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omments14.xml" ContentType="application/vnd.openxmlformats-officedocument.spreadsheetml.comments+xml"/>
  <Override PartName="/xl/drawings/drawing16.xml" ContentType="application/vnd.openxmlformats-officedocument.drawing+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omments15.xml" ContentType="application/vnd.openxmlformats-officedocument.spreadsheetml.comments+xml"/>
  <Override PartName="/xl/drawings/drawing17.xml" ContentType="application/vnd.openxmlformats-officedocument.drawing+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omments16.xml" ContentType="application/vnd.openxmlformats-officedocument.spreadsheetml.comments+xml"/>
  <Override PartName="/xl/drawings/drawing18.xml" ContentType="application/vnd.openxmlformats-officedocument.drawing+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omments17.xml" ContentType="application/vnd.openxmlformats-officedocument.spreadsheetml.comments+xml"/>
  <Override PartName="/xl/drawings/drawing19.xml" ContentType="application/vnd.openxmlformats-officedocument.drawing+xml"/>
  <Override PartName="/xl/charts/chart1.xml" ContentType="application/vnd.openxmlformats-officedocument.drawingml.chart+xml"/>
  <Override PartName="/xl/comments18.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html\member\chiikirenkei\pdf\"/>
    </mc:Choice>
  </mc:AlternateContent>
  <workbookProtection revisionsPassword="C724" lockRevision="1"/>
  <bookViews>
    <workbookView xWindow="6915" yWindow="255" windowWidth="20055" windowHeight="14685" tabRatio="764"/>
  </bookViews>
  <sheets>
    <sheet name="基本情報" sheetId="1" r:id="rId1"/>
    <sheet name="連携施設マスタ" sheetId="2" r:id="rId2"/>
    <sheet name="オーバービュー" sheetId="3" r:id="rId3"/>
    <sheet name="急性期医師" sheetId="4" r:id="rId4"/>
    <sheet name="急性期薬剤" sheetId="5" r:id="rId5"/>
    <sheet name="急性期看護師" sheetId="6" r:id="rId6"/>
    <sheet name="急性期リハビリ" sheetId="7" r:id="rId7"/>
    <sheet name="急性期MSW" sheetId="8" r:id="rId8"/>
    <sheet name="急性期摂食嚥下" sheetId="9" r:id="rId9"/>
    <sheet name="回復期医師" sheetId="10" r:id="rId10"/>
    <sheet name="回復期薬剤" sheetId="11" r:id="rId11"/>
    <sheet name="回復期看護師" sheetId="12" r:id="rId12"/>
    <sheet name="回復期リハビリ" sheetId="13" r:id="rId13"/>
    <sheet name="回復期MSW" sheetId="14" r:id="rId14"/>
    <sheet name="回復期摂食嚥下" sheetId="15" r:id="rId15"/>
    <sheet name="生活期医師" sheetId="16" r:id="rId16"/>
    <sheet name="スタッフ用パス" sheetId="17" r:id="rId17"/>
    <sheet name="患者用パス" sheetId="18" r:id="rId18"/>
    <sheet name="地域連携シート" sheetId="19" r:id="rId19"/>
    <sheet name="ADL" sheetId="20" r:id="rId20"/>
    <sheet name="FIM" sheetId="21" r:id="rId21"/>
    <sheet name="長谷川" sheetId="22" r:id="rId22"/>
    <sheet name="マスタ" sheetId="23" r:id="rId23"/>
    <sheet name="郵便番号" sheetId="24" r:id="rId24"/>
    <sheet name="Data" sheetId="25" r:id="rId25"/>
  </sheets>
  <definedNames>
    <definedName name="_xlnm._FilterDatabase" localSheetId="15" hidden="1">生活期医師!$A$1:$AI$46</definedName>
    <definedName name="FIMレーダーグラフ">FIM!$B$6:$F$24</definedName>
    <definedName name="mRS">マスタ!$A$27:$A$33</definedName>
    <definedName name="ｍRSCD">マスタ!$A$27:$B$33</definedName>
    <definedName name="mRSCD2">マスタ!$C$35:$D$42</definedName>
    <definedName name="_xlnm.Print_Area" localSheetId="19">ADL!$A$1:$AF$42</definedName>
    <definedName name="_xlnm.Print_Area" localSheetId="2">オーバービュー!$A$1:$BN$42</definedName>
    <definedName name="_xlnm.Print_Area" localSheetId="12">回復期リハビリ!$A$1:$AI$37</definedName>
    <definedName name="_xlnm.Print_Area" localSheetId="9">回復期医師!$A$1:$AI$42</definedName>
    <definedName name="_xlnm.Print_Area" localSheetId="11">回復期看護師!$A$1:$AI$42</definedName>
    <definedName name="_xlnm.Print_Area" localSheetId="14">回復期摂食嚥下!$A$1:$AE$69</definedName>
    <definedName name="_xlnm.Print_Area" localSheetId="10">回復期薬剤!$A$1:$AI$35</definedName>
    <definedName name="_xlnm.Print_Area" localSheetId="17">患者用パス!$A$1:$DB$35</definedName>
    <definedName name="_xlnm.Print_Area" localSheetId="0">基本情報!$A$1:$AH$25</definedName>
    <definedName name="_xlnm.Print_Area" localSheetId="7">急性期MSW!$A$1:$AI$40</definedName>
    <definedName name="_xlnm.Print_Area" localSheetId="6">急性期リハビリ!$A$1:$AI$49</definedName>
    <definedName name="_xlnm.Print_Area" localSheetId="3">急性期医師!$A$1:$AI$44</definedName>
    <definedName name="_xlnm.Print_Area" localSheetId="5">急性期看護師!$A$1:$AI$42</definedName>
    <definedName name="_xlnm.Print_Area" localSheetId="8">急性期摂食嚥下!$A$1:$AE$69</definedName>
    <definedName name="_xlnm.Print_Area" localSheetId="4">急性期薬剤!$A$1:$AI$35</definedName>
    <definedName name="_xlnm.Print_Area" localSheetId="15">生活期医師!$A$1:$AI$46</definedName>
    <definedName name="_xlnm.Print_Area" localSheetId="18">地域連携シート!$A$1:$CZ$42</definedName>
    <definedName name="_xlnm.Print_Area" localSheetId="1">連携施設マスタ!$A$1:$Z$55</definedName>
    <definedName name="Z_72EBFE53_015F_4AF5_85E5_6EE368152204_.wvu.PrintArea" localSheetId="19" hidden="1">ADL!$A$1:$AF$42</definedName>
    <definedName name="Z_72EBFE53_015F_4AF5_85E5_6EE368152204_.wvu.PrintArea" localSheetId="2" hidden="1">オーバービュー!$A$1:$BN$42</definedName>
    <definedName name="Z_72EBFE53_015F_4AF5_85E5_6EE368152204_.wvu.PrintArea" localSheetId="12" hidden="1">回復期リハビリ!$A$1:$AI$37</definedName>
    <definedName name="Z_72EBFE53_015F_4AF5_85E5_6EE368152204_.wvu.PrintArea" localSheetId="9" hidden="1">回復期医師!$A$1:$AI$42</definedName>
    <definedName name="Z_72EBFE53_015F_4AF5_85E5_6EE368152204_.wvu.PrintArea" localSheetId="11" hidden="1">回復期看護師!$A$1:$AI$42</definedName>
    <definedName name="Z_72EBFE53_015F_4AF5_85E5_6EE368152204_.wvu.PrintArea" localSheetId="10" hidden="1">回復期薬剤!$A$1:$AI$35</definedName>
    <definedName name="Z_72EBFE53_015F_4AF5_85E5_6EE368152204_.wvu.PrintArea" localSheetId="17" hidden="1">患者用パス!$A$1:$DB$35</definedName>
    <definedName name="Z_72EBFE53_015F_4AF5_85E5_6EE368152204_.wvu.PrintArea" localSheetId="0" hidden="1">基本情報!$A$1:$AH$25</definedName>
    <definedName name="Z_72EBFE53_015F_4AF5_85E5_6EE368152204_.wvu.PrintArea" localSheetId="7" hidden="1">急性期MSW!$A$1:$AI$40</definedName>
    <definedName name="Z_72EBFE53_015F_4AF5_85E5_6EE368152204_.wvu.PrintArea" localSheetId="6" hidden="1">急性期リハビリ!$A$1:$AI$49</definedName>
    <definedName name="Z_72EBFE53_015F_4AF5_85E5_6EE368152204_.wvu.PrintArea" localSheetId="3" hidden="1">急性期医師!$A$1:$AI$44</definedName>
    <definedName name="Z_72EBFE53_015F_4AF5_85E5_6EE368152204_.wvu.PrintArea" localSheetId="5" hidden="1">急性期看護師!$A$1:$AI$42</definedName>
    <definedName name="Z_72EBFE53_015F_4AF5_85E5_6EE368152204_.wvu.PrintArea" localSheetId="4" hidden="1">急性期薬剤!$A$1:$AI$35</definedName>
    <definedName name="Z_72EBFE53_015F_4AF5_85E5_6EE368152204_.wvu.PrintArea" localSheetId="15" hidden="1">生活期医師!$A$1:$AI$46</definedName>
    <definedName name="Z_72EBFE53_015F_4AF5_85E5_6EE368152204_.wvu.PrintArea" localSheetId="18" hidden="1">地域連携シート!$A$1:$DG$40</definedName>
    <definedName name="Z_72EBFE53_015F_4AF5_85E5_6EE368152204_.wvu.PrintArea" localSheetId="1" hidden="1">連携施設マスタ!$A$1:$AD$40</definedName>
    <definedName name="Z_88F1D327_FFB5_4F25_B49B_DDD0F9774A98_.wvu.FilterData" localSheetId="15" hidden="1">生活期医師!$A$1:$AI$46</definedName>
    <definedName name="Z_88F1D327_FFB5_4F25_B49B_DDD0F9774A98_.wvu.PrintArea" localSheetId="19" hidden="1">ADL!$A$1:$AF$42</definedName>
    <definedName name="Z_88F1D327_FFB5_4F25_B49B_DDD0F9774A98_.wvu.PrintArea" localSheetId="2" hidden="1">オーバービュー!$A$1:$BN$42</definedName>
    <definedName name="Z_88F1D327_FFB5_4F25_B49B_DDD0F9774A98_.wvu.PrintArea" localSheetId="12" hidden="1">回復期リハビリ!$A$1:$AI$37</definedName>
    <definedName name="Z_88F1D327_FFB5_4F25_B49B_DDD0F9774A98_.wvu.PrintArea" localSheetId="9" hidden="1">回復期医師!$A$1:$AI$42</definedName>
    <definedName name="Z_88F1D327_FFB5_4F25_B49B_DDD0F9774A98_.wvu.PrintArea" localSheetId="11" hidden="1">回復期看護師!$A$1:$AI$42</definedName>
    <definedName name="Z_88F1D327_FFB5_4F25_B49B_DDD0F9774A98_.wvu.PrintArea" localSheetId="10" hidden="1">回復期薬剤!$A$1:$AI$35</definedName>
    <definedName name="Z_88F1D327_FFB5_4F25_B49B_DDD0F9774A98_.wvu.PrintArea" localSheetId="17" hidden="1">患者用パス!$A$1:$DB$35</definedName>
    <definedName name="Z_88F1D327_FFB5_4F25_B49B_DDD0F9774A98_.wvu.PrintArea" localSheetId="0" hidden="1">基本情報!$A$1:$AH$25</definedName>
    <definedName name="Z_88F1D327_FFB5_4F25_B49B_DDD0F9774A98_.wvu.PrintArea" localSheetId="7" hidden="1">急性期MSW!$A$1:$AI$40</definedName>
    <definedName name="Z_88F1D327_FFB5_4F25_B49B_DDD0F9774A98_.wvu.PrintArea" localSheetId="6" hidden="1">急性期リハビリ!$A$1:$AI$49</definedName>
    <definedName name="Z_88F1D327_FFB5_4F25_B49B_DDD0F9774A98_.wvu.PrintArea" localSheetId="3" hidden="1">急性期医師!$A$1:$AI$44</definedName>
    <definedName name="Z_88F1D327_FFB5_4F25_B49B_DDD0F9774A98_.wvu.PrintArea" localSheetId="5" hidden="1">急性期看護師!$A$1:$AI$42</definedName>
    <definedName name="Z_88F1D327_FFB5_4F25_B49B_DDD0F9774A98_.wvu.PrintArea" localSheetId="4" hidden="1">急性期薬剤!$A$1:$AI$35</definedName>
    <definedName name="Z_88F1D327_FFB5_4F25_B49B_DDD0F9774A98_.wvu.PrintArea" localSheetId="15" hidden="1">生活期医師!$A$1:$AI$46</definedName>
    <definedName name="Z_88F1D327_FFB5_4F25_B49B_DDD0F9774A98_.wvu.PrintArea" localSheetId="18" hidden="1">地域連携シート!$A$1:$DG$40</definedName>
    <definedName name="Z_88F1D327_FFB5_4F25_B49B_DDD0F9774A98_.wvu.PrintArea" localSheetId="1" hidden="1">連携施設マスタ!$A$1:$AD$40</definedName>
    <definedName name="Z_974C7168_E865_490F_B85C_3CD4E07AE638_.wvu.FilterData" localSheetId="15" hidden="1">生活期医師!$A$1:$AI$46</definedName>
    <definedName name="Z_974C7168_E865_490F_B85C_3CD4E07AE638_.wvu.PrintArea" localSheetId="19" hidden="1">ADL!$A$1:$AF$42</definedName>
    <definedName name="Z_974C7168_E865_490F_B85C_3CD4E07AE638_.wvu.PrintArea" localSheetId="2" hidden="1">オーバービュー!$A$1:$BN$42</definedName>
    <definedName name="Z_974C7168_E865_490F_B85C_3CD4E07AE638_.wvu.PrintArea" localSheetId="12" hidden="1">回復期リハビリ!$A$1:$AI$37</definedName>
    <definedName name="Z_974C7168_E865_490F_B85C_3CD4E07AE638_.wvu.PrintArea" localSheetId="9" hidden="1">回復期医師!$A$1:$AI$42</definedName>
    <definedName name="Z_974C7168_E865_490F_B85C_3CD4E07AE638_.wvu.PrintArea" localSheetId="11" hidden="1">回復期看護師!$A$1:$AI$42</definedName>
    <definedName name="Z_974C7168_E865_490F_B85C_3CD4E07AE638_.wvu.PrintArea" localSheetId="10" hidden="1">回復期薬剤!$A$1:$AI$35</definedName>
    <definedName name="Z_974C7168_E865_490F_B85C_3CD4E07AE638_.wvu.PrintArea" localSheetId="17" hidden="1">患者用パス!$A$1:$DB$35</definedName>
    <definedName name="Z_974C7168_E865_490F_B85C_3CD4E07AE638_.wvu.PrintArea" localSheetId="0" hidden="1">基本情報!$A$1:$AH$25</definedName>
    <definedName name="Z_974C7168_E865_490F_B85C_3CD4E07AE638_.wvu.PrintArea" localSheetId="7" hidden="1">急性期MSW!$A$1:$AI$40</definedName>
    <definedName name="Z_974C7168_E865_490F_B85C_3CD4E07AE638_.wvu.PrintArea" localSheetId="6" hidden="1">急性期リハビリ!$A$1:$AI$49</definedName>
    <definedName name="Z_974C7168_E865_490F_B85C_3CD4E07AE638_.wvu.PrintArea" localSheetId="3" hidden="1">急性期医師!$A$1:$AI$44</definedName>
    <definedName name="Z_974C7168_E865_490F_B85C_3CD4E07AE638_.wvu.PrintArea" localSheetId="5" hidden="1">急性期看護師!$A$1:$AI$42</definedName>
    <definedName name="Z_974C7168_E865_490F_B85C_3CD4E07AE638_.wvu.PrintArea" localSheetId="4" hidden="1">急性期薬剤!$A$1:$AI$35</definedName>
    <definedName name="Z_974C7168_E865_490F_B85C_3CD4E07AE638_.wvu.PrintArea" localSheetId="15" hidden="1">生活期医師!$A$1:$AI$46</definedName>
    <definedName name="Z_974C7168_E865_490F_B85C_3CD4E07AE638_.wvu.PrintArea" localSheetId="18" hidden="1">地域連携シート!$A$1:$DG$40</definedName>
    <definedName name="Z_974C7168_E865_490F_B85C_3CD4E07AE638_.wvu.PrintArea" localSheetId="1" hidden="1">連携施設マスタ!$A$1:$AD$40</definedName>
    <definedName name="Z_BD673287_A10F_4068_ABD9_63827D97DB26_.wvu.FilterData" localSheetId="15" hidden="1">生活期医師!$A$1:$AI$46</definedName>
    <definedName name="Z_BD673287_A10F_4068_ABD9_63827D97DB26_.wvu.PrintArea" localSheetId="19" hidden="1">ADL!$A$1:$AF$42</definedName>
    <definedName name="Z_BD673287_A10F_4068_ABD9_63827D97DB26_.wvu.PrintArea" localSheetId="2" hidden="1">オーバービュー!$A$1:$BN$42</definedName>
    <definedName name="Z_BD673287_A10F_4068_ABD9_63827D97DB26_.wvu.PrintArea" localSheetId="12" hidden="1">回復期リハビリ!$A$1:$AI$37</definedName>
    <definedName name="Z_BD673287_A10F_4068_ABD9_63827D97DB26_.wvu.PrintArea" localSheetId="9" hidden="1">回復期医師!$A$1:$AI$42</definedName>
    <definedName name="Z_BD673287_A10F_4068_ABD9_63827D97DB26_.wvu.PrintArea" localSheetId="11" hidden="1">回復期看護師!$A$1:$AI$42</definedName>
    <definedName name="Z_BD673287_A10F_4068_ABD9_63827D97DB26_.wvu.PrintArea" localSheetId="14" hidden="1">回復期摂食嚥下!$A$1:$AE$69</definedName>
    <definedName name="Z_BD673287_A10F_4068_ABD9_63827D97DB26_.wvu.PrintArea" localSheetId="10" hidden="1">回復期薬剤!$A$1:$AI$35</definedName>
    <definedName name="Z_BD673287_A10F_4068_ABD9_63827D97DB26_.wvu.PrintArea" localSheetId="17" hidden="1">患者用パス!$A$1:$DB$35</definedName>
    <definedName name="Z_BD673287_A10F_4068_ABD9_63827D97DB26_.wvu.PrintArea" localSheetId="0" hidden="1">基本情報!$A$1:$AH$25</definedName>
    <definedName name="Z_BD673287_A10F_4068_ABD9_63827D97DB26_.wvu.PrintArea" localSheetId="7" hidden="1">急性期MSW!$A$1:$AI$40</definedName>
    <definedName name="Z_BD673287_A10F_4068_ABD9_63827D97DB26_.wvu.PrintArea" localSheetId="6" hidden="1">急性期リハビリ!$A$1:$AI$49</definedName>
    <definedName name="Z_BD673287_A10F_4068_ABD9_63827D97DB26_.wvu.PrintArea" localSheetId="3" hidden="1">急性期医師!$A$1:$AI$44</definedName>
    <definedName name="Z_BD673287_A10F_4068_ABD9_63827D97DB26_.wvu.PrintArea" localSheetId="5" hidden="1">急性期看護師!$A$1:$AI$42</definedName>
    <definedName name="Z_BD673287_A10F_4068_ABD9_63827D97DB26_.wvu.PrintArea" localSheetId="8" hidden="1">急性期摂食嚥下!$A$1:$AE$69</definedName>
    <definedName name="Z_BD673287_A10F_4068_ABD9_63827D97DB26_.wvu.PrintArea" localSheetId="4" hidden="1">急性期薬剤!$A$1:$AI$35</definedName>
    <definedName name="Z_BD673287_A10F_4068_ABD9_63827D97DB26_.wvu.PrintArea" localSheetId="15" hidden="1">生活期医師!$A$1:$AI$46</definedName>
    <definedName name="Z_BD673287_A10F_4068_ABD9_63827D97DB26_.wvu.PrintArea" localSheetId="18" hidden="1">地域連携シート!$A$1:$CZ$42</definedName>
    <definedName name="Z_BD673287_A10F_4068_ABD9_63827D97DB26_.wvu.PrintArea" localSheetId="1" hidden="1">連携施設マスタ!$A$1:$Z$55</definedName>
    <definedName name="Z_BFAD5E82_91BD_4865_8828_7A5CD3B0AD02_.wvu.FilterData" localSheetId="15" hidden="1">生活期医師!$A$1:$AI$46</definedName>
    <definedName name="Z_BFAD5E82_91BD_4865_8828_7A5CD3B0AD02_.wvu.PrintArea" localSheetId="19" hidden="1">ADL!$A$1:$AF$42</definedName>
    <definedName name="Z_BFAD5E82_91BD_4865_8828_7A5CD3B0AD02_.wvu.PrintArea" localSheetId="2" hidden="1">オーバービュー!$A$1:$BN$42</definedName>
    <definedName name="Z_BFAD5E82_91BD_4865_8828_7A5CD3B0AD02_.wvu.PrintArea" localSheetId="12" hidden="1">回復期リハビリ!$A$1:$AI$37</definedName>
    <definedName name="Z_BFAD5E82_91BD_4865_8828_7A5CD3B0AD02_.wvu.PrintArea" localSheetId="9" hidden="1">回復期医師!$A$1:$AI$42</definedName>
    <definedName name="Z_BFAD5E82_91BD_4865_8828_7A5CD3B0AD02_.wvu.PrintArea" localSheetId="11" hidden="1">回復期看護師!$A$1:$AI$42</definedName>
    <definedName name="Z_BFAD5E82_91BD_4865_8828_7A5CD3B0AD02_.wvu.PrintArea" localSheetId="10" hidden="1">回復期薬剤!$A$1:$AI$35</definedName>
    <definedName name="Z_BFAD5E82_91BD_4865_8828_7A5CD3B0AD02_.wvu.PrintArea" localSheetId="17" hidden="1">患者用パス!$A$1:$DB$35</definedName>
    <definedName name="Z_BFAD5E82_91BD_4865_8828_7A5CD3B0AD02_.wvu.PrintArea" localSheetId="0" hidden="1">基本情報!$A$1:$AH$25</definedName>
    <definedName name="Z_BFAD5E82_91BD_4865_8828_7A5CD3B0AD02_.wvu.PrintArea" localSheetId="7" hidden="1">急性期MSW!$A$1:$AI$40</definedName>
    <definedName name="Z_BFAD5E82_91BD_4865_8828_7A5CD3B0AD02_.wvu.PrintArea" localSheetId="6" hidden="1">急性期リハビリ!$A$1:$AI$49</definedName>
    <definedName name="Z_BFAD5E82_91BD_4865_8828_7A5CD3B0AD02_.wvu.PrintArea" localSheetId="3" hidden="1">急性期医師!$A$1:$AI$44</definedName>
    <definedName name="Z_BFAD5E82_91BD_4865_8828_7A5CD3B0AD02_.wvu.PrintArea" localSheetId="5" hidden="1">急性期看護師!$A$1:$AI$42</definedName>
    <definedName name="Z_BFAD5E82_91BD_4865_8828_7A5CD3B0AD02_.wvu.PrintArea" localSheetId="4" hidden="1">急性期薬剤!$A$1:$AI$35</definedName>
    <definedName name="Z_BFAD5E82_91BD_4865_8828_7A5CD3B0AD02_.wvu.PrintArea" localSheetId="15" hidden="1">生活期医師!$A$1:$AI$46</definedName>
    <definedName name="Z_BFAD5E82_91BD_4865_8828_7A5CD3B0AD02_.wvu.PrintArea" localSheetId="18" hidden="1">地域連携シート!$A$1:$CZ$42</definedName>
    <definedName name="Z_BFAD5E82_91BD_4865_8828_7A5CD3B0AD02_.wvu.PrintArea" localSheetId="1" hidden="1">連携施設マスタ!$A$1:$AD$40</definedName>
    <definedName name="Z_D639767C_AAF5_43B7_B827_8C53261E766A_.wvu.FilterData" localSheetId="15" hidden="1">生活期医師!$A$1:$AI$46</definedName>
    <definedName name="Z_D639767C_AAF5_43B7_B827_8C53261E766A_.wvu.PrintArea" localSheetId="19" hidden="1">ADL!$A$1:$AF$42</definedName>
    <definedName name="Z_D639767C_AAF5_43B7_B827_8C53261E766A_.wvu.PrintArea" localSheetId="2" hidden="1">オーバービュー!$A$1:$BN$42</definedName>
    <definedName name="Z_D639767C_AAF5_43B7_B827_8C53261E766A_.wvu.PrintArea" localSheetId="12" hidden="1">回復期リハビリ!$A$1:$AI$37</definedName>
    <definedName name="Z_D639767C_AAF5_43B7_B827_8C53261E766A_.wvu.PrintArea" localSheetId="9" hidden="1">回復期医師!$A$1:$AI$42</definedName>
    <definedName name="Z_D639767C_AAF5_43B7_B827_8C53261E766A_.wvu.PrintArea" localSheetId="11" hidden="1">回復期看護師!$A$1:$AI$42</definedName>
    <definedName name="Z_D639767C_AAF5_43B7_B827_8C53261E766A_.wvu.PrintArea" localSheetId="10" hidden="1">回復期薬剤!$A$1:$AI$35</definedName>
    <definedName name="Z_D639767C_AAF5_43B7_B827_8C53261E766A_.wvu.PrintArea" localSheetId="17" hidden="1">患者用パス!$A$1:$DB$35</definedName>
    <definedName name="Z_D639767C_AAF5_43B7_B827_8C53261E766A_.wvu.PrintArea" localSheetId="0" hidden="1">基本情報!$A$1:$AH$25</definedName>
    <definedName name="Z_D639767C_AAF5_43B7_B827_8C53261E766A_.wvu.PrintArea" localSheetId="7" hidden="1">急性期MSW!$A$1:$AI$40</definedName>
    <definedName name="Z_D639767C_AAF5_43B7_B827_8C53261E766A_.wvu.PrintArea" localSheetId="6" hidden="1">急性期リハビリ!$A$1:$AI$49</definedName>
    <definedName name="Z_D639767C_AAF5_43B7_B827_8C53261E766A_.wvu.PrintArea" localSheetId="3" hidden="1">急性期医師!$A$1:$AI$44</definedName>
    <definedName name="Z_D639767C_AAF5_43B7_B827_8C53261E766A_.wvu.PrintArea" localSheetId="5" hidden="1">急性期看護師!$A$1:$AI$42</definedName>
    <definedName name="Z_D639767C_AAF5_43B7_B827_8C53261E766A_.wvu.PrintArea" localSheetId="4" hidden="1">急性期薬剤!$A$1:$AI$35</definedName>
    <definedName name="Z_D639767C_AAF5_43B7_B827_8C53261E766A_.wvu.PrintArea" localSheetId="15" hidden="1">生活期医師!$A$1:$AI$46</definedName>
    <definedName name="Z_D639767C_AAF5_43B7_B827_8C53261E766A_.wvu.PrintArea" localSheetId="18" hidden="1">地域連携シート!$A$1:$DG$40</definedName>
    <definedName name="Z_D639767C_AAF5_43B7_B827_8C53261E766A_.wvu.PrintArea" localSheetId="1" hidden="1">連携施設マスタ!$A$1:$AD$40</definedName>
    <definedName name="Z_DA3E2843_7809_455C_A4BC_B15E27031169_.wvu.FilterData" localSheetId="15" hidden="1">生活期医師!$A$1:$AI$46</definedName>
    <definedName name="Z_DA3E2843_7809_455C_A4BC_B15E27031169_.wvu.PrintArea" localSheetId="19" hidden="1">ADL!$A$1:$AF$42</definedName>
    <definedName name="Z_DA3E2843_7809_455C_A4BC_B15E27031169_.wvu.PrintArea" localSheetId="2" hidden="1">オーバービュー!$A$1:$BN$42</definedName>
    <definedName name="Z_DA3E2843_7809_455C_A4BC_B15E27031169_.wvu.PrintArea" localSheetId="12" hidden="1">回復期リハビリ!$A$1:$AI$37</definedName>
    <definedName name="Z_DA3E2843_7809_455C_A4BC_B15E27031169_.wvu.PrintArea" localSheetId="9" hidden="1">回復期医師!$A$1:$AI$42</definedName>
    <definedName name="Z_DA3E2843_7809_455C_A4BC_B15E27031169_.wvu.PrintArea" localSheetId="11" hidden="1">回復期看護師!$A$1:$AI$42</definedName>
    <definedName name="Z_DA3E2843_7809_455C_A4BC_B15E27031169_.wvu.PrintArea" localSheetId="14" hidden="1">回復期摂食嚥下!$A$1:$AE$69</definedName>
    <definedName name="Z_DA3E2843_7809_455C_A4BC_B15E27031169_.wvu.PrintArea" localSheetId="10" hidden="1">回復期薬剤!$A$1:$AI$35</definedName>
    <definedName name="Z_DA3E2843_7809_455C_A4BC_B15E27031169_.wvu.PrintArea" localSheetId="17" hidden="1">患者用パス!$A$1:$DB$35</definedName>
    <definedName name="Z_DA3E2843_7809_455C_A4BC_B15E27031169_.wvu.PrintArea" localSheetId="0" hidden="1">基本情報!$A$1:$AH$25</definedName>
    <definedName name="Z_DA3E2843_7809_455C_A4BC_B15E27031169_.wvu.PrintArea" localSheetId="7" hidden="1">急性期MSW!$A$1:$AI$40</definedName>
    <definedName name="Z_DA3E2843_7809_455C_A4BC_B15E27031169_.wvu.PrintArea" localSheetId="6" hidden="1">急性期リハビリ!$A$1:$AI$49</definedName>
    <definedName name="Z_DA3E2843_7809_455C_A4BC_B15E27031169_.wvu.PrintArea" localSheetId="3" hidden="1">急性期医師!$A$1:$AI$44</definedName>
    <definedName name="Z_DA3E2843_7809_455C_A4BC_B15E27031169_.wvu.PrintArea" localSheetId="5" hidden="1">急性期看護師!$A$1:$AI$42</definedName>
    <definedName name="Z_DA3E2843_7809_455C_A4BC_B15E27031169_.wvu.PrintArea" localSheetId="8" hidden="1">急性期摂食嚥下!$A$1:$AE$69</definedName>
    <definedName name="Z_DA3E2843_7809_455C_A4BC_B15E27031169_.wvu.PrintArea" localSheetId="4" hidden="1">急性期薬剤!$A$1:$AI$35</definedName>
    <definedName name="Z_DA3E2843_7809_455C_A4BC_B15E27031169_.wvu.PrintArea" localSheetId="15" hidden="1">生活期医師!$A$1:$AI$46</definedName>
    <definedName name="Z_DA3E2843_7809_455C_A4BC_B15E27031169_.wvu.PrintArea" localSheetId="18" hidden="1">地域連携シート!$A$1:$CZ$42</definedName>
    <definedName name="Z_DA3E2843_7809_455C_A4BC_B15E27031169_.wvu.PrintArea" localSheetId="1" hidden="1">連携施設マスタ!$A$1:$Z$55</definedName>
    <definedName name="Z_FF958D2F_9903_489A_8E2E_7F86E054E683_.wvu.FilterData" localSheetId="15" hidden="1">生活期医師!$A$1:$AI$46</definedName>
    <definedName name="Z_FF958D2F_9903_489A_8E2E_7F86E054E683_.wvu.PrintArea" localSheetId="19" hidden="1">ADL!$A$1:$AF$42</definedName>
    <definedName name="Z_FF958D2F_9903_489A_8E2E_7F86E054E683_.wvu.PrintArea" localSheetId="2" hidden="1">オーバービュー!$A$1:$BN$42</definedName>
    <definedName name="Z_FF958D2F_9903_489A_8E2E_7F86E054E683_.wvu.PrintArea" localSheetId="12" hidden="1">回復期リハビリ!$A$1:$AI$37</definedName>
    <definedName name="Z_FF958D2F_9903_489A_8E2E_7F86E054E683_.wvu.PrintArea" localSheetId="9" hidden="1">回復期医師!$A$1:$AI$42</definedName>
    <definedName name="Z_FF958D2F_9903_489A_8E2E_7F86E054E683_.wvu.PrintArea" localSheetId="11" hidden="1">回復期看護師!$A$1:$AI$42</definedName>
    <definedName name="Z_FF958D2F_9903_489A_8E2E_7F86E054E683_.wvu.PrintArea" localSheetId="10" hidden="1">回復期薬剤!$A$1:$AI$35</definedName>
    <definedName name="Z_FF958D2F_9903_489A_8E2E_7F86E054E683_.wvu.PrintArea" localSheetId="17" hidden="1">患者用パス!$A$1:$DB$35</definedName>
    <definedName name="Z_FF958D2F_9903_489A_8E2E_7F86E054E683_.wvu.PrintArea" localSheetId="0" hidden="1">基本情報!$A$1:$AH$25</definedName>
    <definedName name="Z_FF958D2F_9903_489A_8E2E_7F86E054E683_.wvu.PrintArea" localSheetId="7" hidden="1">急性期MSW!$A$1:$AI$40</definedName>
    <definedName name="Z_FF958D2F_9903_489A_8E2E_7F86E054E683_.wvu.PrintArea" localSheetId="6" hidden="1">急性期リハビリ!$A$1:$AI$49</definedName>
    <definedName name="Z_FF958D2F_9903_489A_8E2E_7F86E054E683_.wvu.PrintArea" localSheetId="3" hidden="1">急性期医師!$A$1:$AI$44</definedName>
    <definedName name="Z_FF958D2F_9903_489A_8E2E_7F86E054E683_.wvu.PrintArea" localSheetId="5" hidden="1">急性期看護師!$A$1:$AI$42</definedName>
    <definedName name="Z_FF958D2F_9903_489A_8E2E_7F86E054E683_.wvu.PrintArea" localSheetId="4" hidden="1">急性期薬剤!$A$1:$AI$35</definedName>
    <definedName name="Z_FF958D2F_9903_489A_8E2E_7F86E054E683_.wvu.PrintArea" localSheetId="15" hidden="1">生活期医師!$A$1:$AI$46</definedName>
    <definedName name="Z_FF958D2F_9903_489A_8E2E_7F86E054E683_.wvu.PrintArea" localSheetId="18" hidden="1">地域連携シート!$A$1:$CZ$42</definedName>
    <definedName name="Z_FF958D2F_9903_489A_8E2E_7F86E054E683_.wvu.PrintArea" localSheetId="1" hidden="1">連携施設マスタ!$A$1:$AD$40</definedName>
    <definedName name="くも膜下出血合併症">マスタ!$D$6:$D$10</definedName>
    <definedName name="くも膜下出血病型">マスタ!$D$2:$D$5</definedName>
    <definedName name="ケアマネ事業所名">基本情報!$J$23</definedName>
    <definedName name="ケアマネ連絡先FAX">基本情報!$Q$24</definedName>
    <definedName name="ケアマネ連絡先TEL">基本情報!$Q$23</definedName>
    <definedName name="バリアンスＣＤ">マスタ!$D$13:$E$30</definedName>
    <definedName name="バリアンスリスト">マスタ!$D$13:$D$30</definedName>
    <definedName name="介護療養施設コード">基本情報!$H$21</definedName>
    <definedName name="介護療養施設マスタ">連携施設マスタ!$T$3:$Z$54</definedName>
    <definedName name="介護療養施設名">基本情報!$J$21</definedName>
    <definedName name="介護療養入所日">基本情報!$X$21</definedName>
    <definedName name="介護療養連絡先FAX">基本情報!$Q$22</definedName>
    <definedName name="介護療養連絡先TEL">基本情報!$Q$21</definedName>
    <definedName name="介護療養連絡担当">基本情報!$AD$21</definedName>
    <definedName name="回復期を担う施設マスタ">連携施設マスタ!$G$3:$L$54</definedName>
    <definedName name="回復期施設コード">基本情報!$H$17</definedName>
    <definedName name="回復期施設名">基本情報!$J$17</definedName>
    <definedName name="回復期退院時ｍRS">回復期医師!$AC$11</definedName>
    <definedName name="回復期退院日">基本情報!$X$18</definedName>
    <definedName name="回復期転帰">回復期医師!$E$10</definedName>
    <definedName name="回復期転帰施設名">回復期医師!$U$10</definedName>
    <definedName name="回復期入院日">基本情報!$X$17</definedName>
    <definedName name="回復期連絡先FAX">基本情報!$Q$18</definedName>
    <definedName name="回復期連絡先TEL">基本情報!$Q$17</definedName>
    <definedName name="回復期連絡担当">基本情報!$AD$17</definedName>
    <definedName name="患者氏名">基本情報!$M$11</definedName>
    <definedName name="患者住所１">基本情報!$J$12</definedName>
    <definedName name="患者住所２">基本情報!$T$12</definedName>
    <definedName name="患者性">基本情報!$AG$11</definedName>
    <definedName name="患者生年月日">基本情報!$W$11</definedName>
    <definedName name="患者年齢">基本情報!$AE$11</definedName>
    <definedName name="患者郵便番号">基本情報!$F$12</definedName>
    <definedName name="急性期施設コード">基本情報!$H$15</definedName>
    <definedName name="急性期施設名">基本情報!$J$15</definedName>
    <definedName name="急性期退院日">基本情報!$X$16</definedName>
    <definedName name="急性期入院日">基本情報!$X$15</definedName>
    <definedName name="急性期連絡先FAX">基本情報!$Q$16</definedName>
    <definedName name="急性期連絡先TEL">基本情報!$Q$15</definedName>
    <definedName name="急性期連絡担当">基本情報!$AD$15</definedName>
    <definedName name="計画管理病院マスタ">連携施設マスタ!$A$3:$F$54</definedName>
    <definedName name="合併症１">急性期医師!$AB$13</definedName>
    <definedName name="合併症２">急性期医師!$AB$14</definedName>
    <definedName name="合併症３">急性期医師!$AB$15</definedName>
    <definedName name="治療">マスタ!$B$13:$B$24</definedName>
    <definedName name="治療１">基本情報!$F$14</definedName>
    <definedName name="治療１実施年月日">基本情報!$Q$14</definedName>
    <definedName name="治療２">急性期医師!$G$14</definedName>
    <definedName name="治療２実施年月日">急性期医師!$Q$14</definedName>
    <definedName name="治療３">急性期医師!$G$15</definedName>
    <definedName name="治療３実施年月日">急性期医師!$Q$15</definedName>
    <definedName name="診断名">基本情報!$F$13</definedName>
    <definedName name="生活期を担う施設マスタ">連携施設マスタ!$M$3:$S$54</definedName>
    <definedName name="生活期施設コード">基本情報!$H$19</definedName>
    <definedName name="生活期施設名">基本情報!$J$19</definedName>
    <definedName name="生活期受診日">基本情報!$X$19</definedName>
    <definedName name="生活期連絡先FAX">基本情報!$Q$20</definedName>
    <definedName name="生活期連絡先TEL">基本情報!$Q$19</definedName>
    <definedName name="生活期連絡担当">基本情報!$AD$19</definedName>
    <definedName name="脳梗塞合併症">マスタ!$B$6:$B$10</definedName>
    <definedName name="脳梗塞病型">マスタ!$B$2:$B$5</definedName>
    <definedName name="脳内出血合併症">マスタ!$C$6:$C$10</definedName>
    <definedName name="脳内出血病型">マスタ!$C$2:$C$5</definedName>
    <definedName name="発症年月日">基本情報!$X$13</definedName>
    <definedName name="番号">基本情報!$D$11&amp;基本情報!$E$11&amp;基本情報!$G$11</definedName>
    <definedName name="病型">基本情報!$N$13</definedName>
    <definedName name="保険算定">基本情報!$AF$13</definedName>
    <definedName name="郵便番号">郵便番号!$A$1:$B$8600</definedName>
  </definedNames>
  <calcPr calcId="152511"/>
  <customWorkbookViews>
    <customWorkbookView name="ki - 個人用ビュー" guid="{BD673287-A10F-4068-ABD9-63827D97DB26}" mergeInterval="0" personalView="1" maximized="1" xWindow="-8" yWindow="-8" windowWidth="1382" windowHeight="744" tabRatio="764" activeSheetId="1"/>
    <customWorkbookView name="masato watanabe - 個人用ビュー" guid="{FF958D2F-9903-489A-8E2E-7F86E054E683}" mergeInterval="0" personalView="1" xWindow="116" yWindow="5" windowWidth="1666" windowHeight="992" tabRatio="764" activeSheetId="19"/>
    <customWorkbookView name="muramatsu - 個人用ビュー" guid="{D639767C-AAF5-43B7-B827-8C53261E766A}" mergeInterval="0" personalView="1" maximized="1" windowWidth="1188" windowHeight="806" tabRatio="764" activeSheetId="1"/>
    <customWorkbookView name="Fui - 個人用ビュー" guid="{88F1D327-FFB5-4F25-B49B-DDD0F9774A98}" mergeInterval="0" personalView="1" maximized="1" xWindow="1" yWindow="1" windowWidth="1276" windowHeight="556" tabRatio="764" activeSheetId="1"/>
    <customWorkbookView name="masa - 個人用ビュー" guid="{974C7168-E865-490F-B85C-3CD4E07AE638}" mergeInterval="0" personalView="1" xWindow="18" yWindow="42" windowWidth="998" windowHeight="788" tabRatio="764" activeSheetId="1"/>
    <customWorkbookView name="平岡 - 個人用ビュー" guid="{72EBFE53-015F-4AF5-85E5-6EE368152204}" mergeInterval="0" personalView="1" maximized="1" xWindow="1" yWindow="1" windowWidth="1276" windowHeight="556" activeSheetId="1"/>
    <customWorkbookView name="桝井真悟 - 個人用ビュー" guid="{BFAD5E82-91BD-4865-8828-7A5CD3B0AD02}" mergeInterval="0" personalView="1" maximized="1" xWindow="-8" yWindow="-8" windowWidth="1936" windowHeight="1056" tabRatio="873" activeSheetId="1"/>
    <customWorkbookView name="masui - 個人用ビュー" guid="{DA3E2843-7809-455C-A4BC-B15E27031169}" mergeInterval="0" personalView="1" maximized="1" windowWidth="1456" windowHeight="785" tabRatio="764"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X34" i="19" l="1"/>
  <c r="CF34" i="19" l="1"/>
  <c r="CN34" i="19"/>
  <c r="CI36" i="19" l="1"/>
  <c r="CG36" i="19"/>
  <c r="BN36" i="19"/>
  <c r="BJ36" i="19"/>
  <c r="BV35" i="19"/>
  <c r="BJ35" i="19"/>
  <c r="BJ34" i="19"/>
  <c r="B1736" i="25" l="1"/>
  <c r="B1732" i="25"/>
  <c r="B1779" i="25"/>
  <c r="B1778" i="25"/>
  <c r="B1777" i="25"/>
  <c r="B1776" i="25"/>
  <c r="B1775" i="25"/>
  <c r="B1774" i="25"/>
  <c r="B1773" i="25"/>
  <c r="B1772" i="25"/>
  <c r="B1771" i="25"/>
  <c r="B1770" i="25"/>
  <c r="B1769" i="25"/>
  <c r="B1768" i="25"/>
  <c r="B1767" i="25"/>
  <c r="B1766" i="25"/>
  <c r="B1765" i="25"/>
  <c r="B1764" i="25"/>
  <c r="B1763" i="25"/>
  <c r="B1762" i="25"/>
  <c r="B1761" i="25"/>
  <c r="B1760" i="25"/>
  <c r="B1759" i="25"/>
  <c r="B1758" i="25"/>
  <c r="B1757" i="25"/>
  <c r="B1756" i="25"/>
  <c r="B1755" i="25"/>
  <c r="B1754" i="25"/>
  <c r="B1753" i="25"/>
  <c r="B1752" i="25"/>
  <c r="B1751" i="25"/>
  <c r="B1750" i="25"/>
  <c r="B1749" i="25"/>
  <c r="B1748" i="25"/>
  <c r="B1747" i="25"/>
  <c r="B1746" i="25"/>
  <c r="B1745" i="25"/>
  <c r="B1744" i="25"/>
  <c r="B1743" i="25"/>
  <c r="B1742" i="25"/>
  <c r="B1741" i="25"/>
  <c r="B1740" i="25"/>
  <c r="B1739" i="25"/>
  <c r="B1738" i="25"/>
  <c r="B1737" i="25"/>
  <c r="B1735" i="25"/>
  <c r="B1734" i="25"/>
  <c r="B1733" i="25"/>
  <c r="B1731" i="25"/>
  <c r="B1730" i="25"/>
  <c r="B1729" i="25"/>
  <c r="B1728" i="25"/>
  <c r="B1727" i="25"/>
  <c r="B1726" i="25"/>
  <c r="B1725" i="25"/>
  <c r="B1724" i="25"/>
  <c r="B1723" i="25"/>
  <c r="B1722" i="25"/>
  <c r="B1721" i="25"/>
  <c r="B1720" i="25"/>
  <c r="B1719" i="25"/>
  <c r="B1718" i="25"/>
  <c r="B1717" i="25"/>
  <c r="B1716" i="25"/>
  <c r="B1715" i="25"/>
  <c r="B1714" i="25"/>
  <c r="B1713" i="25"/>
  <c r="B1712" i="25"/>
  <c r="B1711" i="25"/>
  <c r="B1710" i="25"/>
  <c r="B1709" i="25"/>
  <c r="B1708" i="25"/>
  <c r="B1707" i="25"/>
  <c r="B1706" i="25"/>
  <c r="B1705" i="25"/>
  <c r="B1704" i="25"/>
  <c r="B1703" i="25"/>
  <c r="B1702" i="25"/>
  <c r="B1701" i="25"/>
  <c r="B1700" i="25"/>
  <c r="B1699" i="25"/>
  <c r="B1698" i="25"/>
  <c r="B1697" i="25"/>
  <c r="B1696" i="25"/>
  <c r="B1695" i="25"/>
  <c r="B1694" i="25"/>
  <c r="B1693" i="25"/>
  <c r="B1692" i="25"/>
  <c r="B1691" i="25"/>
  <c r="I7" i="15"/>
  <c r="D7" i="15"/>
  <c r="M5" i="15"/>
  <c r="C5" i="15"/>
  <c r="B1647" i="25"/>
  <c r="B1643" i="25"/>
  <c r="B1631" i="25"/>
  <c r="B1628" i="25"/>
  <c r="B1613" i="25"/>
  <c r="I7" i="9"/>
  <c r="B1683" i="25"/>
  <c r="B1685" i="25"/>
  <c r="B1688" i="25"/>
  <c r="B1690" i="25" l="1"/>
  <c r="B1689" i="25"/>
  <c r="B1687" i="25"/>
  <c r="B1686" i="25"/>
  <c r="B1684" i="25"/>
  <c r="B1682" i="25"/>
  <c r="B1681" i="25"/>
  <c r="B1680" i="25"/>
  <c r="B1679" i="25"/>
  <c r="B1678" i="25"/>
  <c r="B1677" i="25"/>
  <c r="B1675" i="25"/>
  <c r="B1676" i="25"/>
  <c r="B1674" i="25"/>
  <c r="B1673" i="25"/>
  <c r="B1672" i="25"/>
  <c r="B1671" i="25"/>
  <c r="B1670" i="25"/>
  <c r="B1669" i="25"/>
  <c r="B1668" i="25"/>
  <c r="B1667" i="25"/>
  <c r="B1666" i="25"/>
  <c r="B1665" i="25"/>
  <c r="B1663" i="25"/>
  <c r="B1662" i="25"/>
  <c r="B1661" i="25"/>
  <c r="B1660" i="25"/>
  <c r="B1664" i="25"/>
  <c r="B1659" i="25"/>
  <c r="B1658" i="25"/>
  <c r="B1657" i="25"/>
  <c r="B1656" i="25"/>
  <c r="B1655" i="25"/>
  <c r="B1654" i="25"/>
  <c r="B1653" i="25"/>
  <c r="B1652" i="25"/>
  <c r="B1651" i="25"/>
  <c r="B1650" i="25"/>
  <c r="B1649" i="25"/>
  <c r="B1648" i="25"/>
  <c r="B1646" i="25"/>
  <c r="B1645" i="25"/>
  <c r="B1644" i="25"/>
  <c r="B1642" i="25"/>
  <c r="B1641" i="25"/>
  <c r="B1640" i="25"/>
  <c r="B1637" i="25"/>
  <c r="B1639" i="25"/>
  <c r="B1638" i="25"/>
  <c r="B1636" i="25"/>
  <c r="B1635" i="25"/>
  <c r="B1634" i="25"/>
  <c r="B1633" i="25"/>
  <c r="B1632" i="25"/>
  <c r="B1629" i="25"/>
  <c r="B1630" i="25"/>
  <c r="B1627" i="25"/>
  <c r="B1626" i="25"/>
  <c r="B1625" i="25"/>
  <c r="B1624" i="25"/>
  <c r="B1623" i="25"/>
  <c r="B1622" i="25"/>
  <c r="B1621" i="25"/>
  <c r="B1620" i="25"/>
  <c r="B1619" i="25"/>
  <c r="B1618" i="25"/>
  <c r="B1617" i="25"/>
  <c r="B1616" i="25"/>
  <c r="B1615" i="25"/>
  <c r="B1614" i="25"/>
  <c r="B1612" i="25"/>
  <c r="B1611" i="25"/>
  <c r="B1610" i="25"/>
  <c r="B1609" i="25"/>
  <c r="B1608" i="25"/>
  <c r="B1607" i="25"/>
  <c r="B1606" i="25"/>
  <c r="B1605" i="25"/>
  <c r="B1604" i="25"/>
  <c r="B1603" i="25"/>
  <c r="B1602" i="25"/>
  <c r="B1568" i="25" l="1"/>
  <c r="B562" i="25"/>
  <c r="B561" i="25"/>
  <c r="B560" i="25"/>
  <c r="B559" i="25"/>
  <c r="B558" i="25"/>
  <c r="B557" i="25"/>
  <c r="B556" i="25"/>
  <c r="B555" i="25"/>
  <c r="B554" i="25"/>
  <c r="B553" i="25"/>
  <c r="K3" i="8"/>
  <c r="D7" i="9" l="1"/>
  <c r="M5" i="9"/>
  <c r="C5" i="9"/>
  <c r="CP31" i="19" l="1"/>
  <c r="CN31" i="19"/>
  <c r="CL31" i="19"/>
  <c r="I37" i="19" l="1"/>
  <c r="AX32" i="19"/>
  <c r="I38" i="19"/>
  <c r="E23" i="19"/>
  <c r="AG11" i="19" l="1"/>
  <c r="AI17" i="19"/>
  <c r="CG18" i="19" l="1"/>
  <c r="CM18" i="19"/>
  <c r="CP3" i="19"/>
  <c r="CI3" i="19"/>
  <c r="BU22" i="19"/>
  <c r="BU21" i="19"/>
  <c r="BG22" i="19"/>
  <c r="BG21" i="19"/>
  <c r="BG18" i="19"/>
  <c r="B1601" i="25"/>
  <c r="B1600" i="25"/>
  <c r="B1599" i="25"/>
  <c r="B66" i="25"/>
  <c r="B67" i="25"/>
  <c r="B65" i="25"/>
  <c r="B64" i="25"/>
  <c r="B63" i="25"/>
  <c r="B62" i="25"/>
  <c r="B61" i="25"/>
  <c r="B60" i="25"/>
  <c r="B59" i="25"/>
  <c r="B58" i="25"/>
  <c r="B57" i="25"/>
  <c r="B56" i="25"/>
  <c r="B55" i="25"/>
  <c r="B54" i="25"/>
  <c r="B53" i="25"/>
  <c r="B52" i="25"/>
  <c r="B51" i="25"/>
  <c r="B50" i="25"/>
  <c r="AU32" i="19" l="1"/>
  <c r="AU31" i="19"/>
  <c r="AU30" i="19"/>
  <c r="AU29" i="19"/>
  <c r="AU28" i="19"/>
  <c r="AU27" i="19"/>
  <c r="AU26" i="19"/>
  <c r="AU25" i="19"/>
  <c r="AU24" i="19"/>
  <c r="AU23" i="19"/>
  <c r="AU22" i="19"/>
  <c r="AU21" i="19"/>
  <c r="AX31" i="19"/>
  <c r="AX30" i="19"/>
  <c r="AX29" i="19"/>
  <c r="AX28" i="19"/>
  <c r="AX27" i="19"/>
  <c r="AX26" i="19"/>
  <c r="AX25" i="19"/>
  <c r="AX24" i="19"/>
  <c r="AX23" i="19"/>
  <c r="AX22" i="19"/>
  <c r="AX21" i="19"/>
  <c r="AX20" i="19"/>
  <c r="AU20" i="19"/>
  <c r="P37" i="19"/>
  <c r="H26" i="19" l="1"/>
  <c r="H25" i="19"/>
  <c r="F10" i="19"/>
  <c r="R8" i="19"/>
  <c r="F8" i="19"/>
  <c r="S5" i="19" l="1"/>
  <c r="B1598" i="25" l="1"/>
  <c r="B1597" i="25"/>
  <c r="B1596" i="25"/>
  <c r="B1595" i="25"/>
  <c r="B1594" i="25"/>
  <c r="B1593" i="25"/>
  <c r="B1592" i="25"/>
  <c r="CV33" i="19" l="1"/>
  <c r="CP33" i="19"/>
  <c r="CN33" i="19"/>
  <c r="CL33" i="19"/>
  <c r="CJ33" i="19"/>
  <c r="CH33" i="19"/>
  <c r="CF33" i="19"/>
  <c r="CD33" i="19"/>
  <c r="CB33" i="19"/>
  <c r="BZ33" i="19"/>
  <c r="BX33" i="19"/>
  <c r="BV33" i="19"/>
  <c r="BT33" i="19"/>
  <c r="BR33" i="19"/>
  <c r="BP33" i="19"/>
  <c r="BN33" i="19"/>
  <c r="BL33" i="19"/>
  <c r="BJ33" i="19"/>
  <c r="BH33" i="19"/>
  <c r="CV32" i="19"/>
  <c r="CP32" i="19"/>
  <c r="CN32" i="19"/>
  <c r="CL32" i="19"/>
  <c r="CJ32" i="19"/>
  <c r="CH32" i="19"/>
  <c r="CF32" i="19"/>
  <c r="CD32" i="19"/>
  <c r="CB32" i="19"/>
  <c r="BZ32" i="19"/>
  <c r="BX32" i="19"/>
  <c r="BV32" i="19"/>
  <c r="BT32" i="19"/>
  <c r="BR32" i="19"/>
  <c r="BP32" i="19"/>
  <c r="BN32" i="19"/>
  <c r="BL32" i="19"/>
  <c r="BJ32" i="19"/>
  <c r="BH32" i="19"/>
  <c r="CV31" i="19"/>
  <c r="CJ31" i="19"/>
  <c r="CH31" i="19"/>
  <c r="CF31" i="19"/>
  <c r="CD31" i="19"/>
  <c r="CB31" i="19"/>
  <c r="BZ31" i="19"/>
  <c r="BX31" i="19"/>
  <c r="BV31" i="19"/>
  <c r="BT31" i="19"/>
  <c r="BR31" i="19"/>
  <c r="BP31" i="19"/>
  <c r="BN31" i="19"/>
  <c r="BL31" i="19"/>
  <c r="BJ31" i="19"/>
  <c r="BH31" i="19"/>
  <c r="CO27" i="19"/>
  <c r="CG27" i="19"/>
  <c r="CO26" i="19"/>
  <c r="CG26" i="19"/>
  <c r="BG26" i="19"/>
  <c r="CE23" i="19"/>
  <c r="CI22" i="19"/>
  <c r="CI20" i="19"/>
  <c r="CI19" i="19"/>
  <c r="CS18" i="19"/>
  <c r="CG16" i="19"/>
  <c r="CT15" i="19"/>
  <c r="CQ15" i="19"/>
  <c r="CJ15" i="19"/>
  <c r="CN14" i="19"/>
  <c r="CG14" i="19"/>
  <c r="CT13" i="19"/>
  <c r="CQ13" i="19"/>
  <c r="CG13" i="19"/>
  <c r="CG10" i="19"/>
  <c r="CI6" i="19"/>
  <c r="CU5" i="19"/>
  <c r="CL5" i="19"/>
  <c r="CP4" i="19"/>
  <c r="CI4" i="19"/>
  <c r="CY3" i="19"/>
  <c r="CS2" i="19"/>
  <c r="CF2" i="19"/>
  <c r="BU23" i="19"/>
  <c r="BK23" i="19"/>
  <c r="BX20" i="19"/>
  <c r="BQ20" i="19"/>
  <c r="BJ20" i="19"/>
  <c r="BX19" i="19"/>
  <c r="BQ19" i="19"/>
  <c r="BJ19" i="19"/>
  <c r="BU18" i="19"/>
  <c r="BD13" i="19"/>
  <c r="BD8" i="19"/>
  <c r="BD2" i="19"/>
  <c r="AC35" i="19"/>
  <c r="AU34" i="19"/>
  <c r="AF34" i="19"/>
  <c r="AI18" i="19"/>
  <c r="AT17" i="19"/>
  <c r="AT16" i="19"/>
  <c r="AI16" i="19"/>
  <c r="AP15" i="19"/>
  <c r="AU14" i="19"/>
  <c r="AU13" i="19"/>
  <c r="AI14" i="19"/>
  <c r="AI15" i="19"/>
  <c r="AP13" i="19"/>
  <c r="AP14" i="19"/>
  <c r="AI13" i="19"/>
  <c r="AU12" i="19"/>
  <c r="AP12" i="19"/>
  <c r="AI12" i="19"/>
  <c r="AE11" i="19"/>
  <c r="AV10" i="19"/>
  <c r="AM10" i="19"/>
  <c r="AD10" i="19"/>
  <c r="AD9" i="19"/>
  <c r="AU8" i="19"/>
  <c r="AL8" i="19"/>
  <c r="AE8" i="19"/>
  <c r="E41" i="19"/>
  <c r="I39" i="19"/>
  <c r="V36" i="19"/>
  <c r="S36" i="19"/>
  <c r="P36" i="19"/>
  <c r="E36" i="19"/>
  <c r="V35" i="19"/>
  <c r="S35" i="19"/>
  <c r="P35" i="19"/>
  <c r="E35" i="19"/>
  <c r="V34" i="19"/>
  <c r="S34" i="19"/>
  <c r="P34" i="19"/>
  <c r="E34" i="19"/>
  <c r="V33" i="19"/>
  <c r="S33" i="19"/>
  <c r="P33" i="19"/>
  <c r="E33" i="19"/>
  <c r="V32" i="19"/>
  <c r="S32" i="19"/>
  <c r="P32" i="19"/>
  <c r="E32" i="19"/>
  <c r="V31" i="19"/>
  <c r="S31" i="19"/>
  <c r="P31" i="19"/>
  <c r="E31" i="19"/>
  <c r="X29" i="19"/>
  <c r="T29" i="19"/>
  <c r="P29" i="19"/>
  <c r="L29" i="19"/>
  <c r="H29" i="19"/>
  <c r="B29" i="19"/>
  <c r="X28" i="19"/>
  <c r="T28" i="19"/>
  <c r="P28" i="19"/>
  <c r="L28" i="19"/>
  <c r="H28" i="19"/>
  <c r="X27" i="19"/>
  <c r="T27" i="19"/>
  <c r="P27" i="19"/>
  <c r="L27" i="19"/>
  <c r="H27" i="19"/>
  <c r="L26" i="19"/>
  <c r="L25" i="19"/>
  <c r="H24" i="19"/>
  <c r="E22" i="19"/>
  <c r="D16" i="19"/>
  <c r="D11" i="19"/>
  <c r="F9" i="19"/>
  <c r="AR5" i="19"/>
  <c r="AS4" i="19"/>
  <c r="T4" i="19"/>
  <c r="AD5" i="19"/>
  <c r="E5" i="19"/>
  <c r="AS3" i="19"/>
  <c r="AG3" i="19"/>
  <c r="AG2" i="19"/>
  <c r="AQ1" i="19"/>
  <c r="AG1" i="19"/>
  <c r="T3" i="19"/>
  <c r="T2" i="19"/>
  <c r="F2" i="19"/>
  <c r="B1388" i="25"/>
  <c r="B1385" i="25"/>
  <c r="B1382" i="25"/>
  <c r="B1378" i="25"/>
  <c r="B1362" i="25"/>
  <c r="B1360" i="25"/>
  <c r="B1351" i="25"/>
  <c r="B1357" i="25"/>
  <c r="B1355" i="25"/>
  <c r="B1358" i="25"/>
  <c r="B1356" i="25"/>
  <c r="B1354" i="25"/>
  <c r="B1183" i="25"/>
  <c r="B1182" i="25"/>
  <c r="B1181" i="25"/>
  <c r="B1180" i="25"/>
  <c r="B1346" i="25"/>
  <c r="B1330" i="25"/>
  <c r="B1329" i="25"/>
  <c r="B1328" i="25"/>
  <c r="B1325" i="25"/>
  <c r="B1324" i="25"/>
  <c r="B1323" i="25"/>
  <c r="B1322" i="25"/>
  <c r="B1321" i="25"/>
  <c r="B1320" i="25"/>
  <c r="B1319" i="25"/>
  <c r="B1318" i="25"/>
  <c r="B1317" i="25"/>
  <c r="B1316" i="25"/>
  <c r="B1311" i="25"/>
  <c r="B1310" i="25"/>
  <c r="B1309" i="25"/>
  <c r="B1308" i="25"/>
  <c r="B1307" i="25"/>
  <c r="B1306" i="25"/>
  <c r="B1283" i="25"/>
  <c r="B1282" i="25"/>
  <c r="B1281" i="25"/>
  <c r="B1277" i="25"/>
  <c r="B1271" i="25"/>
  <c r="B1270" i="25"/>
  <c r="B1269" i="25"/>
  <c r="B1268" i="25"/>
  <c r="B1267" i="25"/>
  <c r="B1266" i="25"/>
  <c r="B1265" i="25"/>
  <c r="B1264" i="25"/>
  <c r="B1263" i="25"/>
  <c r="B1262" i="25"/>
  <c r="B1261" i="25"/>
  <c r="B1259" i="25"/>
  <c r="B1258" i="25"/>
  <c r="B1260" i="25"/>
  <c r="B1257" i="25"/>
  <c r="B1255" i="25"/>
  <c r="B1256" i="25"/>
  <c r="B1253" i="25"/>
  <c r="B1251" i="25"/>
  <c r="B1250" i="25"/>
  <c r="B1249" i="25"/>
  <c r="B1248" i="25"/>
  <c r="B1247" i="25"/>
  <c r="B1246" i="25"/>
  <c r="B1245" i="25"/>
  <c r="B1244" i="25"/>
  <c r="B1243" i="25"/>
  <c r="B1238" i="25"/>
  <c r="B1237" i="25"/>
  <c r="B1236" i="25"/>
  <c r="B1235" i="25"/>
  <c r="B1234" i="25"/>
  <c r="B1233" i="25"/>
  <c r="B1232" i="25"/>
  <c r="B1231" i="25"/>
  <c r="B129" i="25"/>
  <c r="B984" i="25"/>
  <c r="B979" i="25"/>
  <c r="B974" i="25"/>
  <c r="B969" i="25"/>
  <c r="B964" i="25"/>
  <c r="B959" i="25"/>
  <c r="B954" i="25"/>
  <c r="B949" i="25"/>
  <c r="B931" i="25"/>
  <c r="B930" i="25"/>
  <c r="B926" i="25"/>
  <c r="B937" i="25"/>
  <c r="B936" i="25"/>
  <c r="B935" i="25"/>
  <c r="B934" i="25"/>
  <c r="B933" i="25"/>
  <c r="B932" i="25"/>
  <c r="B929" i="25"/>
  <c r="B928" i="25"/>
  <c r="B927" i="25"/>
  <c r="B925" i="25"/>
  <c r="B924" i="25"/>
  <c r="B923" i="25"/>
  <c r="G4" i="22"/>
  <c r="S4" i="22"/>
  <c r="AA44" i="22"/>
  <c r="B890" i="25" s="1"/>
  <c r="AH44" i="22"/>
  <c r="AO44" i="22"/>
  <c r="AV44" i="22"/>
  <c r="D2" i="21"/>
  <c r="R2" i="21"/>
  <c r="BL2" i="21"/>
  <c r="BZ2" i="21"/>
  <c r="R7" i="21"/>
  <c r="AB7" i="21"/>
  <c r="AL7" i="21"/>
  <c r="R8" i="21"/>
  <c r="AB8" i="21"/>
  <c r="AL8" i="21"/>
  <c r="R9" i="21"/>
  <c r="AB9" i="21"/>
  <c r="AL9" i="21"/>
  <c r="R10" i="21"/>
  <c r="AB10" i="21"/>
  <c r="AL10" i="21"/>
  <c r="R11" i="21"/>
  <c r="AB11" i="21"/>
  <c r="AL11" i="21"/>
  <c r="R12" i="21"/>
  <c r="AB12" i="21"/>
  <c r="AL12" i="21"/>
  <c r="R13" i="21"/>
  <c r="AB13" i="21"/>
  <c r="AL13" i="21"/>
  <c r="R14" i="21"/>
  <c r="AB14" i="21"/>
  <c r="AL14" i="21"/>
  <c r="R15" i="21"/>
  <c r="AB15" i="21"/>
  <c r="AL15" i="21"/>
  <c r="R16" i="21"/>
  <c r="AB16" i="21"/>
  <c r="AL16" i="21"/>
  <c r="R17" i="21"/>
  <c r="AB17" i="21"/>
  <c r="AL17" i="21"/>
  <c r="R18" i="21"/>
  <c r="AB18" i="21"/>
  <c r="AL18" i="21"/>
  <c r="R19" i="21"/>
  <c r="AB19" i="21"/>
  <c r="AL19" i="21"/>
  <c r="R20" i="21"/>
  <c r="AB20" i="21"/>
  <c r="AL20" i="21"/>
  <c r="R21" i="21"/>
  <c r="AB21" i="21"/>
  <c r="AL21" i="21"/>
  <c r="R22" i="21"/>
  <c r="AB22" i="21"/>
  <c r="AL22" i="21"/>
  <c r="R23" i="21"/>
  <c r="AB23" i="21"/>
  <c r="AL23" i="21"/>
  <c r="R24" i="21"/>
  <c r="AB24" i="21"/>
  <c r="AL24" i="21"/>
  <c r="AV25" i="21"/>
  <c r="AV26" i="21"/>
  <c r="F4" i="20"/>
  <c r="N4" i="20"/>
  <c r="X8" i="20"/>
  <c r="Z8" i="20"/>
  <c r="AB8" i="20"/>
  <c r="AD8" i="20"/>
  <c r="X10" i="20"/>
  <c r="Z10" i="20"/>
  <c r="AB10" i="20"/>
  <c r="AD10" i="20"/>
  <c r="X12" i="20"/>
  <c r="Z12" i="20"/>
  <c r="AB12" i="20"/>
  <c r="AD12" i="20"/>
  <c r="X15" i="20"/>
  <c r="Z15" i="20"/>
  <c r="AB15" i="20"/>
  <c r="AD15" i="20"/>
  <c r="X17" i="20"/>
  <c r="Z17" i="20"/>
  <c r="AB17" i="20"/>
  <c r="AD17" i="20"/>
  <c r="X20" i="20"/>
  <c r="Z20" i="20"/>
  <c r="AB20" i="20"/>
  <c r="AD20" i="20"/>
  <c r="X23" i="20"/>
  <c r="Z23" i="20"/>
  <c r="AB23" i="20"/>
  <c r="AD23" i="20"/>
  <c r="X25" i="20"/>
  <c r="Z25" i="20"/>
  <c r="AB25" i="20"/>
  <c r="AD25" i="20"/>
  <c r="X27" i="20"/>
  <c r="Z27" i="20"/>
  <c r="AB27" i="20"/>
  <c r="AD27" i="20"/>
  <c r="X30" i="20"/>
  <c r="Z30" i="20"/>
  <c r="AB30" i="20"/>
  <c r="AD30" i="20"/>
  <c r="X33" i="20"/>
  <c r="Z33" i="20"/>
  <c r="AB33" i="20"/>
  <c r="AD33" i="20"/>
  <c r="X36" i="20"/>
  <c r="Z36" i="20"/>
  <c r="AB36" i="20"/>
  <c r="AD36" i="20"/>
  <c r="X38" i="20"/>
  <c r="Z38" i="20"/>
  <c r="AB38" i="20"/>
  <c r="AD38" i="20"/>
  <c r="AD1" i="18"/>
  <c r="AD2" i="18"/>
  <c r="AX2" i="18"/>
  <c r="G3" i="18"/>
  <c r="S3" i="18"/>
  <c r="AD3" i="18"/>
  <c r="S4" i="18"/>
  <c r="AD4" i="18"/>
  <c r="AX4" i="18"/>
  <c r="CV7" i="18"/>
  <c r="AD1" i="17"/>
  <c r="AD2" i="17"/>
  <c r="AX2" i="17"/>
  <c r="G3" i="17"/>
  <c r="S3" i="17"/>
  <c r="AD3" i="17"/>
  <c r="S4" i="17"/>
  <c r="AD4" i="17"/>
  <c r="AX4" i="17"/>
  <c r="CV7" i="17"/>
  <c r="I8" i="17"/>
  <c r="B633" i="25" s="1"/>
  <c r="S8" i="17"/>
  <c r="B634" i="25" s="1"/>
  <c r="AC8" i="17"/>
  <c r="B684" i="25" s="1"/>
  <c r="AM8" i="17"/>
  <c r="B685" i="25" s="1"/>
  <c r="BG8" i="17"/>
  <c r="B752" i="25" s="1"/>
  <c r="BQ8" i="17"/>
  <c r="B753" i="25" s="1"/>
  <c r="CA8" i="17"/>
  <c r="CK8" i="17"/>
  <c r="B803" i="25" s="1"/>
  <c r="Q27" i="17"/>
  <c r="G43" i="17" s="1"/>
  <c r="B681" i="25" s="1"/>
  <c r="AK27" i="17"/>
  <c r="BO27" i="17"/>
  <c r="CI27" i="17"/>
  <c r="G37" i="17"/>
  <c r="B663" i="25" s="1"/>
  <c r="X37" i="17"/>
  <c r="B665" i="25" s="1"/>
  <c r="AA37" i="17"/>
  <c r="B714" i="25" s="1"/>
  <c r="AR37" i="17"/>
  <c r="B716" i="25" s="1"/>
  <c r="BE37" i="17"/>
  <c r="B781" i="25" s="1"/>
  <c r="BV37" i="17"/>
  <c r="B783" i="25" s="1"/>
  <c r="BY37" i="17"/>
  <c r="B832" i="25" s="1"/>
  <c r="CP37" i="17"/>
  <c r="B834" i="25" s="1"/>
  <c r="G38" i="17"/>
  <c r="B666" i="25" s="1"/>
  <c r="X38" i="17"/>
  <c r="AA38" i="17"/>
  <c r="B717" i="25" s="1"/>
  <c r="AR38" i="17"/>
  <c r="B719" i="25" s="1"/>
  <c r="BE38" i="17"/>
  <c r="B784" i="25" s="1"/>
  <c r="BV38" i="17"/>
  <c r="B786" i="25" s="1"/>
  <c r="BY38" i="17"/>
  <c r="B835" i="25" s="1"/>
  <c r="CP38" i="17"/>
  <c r="G39" i="17"/>
  <c r="B669" i="25" s="1"/>
  <c r="X39" i="17"/>
  <c r="B671" i="25" s="1"/>
  <c r="AA39" i="17"/>
  <c r="B720" i="25" s="1"/>
  <c r="AR39" i="17"/>
  <c r="B722" i="25" s="1"/>
  <c r="BE39" i="17"/>
  <c r="B787" i="25" s="1"/>
  <c r="BV39" i="17"/>
  <c r="B789" i="25" s="1"/>
  <c r="BY39" i="17"/>
  <c r="B838" i="25" s="1"/>
  <c r="CP39" i="17"/>
  <c r="B840" i="25" s="1"/>
  <c r="G40" i="17"/>
  <c r="B672" i="25" s="1"/>
  <c r="X40" i="17"/>
  <c r="AA40" i="17"/>
  <c r="B723" i="25" s="1"/>
  <c r="AR40" i="17"/>
  <c r="B725" i="25" s="1"/>
  <c r="BE40" i="17"/>
  <c r="B790" i="25" s="1"/>
  <c r="BV40" i="17"/>
  <c r="B792" i="25" s="1"/>
  <c r="BY40" i="17"/>
  <c r="B841" i="25" s="1"/>
  <c r="CP40" i="17"/>
  <c r="B843" i="25" s="1"/>
  <c r="G41" i="17"/>
  <c r="B675" i="25" s="1"/>
  <c r="X41" i="17"/>
  <c r="B677" i="25" s="1"/>
  <c r="AA41" i="17"/>
  <c r="AR41" i="17"/>
  <c r="B728" i="25"/>
  <c r="BE41" i="17"/>
  <c r="B793" i="25" s="1"/>
  <c r="BV41" i="17"/>
  <c r="B795" i="25" s="1"/>
  <c r="BY41" i="17"/>
  <c r="B844" i="25" s="1"/>
  <c r="CP41" i="17"/>
  <c r="B846" i="25" s="1"/>
  <c r="G42" i="17"/>
  <c r="B678" i="25" s="1"/>
  <c r="X42" i="17"/>
  <c r="B680" i="25" s="1"/>
  <c r="AA42" i="17"/>
  <c r="B729" i="25" s="1"/>
  <c r="AR42" i="17"/>
  <c r="B731" i="25" s="1"/>
  <c r="BE42" i="17"/>
  <c r="B796" i="25" s="1"/>
  <c r="BV42" i="17"/>
  <c r="B798" i="25" s="1"/>
  <c r="BY42" i="17"/>
  <c r="B847" i="25" s="1"/>
  <c r="CP42" i="17"/>
  <c r="B849" i="25" s="1"/>
  <c r="X43" i="17"/>
  <c r="B683" i="25" s="1"/>
  <c r="AA43" i="17"/>
  <c r="B732" i="25" s="1"/>
  <c r="AR43" i="17"/>
  <c r="B734" i="25" s="1"/>
  <c r="BE43" i="17"/>
  <c r="B799" i="25" s="1"/>
  <c r="BV43" i="17"/>
  <c r="B801" i="25" s="1"/>
  <c r="BY43" i="17"/>
  <c r="B850" i="25" s="1"/>
  <c r="CP43" i="17"/>
  <c r="K46" i="17"/>
  <c r="N46" i="17"/>
  <c r="Q46" i="17"/>
  <c r="T46" i="17"/>
  <c r="W46" i="17"/>
  <c r="Z46" i="17"/>
  <c r="AC46" i="17"/>
  <c r="AF46" i="17"/>
  <c r="AI46" i="17"/>
  <c r="AL46" i="17"/>
  <c r="AO46" i="17"/>
  <c r="AR46" i="17"/>
  <c r="AU46" i="17"/>
  <c r="BA46" i="17"/>
  <c r="BD46" i="17"/>
  <c r="BG46" i="17"/>
  <c r="BJ46" i="17"/>
  <c r="BM46" i="17"/>
  <c r="K47" i="17"/>
  <c r="N47" i="17"/>
  <c r="Q47" i="17"/>
  <c r="T47" i="17"/>
  <c r="W47" i="17"/>
  <c r="Z47" i="17"/>
  <c r="AC47" i="17"/>
  <c r="AF47" i="17"/>
  <c r="AI47" i="17"/>
  <c r="AL47" i="17"/>
  <c r="AO47" i="17"/>
  <c r="AR47" i="17"/>
  <c r="AU47" i="17"/>
  <c r="BA47" i="17"/>
  <c r="BD47" i="17"/>
  <c r="BG47" i="17"/>
  <c r="BJ47" i="17"/>
  <c r="BM47" i="17"/>
  <c r="K3" i="16"/>
  <c r="U3" i="16"/>
  <c r="Z3" i="16"/>
  <c r="E5" i="16"/>
  <c r="R6" i="16"/>
  <c r="A20" i="16"/>
  <c r="AF44" i="16"/>
  <c r="B1493" i="25" s="1"/>
  <c r="K3" i="14"/>
  <c r="U3" i="14"/>
  <c r="Z3" i="14"/>
  <c r="A8" i="14"/>
  <c r="K3" i="13"/>
  <c r="U3" i="13"/>
  <c r="Z3" i="13"/>
  <c r="A14" i="13"/>
  <c r="A23" i="13"/>
  <c r="A32" i="13"/>
  <c r="AC36" i="13"/>
  <c r="CR32" i="19" s="1"/>
  <c r="AE36" i="13"/>
  <c r="CT32" i="19" s="1"/>
  <c r="AC37" i="13"/>
  <c r="CR33" i="19" s="1"/>
  <c r="AE37" i="13"/>
  <c r="CT33" i="19" s="1"/>
  <c r="K3" i="12"/>
  <c r="U3" i="12"/>
  <c r="Z3" i="12"/>
  <c r="AC36" i="12"/>
  <c r="B1129" i="25" s="1"/>
  <c r="AF36" i="12"/>
  <c r="K3" i="11"/>
  <c r="U3" i="11"/>
  <c r="Z3" i="11"/>
  <c r="U3" i="8"/>
  <c r="Z3" i="8"/>
  <c r="F5" i="8"/>
  <c r="V5" i="8"/>
  <c r="A9" i="8"/>
  <c r="K3" i="7"/>
  <c r="U3" i="7"/>
  <c r="Z3" i="7"/>
  <c r="A26" i="7"/>
  <c r="A35" i="7"/>
  <c r="A44" i="7"/>
  <c r="AC48" i="7"/>
  <c r="CR31" i="19" s="1"/>
  <c r="AE48" i="7"/>
  <c r="CT31" i="19" s="1"/>
  <c r="AC49" i="7"/>
  <c r="B435" i="25" s="1"/>
  <c r="AE49" i="7"/>
  <c r="B436" i="25" s="1"/>
  <c r="K3" i="6"/>
  <c r="U3" i="6"/>
  <c r="Z3" i="6"/>
  <c r="AC36" i="6"/>
  <c r="B1580" i="25" s="1"/>
  <c r="AF36" i="6"/>
  <c r="K3" i="5"/>
  <c r="U3" i="5"/>
  <c r="Z3" i="5"/>
  <c r="D3" i="3"/>
  <c r="L8" i="3"/>
  <c r="B10" i="1"/>
  <c r="AE11" i="1" s="1"/>
  <c r="J12" i="1"/>
  <c r="I5" i="8" s="1"/>
  <c r="H15" i="1"/>
  <c r="B15" i="25" s="1"/>
  <c r="J15" i="1"/>
  <c r="Q16" i="1"/>
  <c r="B18" i="25" s="1"/>
  <c r="H17" i="1"/>
  <c r="B22" i="25" s="1"/>
  <c r="J17" i="1"/>
  <c r="Q18" i="1"/>
  <c r="B25" i="25" s="1"/>
  <c r="H19" i="1"/>
  <c r="B29" i="25" s="1"/>
  <c r="J19" i="1"/>
  <c r="Q20" i="1"/>
  <c r="B32" i="25" s="1"/>
  <c r="H21" i="1"/>
  <c r="B35" i="25" s="1"/>
  <c r="J21" i="1"/>
  <c r="B36" i="25" s="1"/>
  <c r="Q22" i="1"/>
  <c r="B38" i="25" s="1"/>
  <c r="K3" i="10"/>
  <c r="U3" i="10"/>
  <c r="Z3" i="10"/>
  <c r="F5" i="10"/>
  <c r="I5" i="10"/>
  <c r="X5" i="10"/>
  <c r="E7" i="10"/>
  <c r="M7" i="10"/>
  <c r="U7" i="10"/>
  <c r="AB7" i="10"/>
  <c r="AB8" i="10"/>
  <c r="AB9" i="10"/>
  <c r="AC11" i="10"/>
  <c r="B897" i="25" s="1"/>
  <c r="A27" i="10"/>
  <c r="K3" i="4"/>
  <c r="U3" i="4"/>
  <c r="Z3" i="4"/>
  <c r="F5" i="4"/>
  <c r="Y5" i="4"/>
  <c r="E7" i="4"/>
  <c r="M7" i="4"/>
  <c r="Z7" i="4"/>
  <c r="G13" i="4"/>
  <c r="Q13" i="4"/>
  <c r="A32" i="4"/>
  <c r="B2" i="25"/>
  <c r="B3" i="25"/>
  <c r="B5" i="25"/>
  <c r="B6" i="25"/>
  <c r="B8" i="25"/>
  <c r="B9" i="25"/>
  <c r="B10" i="25"/>
  <c r="B11" i="25"/>
  <c r="B12" i="25"/>
  <c r="B13" i="25"/>
  <c r="B14" i="25"/>
  <c r="B17" i="25"/>
  <c r="B19" i="25"/>
  <c r="B20" i="25"/>
  <c r="B21" i="25"/>
  <c r="B24" i="25"/>
  <c r="B26" i="25"/>
  <c r="B27" i="25"/>
  <c r="B28" i="25"/>
  <c r="B31" i="25"/>
  <c r="B33" i="25"/>
  <c r="B34" i="25"/>
  <c r="B37" i="25"/>
  <c r="B39" i="25"/>
  <c r="B40" i="25"/>
  <c r="B41" i="25"/>
  <c r="B42" i="25"/>
  <c r="B43" i="25"/>
  <c r="B44" i="25"/>
  <c r="B45" i="25"/>
  <c r="B46" i="25"/>
  <c r="B47" i="25"/>
  <c r="B48" i="25"/>
  <c r="B49"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B124" i="25"/>
  <c r="B125" i="25"/>
  <c r="B126" i="25"/>
  <c r="B127" i="25"/>
  <c r="B128" i="25"/>
  <c r="B130" i="25"/>
  <c r="B131" i="25"/>
  <c r="B132" i="25"/>
  <c r="B133" i="25"/>
  <c r="B134" i="25"/>
  <c r="B135" i="25"/>
  <c r="B136" i="25"/>
  <c r="B137" i="25"/>
  <c r="B138" i="25"/>
  <c r="B139" i="25"/>
  <c r="B140" i="25"/>
  <c r="B141" i="25"/>
  <c r="B142" i="25"/>
  <c r="B143" i="25"/>
  <c r="B144" i="25"/>
  <c r="B145" i="25"/>
  <c r="B146" i="25"/>
  <c r="B147" i="25"/>
  <c r="B148" i="25"/>
  <c r="B149" i="25"/>
  <c r="B150" i="25"/>
  <c r="B151" i="25"/>
  <c r="B152" i="25"/>
  <c r="B153" i="25"/>
  <c r="B154" i="25"/>
  <c r="B155" i="25"/>
  <c r="B156" i="25"/>
  <c r="B157" i="25"/>
  <c r="B158" i="25"/>
  <c r="B159" i="25"/>
  <c r="B160" i="25"/>
  <c r="B161" i="25"/>
  <c r="B162" i="25"/>
  <c r="B163" i="25"/>
  <c r="B164" i="25"/>
  <c r="B165" i="25"/>
  <c r="B166" i="25"/>
  <c r="B167" i="25"/>
  <c r="B168"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425" i="25"/>
  <c r="B426" i="25"/>
  <c r="B427" i="25"/>
  <c r="B428" i="25"/>
  <c r="B429" i="25"/>
  <c r="B430" i="25"/>
  <c r="B431" i="25"/>
  <c r="B432" i="25"/>
  <c r="B433" i="25"/>
  <c r="B434" i="25"/>
  <c r="B437" i="25"/>
  <c r="B438" i="25"/>
  <c r="B439" i="25"/>
  <c r="B440" i="25"/>
  <c r="B441" i="25"/>
  <c r="B442" i="25"/>
  <c r="B443" i="25"/>
  <c r="B444" i="25"/>
  <c r="B445" i="25"/>
  <c r="B446" i="25"/>
  <c r="B447" i="25"/>
  <c r="B448" i="25"/>
  <c r="B449" i="25"/>
  <c r="B450" i="25"/>
  <c r="B451" i="25"/>
  <c r="B452"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80" i="25"/>
  <c r="B481" i="25"/>
  <c r="B482" i="25"/>
  <c r="B483" i="25"/>
  <c r="B484" i="25"/>
  <c r="B485" i="25"/>
  <c r="B486" i="25"/>
  <c r="B487" i="25"/>
  <c r="B488" i="25"/>
  <c r="B489" i="25"/>
  <c r="B490" i="25"/>
  <c r="B491" i="25"/>
  <c r="B492" i="25"/>
  <c r="B493" i="25"/>
  <c r="B494" i="25"/>
  <c r="B495" i="25"/>
  <c r="B496" i="25"/>
  <c r="B497" i="25"/>
  <c r="B498" i="25"/>
  <c r="B499" i="25"/>
  <c r="B500" i="25"/>
  <c r="B501" i="25"/>
  <c r="B502" i="25"/>
  <c r="B503" i="25"/>
  <c r="B504" i="25"/>
  <c r="B505" i="25"/>
  <c r="B506" i="25"/>
  <c r="B507" i="25"/>
  <c r="B508" i="25"/>
  <c r="B509" i="25"/>
  <c r="B510" i="25"/>
  <c r="B511" i="25"/>
  <c r="B512" i="25"/>
  <c r="B513" i="25"/>
  <c r="B514" i="25"/>
  <c r="B515" i="25"/>
  <c r="B516" i="25"/>
  <c r="B517" i="25"/>
  <c r="B518" i="25"/>
  <c r="B519" i="25"/>
  <c r="B520" i="25"/>
  <c r="B521" i="25"/>
  <c r="B522" i="25"/>
  <c r="B523" i="25"/>
  <c r="B524" i="25"/>
  <c r="B525" i="25"/>
  <c r="B526" i="25"/>
  <c r="B527" i="25"/>
  <c r="B528" i="25"/>
  <c r="B529" i="25"/>
  <c r="B530" i="25"/>
  <c r="B531" i="25"/>
  <c r="B532" i="25"/>
  <c r="B533" i="25"/>
  <c r="B534" i="25"/>
  <c r="B535" i="25"/>
  <c r="B536" i="25"/>
  <c r="B537" i="25"/>
  <c r="B538" i="25"/>
  <c r="B539" i="25"/>
  <c r="B540" i="25"/>
  <c r="B541" i="25"/>
  <c r="B542" i="25"/>
  <c r="B543" i="25"/>
  <c r="B544" i="25"/>
  <c r="B545" i="25"/>
  <c r="B546" i="25"/>
  <c r="B547" i="25"/>
  <c r="B548" i="25"/>
  <c r="B549" i="25"/>
  <c r="B550" i="25"/>
  <c r="B551" i="25"/>
  <c r="B552" i="25"/>
  <c r="B563" i="25"/>
  <c r="B564" i="25"/>
  <c r="B565" i="25"/>
  <c r="B566" i="25"/>
  <c r="B567" i="25"/>
  <c r="B568" i="25"/>
  <c r="B569" i="25"/>
  <c r="B570" i="25"/>
  <c r="B571" i="25"/>
  <c r="B572" i="25"/>
  <c r="B573" i="25"/>
  <c r="B574" i="25"/>
  <c r="B575" i="25"/>
  <c r="B576" i="25"/>
  <c r="B577" i="25"/>
  <c r="B578" i="25"/>
  <c r="B579" i="25"/>
  <c r="B580" i="25"/>
  <c r="B581" i="25"/>
  <c r="B582" i="25"/>
  <c r="B583" i="25"/>
  <c r="B584" i="25"/>
  <c r="B585" i="25"/>
  <c r="B586" i="25"/>
  <c r="B587" i="25"/>
  <c r="B588" i="25"/>
  <c r="B589" i="25"/>
  <c r="B590" i="25"/>
  <c r="B591" i="25"/>
  <c r="B592" i="25"/>
  <c r="B593" i="25"/>
  <c r="B594" i="25"/>
  <c r="B595" i="25"/>
  <c r="B596" i="25"/>
  <c r="B597" i="25"/>
  <c r="B598" i="25"/>
  <c r="B599" i="25"/>
  <c r="B600" i="25"/>
  <c r="B601" i="25"/>
  <c r="B602" i="25"/>
  <c r="B603" i="25"/>
  <c r="B604" i="25"/>
  <c r="B605" i="25"/>
  <c r="B606" i="25"/>
  <c r="B607" i="25"/>
  <c r="B608" i="25"/>
  <c r="B609" i="25"/>
  <c r="B610" i="25"/>
  <c r="B611" i="25"/>
  <c r="B612" i="25"/>
  <c r="B613" i="25"/>
  <c r="B614" i="25"/>
  <c r="B615" i="25"/>
  <c r="B616" i="25"/>
  <c r="B617" i="25"/>
  <c r="B618" i="25"/>
  <c r="B619" i="25"/>
  <c r="B620" i="25"/>
  <c r="B621" i="25"/>
  <c r="B622" i="25"/>
  <c r="B623" i="25"/>
  <c r="B624" i="25"/>
  <c r="B625" i="25"/>
  <c r="B626" i="25"/>
  <c r="B627" i="25"/>
  <c r="B628" i="25"/>
  <c r="B629" i="25"/>
  <c r="B630" i="25"/>
  <c r="B631" i="25"/>
  <c r="B632" i="25"/>
  <c r="B635" i="25"/>
  <c r="B636" i="25"/>
  <c r="B637" i="25"/>
  <c r="B638" i="25"/>
  <c r="B639" i="25"/>
  <c r="B640" i="25"/>
  <c r="B641" i="25"/>
  <c r="B642" i="25"/>
  <c r="B643" i="25"/>
  <c r="B644" i="25"/>
  <c r="B645" i="25"/>
  <c r="B646" i="25"/>
  <c r="B647" i="25"/>
  <c r="B648" i="25"/>
  <c r="B649" i="25"/>
  <c r="B650" i="25"/>
  <c r="B651" i="25"/>
  <c r="B652" i="25"/>
  <c r="B653" i="25"/>
  <c r="B654" i="25"/>
  <c r="B655" i="25"/>
  <c r="B656" i="25"/>
  <c r="B657" i="25"/>
  <c r="B658" i="25"/>
  <c r="B659" i="25"/>
  <c r="B660" i="25"/>
  <c r="B661" i="25"/>
  <c r="B662" i="25"/>
  <c r="B664" i="25"/>
  <c r="B667" i="25"/>
  <c r="B668" i="25"/>
  <c r="B670" i="25"/>
  <c r="B673" i="25"/>
  <c r="B674" i="25"/>
  <c r="B676" i="25"/>
  <c r="B679" i="25"/>
  <c r="B682" i="25"/>
  <c r="B686" i="25"/>
  <c r="B687" i="25"/>
  <c r="B688" i="25"/>
  <c r="B689" i="25"/>
  <c r="B690" i="25"/>
  <c r="B691" i="25"/>
  <c r="B692" i="25"/>
  <c r="B693" i="25"/>
  <c r="B694" i="25"/>
  <c r="B695" i="25"/>
  <c r="B696" i="25"/>
  <c r="B697" i="25"/>
  <c r="B698" i="25"/>
  <c r="B699" i="25"/>
  <c r="B700" i="25"/>
  <c r="B701" i="25"/>
  <c r="B702" i="25"/>
  <c r="B703" i="25"/>
  <c r="B704" i="25"/>
  <c r="B705" i="25"/>
  <c r="B706" i="25"/>
  <c r="B707" i="25"/>
  <c r="B708" i="25"/>
  <c r="B709" i="25"/>
  <c r="B710" i="25"/>
  <c r="B711" i="25"/>
  <c r="B712" i="25"/>
  <c r="B713" i="25"/>
  <c r="B715" i="25"/>
  <c r="B718" i="25"/>
  <c r="B721" i="25"/>
  <c r="B724" i="25"/>
  <c r="B726" i="25"/>
  <c r="B727" i="25"/>
  <c r="B730" i="25"/>
  <c r="B733" i="25"/>
  <c r="B735" i="25"/>
  <c r="B736" i="25"/>
  <c r="B737" i="25"/>
  <c r="B738" i="25"/>
  <c r="B739" i="25"/>
  <c r="B740" i="25"/>
  <c r="B741" i="25"/>
  <c r="B742" i="25"/>
  <c r="B743" i="25"/>
  <c r="B744" i="25"/>
  <c r="B745" i="25"/>
  <c r="B746" i="25"/>
  <c r="B747" i="25"/>
  <c r="B748" i="25"/>
  <c r="B749" i="25"/>
  <c r="B750" i="25"/>
  <c r="B751" i="25"/>
  <c r="B754" i="25"/>
  <c r="B755" i="25"/>
  <c r="B756" i="25"/>
  <c r="B757" i="25"/>
  <c r="B758" i="25"/>
  <c r="B759" i="25"/>
  <c r="B760" i="25"/>
  <c r="B761" i="25"/>
  <c r="B762" i="25"/>
  <c r="B763" i="25"/>
  <c r="B764" i="25"/>
  <c r="B765" i="25"/>
  <c r="B766" i="25"/>
  <c r="B767" i="25"/>
  <c r="B768" i="25"/>
  <c r="B769" i="25"/>
  <c r="B770" i="25"/>
  <c r="B771" i="25"/>
  <c r="B772" i="25"/>
  <c r="B773" i="25"/>
  <c r="B774" i="25"/>
  <c r="B775" i="25"/>
  <c r="B776" i="25"/>
  <c r="B777" i="25"/>
  <c r="B778" i="25"/>
  <c r="B779" i="25"/>
  <c r="B780" i="25"/>
  <c r="B782" i="25"/>
  <c r="B785" i="25"/>
  <c r="B788" i="25"/>
  <c r="B791" i="25"/>
  <c r="B794" i="25"/>
  <c r="B797" i="25"/>
  <c r="B800" i="25"/>
  <c r="B802" i="25"/>
  <c r="B804" i="25"/>
  <c r="B805" i="25"/>
  <c r="B806" i="25"/>
  <c r="B807" i="25"/>
  <c r="B808" i="25"/>
  <c r="B809" i="25"/>
  <c r="B810" i="25"/>
  <c r="B811" i="25"/>
  <c r="B812" i="25"/>
  <c r="B813" i="25"/>
  <c r="B814" i="25"/>
  <c r="B815" i="25"/>
  <c r="B816" i="25"/>
  <c r="B817" i="25"/>
  <c r="B818" i="25"/>
  <c r="B819" i="25"/>
  <c r="B820" i="25"/>
  <c r="B821" i="25"/>
  <c r="B822" i="25"/>
  <c r="B823" i="25"/>
  <c r="B824" i="25"/>
  <c r="B825" i="25"/>
  <c r="B826" i="25"/>
  <c r="B827" i="25"/>
  <c r="B828" i="25"/>
  <c r="B829" i="25"/>
  <c r="B830" i="25"/>
  <c r="B831" i="25"/>
  <c r="B833" i="25"/>
  <c r="B836" i="25"/>
  <c r="B837" i="25"/>
  <c r="B839" i="25"/>
  <c r="B842" i="25"/>
  <c r="B845" i="25"/>
  <c r="B848" i="25"/>
  <c r="B851" i="25"/>
  <c r="B852" i="25"/>
  <c r="B854" i="25"/>
  <c r="B855" i="25"/>
  <c r="B856" i="25"/>
  <c r="B857" i="25"/>
  <c r="B858" i="25"/>
  <c r="B859" i="25"/>
  <c r="B860" i="25"/>
  <c r="B861" i="25"/>
  <c r="B862" i="25"/>
  <c r="B863" i="25"/>
  <c r="B864" i="25"/>
  <c r="B865" i="25"/>
  <c r="B866" i="25"/>
  <c r="B867" i="25"/>
  <c r="B868" i="25"/>
  <c r="B869" i="25"/>
  <c r="B870" i="25"/>
  <c r="B871" i="25"/>
  <c r="B872" i="25"/>
  <c r="B873" i="25"/>
  <c r="B874" i="25"/>
  <c r="B875" i="25"/>
  <c r="B876" i="25"/>
  <c r="B877" i="25"/>
  <c r="B878" i="25"/>
  <c r="B879" i="25"/>
  <c r="B880" i="25"/>
  <c r="B881" i="25"/>
  <c r="B882" i="25"/>
  <c r="B883" i="25"/>
  <c r="B884" i="25"/>
  <c r="B885" i="25"/>
  <c r="B886" i="25"/>
  <c r="B887" i="25"/>
  <c r="B888" i="25"/>
  <c r="B889" i="25"/>
  <c r="B891" i="25"/>
  <c r="B892" i="25"/>
  <c r="B893" i="25"/>
  <c r="B894" i="25"/>
  <c r="B895" i="25"/>
  <c r="B896" i="25"/>
  <c r="B898" i="25"/>
  <c r="B899" i="25"/>
  <c r="B900" i="25"/>
  <c r="B901" i="25"/>
  <c r="B902" i="25"/>
  <c r="B903" i="25"/>
  <c r="B904" i="25"/>
  <c r="B905" i="25"/>
  <c r="B906" i="25"/>
  <c r="B907" i="25"/>
  <c r="B908" i="25"/>
  <c r="B909" i="25"/>
  <c r="B910" i="25"/>
  <c r="B911" i="25"/>
  <c r="B912" i="25"/>
  <c r="B913" i="25"/>
  <c r="B914" i="25"/>
  <c r="B915" i="25"/>
  <c r="B916" i="25"/>
  <c r="B917" i="25"/>
  <c r="B918" i="25"/>
  <c r="B919" i="25"/>
  <c r="B920" i="25"/>
  <c r="B921" i="25"/>
  <c r="B922" i="25"/>
  <c r="B938" i="25"/>
  <c r="B939" i="25"/>
  <c r="B940" i="25"/>
  <c r="B941" i="25"/>
  <c r="B942" i="25"/>
  <c r="B943" i="25"/>
  <c r="B944" i="25"/>
  <c r="B945" i="25"/>
  <c r="B946" i="25"/>
  <c r="B947" i="25"/>
  <c r="B948" i="25"/>
  <c r="B950" i="25"/>
  <c r="B951" i="25"/>
  <c r="B952" i="25"/>
  <c r="B953" i="25"/>
  <c r="B955" i="25"/>
  <c r="B956" i="25"/>
  <c r="B957" i="25"/>
  <c r="B958" i="25"/>
  <c r="B960" i="25"/>
  <c r="B961" i="25"/>
  <c r="B962" i="25"/>
  <c r="B963" i="25"/>
  <c r="B965" i="25"/>
  <c r="B966" i="25"/>
  <c r="B967" i="25"/>
  <c r="B968" i="25"/>
  <c r="B970" i="25"/>
  <c r="B971" i="25"/>
  <c r="B972" i="25"/>
  <c r="B973" i="25"/>
  <c r="B975" i="25"/>
  <c r="B976" i="25"/>
  <c r="B977" i="25"/>
  <c r="B978" i="25"/>
  <c r="B980" i="25"/>
  <c r="B981" i="25"/>
  <c r="B982" i="25"/>
  <c r="B983" i="25"/>
  <c r="B985" i="25"/>
  <c r="B986" i="25"/>
  <c r="B987" i="25"/>
  <c r="B988" i="25"/>
  <c r="B989" i="25"/>
  <c r="B990" i="25"/>
  <c r="B991" i="25"/>
  <c r="B992" i="25"/>
  <c r="B993" i="25"/>
  <c r="B994" i="25"/>
  <c r="B995" i="25"/>
  <c r="B996" i="25"/>
  <c r="B997" i="25"/>
  <c r="B998" i="25"/>
  <c r="B999" i="25"/>
  <c r="B1000" i="25"/>
  <c r="B1001" i="25"/>
  <c r="B1002" i="25"/>
  <c r="B1003" i="25"/>
  <c r="B1004" i="25"/>
  <c r="B1005" i="25"/>
  <c r="B1006" i="25"/>
  <c r="B1007" i="25"/>
  <c r="B1008" i="25"/>
  <c r="B1009" i="25"/>
  <c r="B1010" i="25"/>
  <c r="B1011" i="25"/>
  <c r="B1012" i="25"/>
  <c r="B1013" i="25"/>
  <c r="B1014" i="25"/>
  <c r="B1015" i="25"/>
  <c r="B1016" i="25"/>
  <c r="B1017" i="25"/>
  <c r="B1018" i="25"/>
  <c r="B1019" i="25"/>
  <c r="B1020" i="25"/>
  <c r="B1021" i="25"/>
  <c r="B1022" i="25"/>
  <c r="B1023" i="25"/>
  <c r="B1024" i="25"/>
  <c r="B1025" i="25"/>
  <c r="B1026" i="25"/>
  <c r="B1027" i="25"/>
  <c r="B1028" i="25"/>
  <c r="B1029" i="25"/>
  <c r="B1030" i="25"/>
  <c r="B1031" i="25"/>
  <c r="B1032" i="25"/>
  <c r="B1033" i="25"/>
  <c r="B1034" i="25"/>
  <c r="B1035" i="25"/>
  <c r="B1036" i="25"/>
  <c r="B1037" i="25"/>
  <c r="B1038" i="25"/>
  <c r="B1039" i="25"/>
  <c r="B1040" i="25"/>
  <c r="B1041" i="25"/>
  <c r="B1042" i="25"/>
  <c r="B1043" i="25"/>
  <c r="B1044" i="25"/>
  <c r="B1045" i="25"/>
  <c r="B1046" i="25"/>
  <c r="B1047" i="25"/>
  <c r="B1048" i="25"/>
  <c r="B1049" i="25"/>
  <c r="B1050" i="25"/>
  <c r="B1051" i="25"/>
  <c r="B1052" i="25"/>
  <c r="B1053" i="25"/>
  <c r="B1054" i="25"/>
  <c r="B1055" i="25"/>
  <c r="B1056" i="25"/>
  <c r="B1057" i="25"/>
  <c r="B1058" i="25"/>
  <c r="B1059" i="25"/>
  <c r="B1060" i="25"/>
  <c r="B1061" i="25"/>
  <c r="B1062" i="25"/>
  <c r="B1063" i="25"/>
  <c r="B1064" i="25"/>
  <c r="B1065" i="25"/>
  <c r="B1066" i="25"/>
  <c r="B1067" i="25"/>
  <c r="B1068" i="25"/>
  <c r="B1069" i="25"/>
  <c r="B1070" i="25"/>
  <c r="B1071" i="25"/>
  <c r="B1072" i="25"/>
  <c r="B1073" i="25"/>
  <c r="B1074" i="25"/>
  <c r="B1075" i="25"/>
  <c r="B1076" i="25"/>
  <c r="B1077" i="25"/>
  <c r="B1078" i="25"/>
  <c r="B1079" i="25"/>
  <c r="B1080" i="25"/>
  <c r="B1081" i="25"/>
  <c r="B1082" i="25"/>
  <c r="B1083" i="25"/>
  <c r="B1084" i="25"/>
  <c r="B1085" i="25"/>
  <c r="B1086" i="25"/>
  <c r="B1087" i="25"/>
  <c r="B1088" i="25"/>
  <c r="B1089" i="25"/>
  <c r="B1090" i="25"/>
  <c r="B1091" i="25"/>
  <c r="B1092" i="25"/>
  <c r="B1093" i="25"/>
  <c r="B1094" i="25"/>
  <c r="B1095" i="25"/>
  <c r="B1096" i="25"/>
  <c r="B1097" i="25"/>
  <c r="B1098" i="25"/>
  <c r="B1099" i="25"/>
  <c r="B1100" i="25"/>
  <c r="B1101" i="25"/>
  <c r="B1102" i="25"/>
  <c r="B1103" i="25"/>
  <c r="B1104" i="25"/>
  <c r="B1105" i="25"/>
  <c r="B1106" i="25"/>
  <c r="B1107" i="25"/>
  <c r="B1108" i="25"/>
  <c r="B1109" i="25"/>
  <c r="B1110" i="25"/>
  <c r="B1111" i="25"/>
  <c r="B1112" i="25"/>
  <c r="B1113" i="25"/>
  <c r="B1114" i="25"/>
  <c r="B1115" i="25"/>
  <c r="B1116" i="25"/>
  <c r="B1117" i="25"/>
  <c r="B1118" i="25"/>
  <c r="B1119" i="25"/>
  <c r="B1120" i="25"/>
  <c r="B1121" i="25"/>
  <c r="B1122" i="25"/>
  <c r="B1123" i="25"/>
  <c r="B1124" i="25"/>
  <c r="B1125" i="25"/>
  <c r="B1126" i="25"/>
  <c r="B1127" i="25"/>
  <c r="B1128" i="25"/>
  <c r="B1130" i="25"/>
  <c r="B1131" i="25"/>
  <c r="B1132" i="25"/>
  <c r="B1133" i="25"/>
  <c r="B1134" i="25"/>
  <c r="B1135" i="25"/>
  <c r="B1136" i="25"/>
  <c r="B1137" i="25"/>
  <c r="B1138" i="25"/>
  <c r="B1139" i="25"/>
  <c r="B1140" i="25"/>
  <c r="B1141" i="25"/>
  <c r="B1142" i="25"/>
  <c r="B1143" i="25"/>
  <c r="B1144" i="25"/>
  <c r="B1146" i="25"/>
  <c r="B1147" i="25"/>
  <c r="B1148" i="25"/>
  <c r="B1149" i="25"/>
  <c r="B1150" i="25"/>
  <c r="B1151" i="25"/>
  <c r="B1152" i="25"/>
  <c r="B1153" i="25"/>
  <c r="B1154" i="25"/>
  <c r="B1155" i="25"/>
  <c r="B1156" i="25"/>
  <c r="B1157" i="25"/>
  <c r="B1159" i="25"/>
  <c r="B1160" i="25"/>
  <c r="B1161" i="25"/>
  <c r="B1162" i="25"/>
  <c r="B1163" i="25"/>
  <c r="B1164" i="25"/>
  <c r="B1165" i="25"/>
  <c r="B1166" i="25"/>
  <c r="B1167" i="25"/>
  <c r="B1168" i="25"/>
  <c r="B1169" i="25"/>
  <c r="B1170" i="25"/>
  <c r="B1171" i="25"/>
  <c r="B1172" i="25"/>
  <c r="B1173" i="25"/>
  <c r="B1174" i="25"/>
  <c r="B1175" i="25"/>
  <c r="B1176" i="25"/>
  <c r="B1177" i="25"/>
  <c r="B1178" i="25"/>
  <c r="B1179" i="25"/>
  <c r="B1184" i="25"/>
  <c r="B1185" i="25"/>
  <c r="B1186" i="25"/>
  <c r="B1187" i="25"/>
  <c r="B1188" i="25"/>
  <c r="B1189" i="25"/>
  <c r="B1190" i="25"/>
  <c r="B1191" i="25"/>
  <c r="B1192" i="25"/>
  <c r="B1193" i="25"/>
  <c r="B1194" i="25"/>
  <c r="B1195" i="25"/>
  <c r="B1196" i="25"/>
  <c r="B1197" i="25"/>
  <c r="B1198" i="25"/>
  <c r="B1199" i="25"/>
  <c r="B1200" i="25"/>
  <c r="B1201" i="25"/>
  <c r="B1202" i="25"/>
  <c r="B1203" i="25"/>
  <c r="B1204" i="25"/>
  <c r="B1206" i="25"/>
  <c r="B1207" i="25"/>
  <c r="B1208" i="25"/>
  <c r="B1209" i="25"/>
  <c r="B1210" i="25"/>
  <c r="B1211" i="25"/>
  <c r="B1212" i="25"/>
  <c r="B1213" i="25"/>
  <c r="B1214" i="25"/>
  <c r="B1215" i="25"/>
  <c r="B1216" i="25"/>
  <c r="B1217" i="25"/>
  <c r="B1218" i="25"/>
  <c r="B1219" i="25"/>
  <c r="B1220" i="25"/>
  <c r="B1221" i="25"/>
  <c r="B1222" i="25"/>
  <c r="B1223" i="25"/>
  <c r="B1224" i="25"/>
  <c r="B1227" i="25"/>
  <c r="B1228" i="25"/>
  <c r="B1229" i="25"/>
  <c r="B1230" i="25"/>
  <c r="B1239" i="25"/>
  <c r="B1240" i="25"/>
  <c r="B1241" i="25"/>
  <c r="B1242" i="25"/>
  <c r="B1252" i="25"/>
  <c r="B1254" i="25"/>
  <c r="B1272" i="25"/>
  <c r="B1273" i="25"/>
  <c r="B1274" i="25"/>
  <c r="B1275" i="25"/>
  <c r="B1276" i="25"/>
  <c r="B1278" i="25"/>
  <c r="B1279" i="25"/>
  <c r="B1280" i="25"/>
  <c r="B1284" i="25"/>
  <c r="B1285" i="25"/>
  <c r="B1286" i="25"/>
  <c r="B1287" i="25"/>
  <c r="B1288" i="25"/>
  <c r="B1289" i="25"/>
  <c r="B1290" i="25"/>
  <c r="B1291" i="25"/>
  <c r="B1292" i="25"/>
  <c r="B1293" i="25"/>
  <c r="B1294" i="25"/>
  <c r="B1295" i="25"/>
  <c r="B1296" i="25"/>
  <c r="B1297" i="25"/>
  <c r="B1298" i="25"/>
  <c r="B1299" i="25"/>
  <c r="B1300" i="25"/>
  <c r="B1301" i="25"/>
  <c r="B1302" i="25"/>
  <c r="B1303" i="25"/>
  <c r="B1304" i="25"/>
  <c r="B1305" i="25"/>
  <c r="B1312" i="25"/>
  <c r="B1313" i="25"/>
  <c r="B1314" i="25"/>
  <c r="B1315" i="25"/>
  <c r="B1326" i="25"/>
  <c r="B1327" i="25"/>
  <c r="B1331" i="25"/>
  <c r="B1332" i="25"/>
  <c r="B1333" i="25"/>
  <c r="B1334" i="25"/>
  <c r="B1335" i="25"/>
  <c r="B1336" i="25"/>
  <c r="B1337" i="25"/>
  <c r="B1338" i="25"/>
  <c r="B1339" i="25"/>
  <c r="B1340" i="25"/>
  <c r="B1341" i="25"/>
  <c r="B1342" i="25"/>
  <c r="B1343" i="25"/>
  <c r="B1344" i="25"/>
  <c r="B1345" i="25"/>
  <c r="B1347" i="25"/>
  <c r="B1348" i="25"/>
  <c r="B1349" i="25"/>
  <c r="B1350" i="25"/>
  <c r="B1352" i="25"/>
  <c r="B1353" i="25"/>
  <c r="B1359" i="25"/>
  <c r="B1361" i="25"/>
  <c r="B1363" i="25"/>
  <c r="B1364" i="25"/>
  <c r="B1365" i="25"/>
  <c r="B1366" i="25"/>
  <c r="B1367" i="25"/>
  <c r="B1368" i="25"/>
  <c r="B1369" i="25"/>
  <c r="B1370" i="25"/>
  <c r="B1371" i="25"/>
  <c r="B1372" i="25"/>
  <c r="B1373" i="25"/>
  <c r="B1374" i="25"/>
  <c r="B1375" i="25"/>
  <c r="B1376" i="25"/>
  <c r="B1377" i="25"/>
  <c r="B1379" i="25"/>
  <c r="B1380" i="25"/>
  <c r="B1381" i="25"/>
  <c r="B1383" i="25"/>
  <c r="B1384" i="25"/>
  <c r="B1386" i="25"/>
  <c r="B1387" i="25"/>
  <c r="B1389" i="25"/>
  <c r="B1390" i="25"/>
  <c r="B1391" i="25"/>
  <c r="B1392" i="25"/>
  <c r="B1393" i="25"/>
  <c r="B1394" i="25"/>
  <c r="B1395" i="25"/>
  <c r="B1396" i="25"/>
  <c r="B1397" i="25"/>
  <c r="B1398" i="25"/>
  <c r="B1399" i="25"/>
  <c r="B1400" i="25"/>
  <c r="B1401" i="25"/>
  <c r="B1402" i="25"/>
  <c r="B1403" i="25"/>
  <c r="B1404" i="25"/>
  <c r="B1405" i="25"/>
  <c r="B1406" i="25"/>
  <c r="B1407" i="25"/>
  <c r="B1408" i="25"/>
  <c r="B1409" i="25"/>
  <c r="B1410" i="25"/>
  <c r="B1411" i="25"/>
  <c r="B1412" i="25"/>
  <c r="B1413" i="25"/>
  <c r="B1414" i="25"/>
  <c r="B1415" i="25"/>
  <c r="B1416" i="25"/>
  <c r="B1417" i="25"/>
  <c r="B1418" i="25"/>
  <c r="B1419" i="25"/>
  <c r="B1420" i="25"/>
  <c r="B1421" i="25"/>
  <c r="B1422" i="25"/>
  <c r="B1423" i="25"/>
  <c r="B1424" i="25"/>
  <c r="B1425" i="25"/>
  <c r="B1426" i="25"/>
  <c r="B1427" i="25"/>
  <c r="B1428" i="25"/>
  <c r="B1429" i="25"/>
  <c r="B1430" i="25"/>
  <c r="B1431" i="25"/>
  <c r="B1432" i="25"/>
  <c r="B1433" i="25"/>
  <c r="B1434" i="25"/>
  <c r="B1435" i="25"/>
  <c r="B1436" i="25"/>
  <c r="B1437" i="25"/>
  <c r="B1438" i="25"/>
  <c r="B1439" i="25"/>
  <c r="B1440" i="25"/>
  <c r="B1441" i="25"/>
  <c r="B1442" i="25"/>
  <c r="B1443" i="25"/>
  <c r="B1444" i="25"/>
  <c r="B1445" i="25"/>
  <c r="B1446" i="25"/>
  <c r="B1447" i="25"/>
  <c r="B1448" i="25"/>
  <c r="B1449" i="25"/>
  <c r="B1450" i="25"/>
  <c r="B1451" i="25"/>
  <c r="B1452" i="25"/>
  <c r="B1453" i="25"/>
  <c r="B1454" i="25"/>
  <c r="B1455" i="25"/>
  <c r="B1456" i="25"/>
  <c r="B1457" i="25"/>
  <c r="B1458" i="25"/>
  <c r="B1459" i="25"/>
  <c r="B1460" i="25"/>
  <c r="B1461" i="25"/>
  <c r="B1462" i="25"/>
  <c r="B1463" i="25"/>
  <c r="B1464" i="25"/>
  <c r="B1465" i="25"/>
  <c r="B1466" i="25"/>
  <c r="B1467" i="25"/>
  <c r="B1468" i="25"/>
  <c r="B1469" i="25"/>
  <c r="B1470" i="25"/>
  <c r="B1471" i="25"/>
  <c r="B1472" i="25"/>
  <c r="B1473" i="25"/>
  <c r="B1474" i="25"/>
  <c r="B1475" i="25"/>
  <c r="B1476" i="25"/>
  <c r="B1477" i="25"/>
  <c r="B1478" i="25"/>
  <c r="B1479" i="25"/>
  <c r="B1480" i="25"/>
  <c r="B1481" i="25"/>
  <c r="B1482" i="25"/>
  <c r="B1483" i="25"/>
  <c r="B1484" i="25"/>
  <c r="B1485" i="25"/>
  <c r="B1486" i="25"/>
  <c r="B1487" i="25"/>
  <c r="B1488" i="25"/>
  <c r="B1489" i="25"/>
  <c r="B1490" i="25"/>
  <c r="B1491" i="25"/>
  <c r="B1492" i="25"/>
  <c r="B1494" i="25"/>
  <c r="B1496" i="25"/>
  <c r="B1497" i="25"/>
  <c r="B1498" i="25"/>
  <c r="B1499" i="25"/>
  <c r="B1500" i="25"/>
  <c r="B1501" i="25"/>
  <c r="B1502" i="25"/>
  <c r="B1503" i="25"/>
  <c r="B1504" i="25"/>
  <c r="B1505" i="25"/>
  <c r="B1506" i="25"/>
  <c r="B1507" i="25"/>
  <c r="B1508" i="25"/>
  <c r="B1509" i="25"/>
  <c r="B1510" i="25"/>
  <c r="B1511" i="25"/>
  <c r="B1512" i="25"/>
  <c r="B1513" i="25"/>
  <c r="B1514" i="25"/>
  <c r="B1515" i="25"/>
  <c r="B1516" i="25"/>
  <c r="B1517" i="25"/>
  <c r="B1520" i="25"/>
  <c r="B1521" i="25"/>
  <c r="B1522" i="25"/>
  <c r="B1523" i="25"/>
  <c r="B1524" i="25"/>
  <c r="B1525" i="25"/>
  <c r="B1526" i="25"/>
  <c r="B1527" i="25"/>
  <c r="B1528" i="25"/>
  <c r="B1529" i="25"/>
  <c r="B1530" i="25"/>
  <c r="B1531" i="25"/>
  <c r="B1532" i="25"/>
  <c r="B1533" i="25"/>
  <c r="B1534" i="25"/>
  <c r="B1535" i="25"/>
  <c r="B1536" i="25"/>
  <c r="B1537" i="25"/>
  <c r="B1538" i="25"/>
  <c r="B1539" i="25"/>
  <c r="B1540" i="25"/>
  <c r="B1541" i="25"/>
  <c r="B1542" i="25"/>
  <c r="B1543" i="25"/>
  <c r="B1544" i="25"/>
  <c r="B1545" i="25"/>
  <c r="B1546" i="25"/>
  <c r="B1547" i="25"/>
  <c r="B1548" i="25"/>
  <c r="B1549" i="25"/>
  <c r="B1550" i="25"/>
  <c r="B1551" i="25"/>
  <c r="B1552" i="25"/>
  <c r="B1553" i="25"/>
  <c r="B1554" i="25"/>
  <c r="B1555" i="25"/>
  <c r="B1556" i="25"/>
  <c r="B1557" i="25"/>
  <c r="B1558" i="25"/>
  <c r="B1559" i="25"/>
  <c r="B1560" i="25"/>
  <c r="B1561" i="25"/>
  <c r="B1562" i="25"/>
  <c r="B1563" i="25"/>
  <c r="B1564" i="25"/>
  <c r="B1565" i="25"/>
  <c r="B1566" i="25"/>
  <c r="B1567" i="25"/>
  <c r="B1569" i="25"/>
  <c r="B1570" i="25"/>
  <c r="B1571" i="25"/>
  <c r="B1572" i="25"/>
  <c r="B1573" i="25"/>
  <c r="B1574" i="25"/>
  <c r="B1575" i="25"/>
  <c r="B1576" i="25"/>
  <c r="B1577" i="25"/>
  <c r="B1578" i="25"/>
  <c r="B1579" i="25"/>
  <c r="B1581" i="25"/>
  <c r="B1582" i="25"/>
  <c r="B1583" i="25"/>
  <c r="B1584" i="25"/>
  <c r="B1585" i="25"/>
  <c r="B1586" i="25"/>
  <c r="B1587" i="25"/>
  <c r="B1588" i="25"/>
  <c r="B1589" i="25"/>
  <c r="B1590" i="25"/>
  <c r="B1591" i="25"/>
  <c r="AL25" i="21" l="1"/>
  <c r="B1226" i="25"/>
  <c r="AV27" i="21"/>
  <c r="B1519" i="25" s="1"/>
  <c r="AD4" i="19"/>
  <c r="E4" i="19"/>
  <c r="O2" i="8"/>
  <c r="B1518" i="25"/>
  <c r="AX46" i="17"/>
  <c r="AL26" i="21"/>
  <c r="R4" i="20"/>
  <c r="O2" i="13"/>
  <c r="O2" i="14"/>
  <c r="B7" i="25"/>
  <c r="J5" i="4"/>
  <c r="O2" i="7"/>
  <c r="G13" i="3"/>
  <c r="AV5" i="21"/>
  <c r="AX1" i="18"/>
  <c r="O2" i="5"/>
  <c r="O2" i="6"/>
  <c r="AH7" i="22"/>
  <c r="AX1" i="17"/>
  <c r="R5" i="21"/>
  <c r="AL5" i="21"/>
  <c r="AX3" i="17"/>
  <c r="AC13" i="3"/>
  <c r="AX3" i="18"/>
  <c r="AO7" i="22"/>
  <c r="B23" i="25"/>
  <c r="O2" i="11"/>
  <c r="O2" i="12"/>
  <c r="AY13" i="3"/>
  <c r="B30" i="25"/>
  <c r="B16" i="25"/>
  <c r="O2" i="10"/>
  <c r="O2" i="4"/>
  <c r="AB5" i="21"/>
  <c r="AA7" i="22"/>
  <c r="U10" i="10"/>
  <c r="X40" i="20"/>
  <c r="AU33" i="19"/>
  <c r="AX33" i="19"/>
  <c r="R26" i="21"/>
  <c r="R25" i="21"/>
  <c r="AB40" i="20"/>
  <c r="Z40" i="20"/>
  <c r="AL27" i="21"/>
  <c r="BP46" i="17"/>
  <c r="BS46" i="17" s="1"/>
  <c r="AB25" i="21"/>
  <c r="AB26" i="21"/>
  <c r="AX47" i="17"/>
  <c r="BP47" i="17"/>
  <c r="B1205" i="25"/>
  <c r="AD40" i="20"/>
  <c r="R27" i="21"/>
  <c r="CW8" i="17"/>
  <c r="B853" i="25" s="1"/>
  <c r="AV7" i="22"/>
  <c r="O2" i="16"/>
  <c r="B1225" i="25"/>
  <c r="E11" i="1"/>
  <c r="AB27" i="21" l="1"/>
  <c r="BS47" i="17"/>
  <c r="AH3" i="7"/>
  <c r="AH3" i="14"/>
  <c r="AH3" i="5"/>
  <c r="AH3" i="13"/>
  <c r="V2" i="21"/>
  <c r="B4" i="25"/>
  <c r="AH3" i="12"/>
  <c r="W3" i="17"/>
  <c r="AH3" i="6"/>
  <c r="W4" i="22"/>
  <c r="AH3" i="11"/>
  <c r="W3" i="18"/>
  <c r="AH3" i="4"/>
  <c r="AH3" i="8"/>
  <c r="AH3" i="16"/>
  <c r="Y2" i="19"/>
  <c r="CD2" i="21"/>
  <c r="AH3" i="10"/>
  <c r="C3" i="7"/>
  <c r="C3" i="16"/>
  <c r="B1" i="25"/>
  <c r="D1" i="3"/>
  <c r="C3" i="10"/>
  <c r="C3" i="13"/>
  <c r="C3" i="6"/>
  <c r="C3" i="12"/>
  <c r="C3" i="14"/>
  <c r="C3" i="8"/>
  <c r="C3" i="5"/>
  <c r="C3" i="4"/>
  <c r="C3" i="11"/>
  <c r="D3" i="20"/>
  <c r="BL1" i="21"/>
  <c r="D1" i="21"/>
  <c r="D3" i="22"/>
</calcChain>
</file>

<file path=xl/comments1.xml><?xml version="1.0" encoding="utf-8"?>
<comments xmlns="http://schemas.openxmlformats.org/spreadsheetml/2006/main">
  <authors>
    <author>垣田清人</author>
    <author>masui</author>
  </authors>
  <commentList>
    <comment ref="C11" authorId="0" guid="{104224A2-08AD-4BC2-B4C8-ECB37BE4BCE8}" shapeId="0">
      <text>
        <r>
          <rPr>
            <sz val="9"/>
            <color indexed="81"/>
            <rFont val="ＭＳ Ｐゴシック"/>
            <family val="3"/>
            <charset val="128"/>
          </rPr>
          <t xml:space="preserve">患者特定のためのコードです。
パスコード、施設コード、施設の症例番号で構成します。
</t>
        </r>
      </text>
    </comment>
    <comment ref="D11" authorId="0" guid="{C4C866BA-F074-4008-8792-DF70522909F6}" shapeId="0">
      <text>
        <r>
          <rPr>
            <b/>
            <sz val="9"/>
            <color indexed="81"/>
            <rFont val="ＭＳ Ｐゴシック"/>
            <family val="3"/>
            <charset val="128"/>
          </rPr>
          <t>10－</t>
        </r>
        <r>
          <rPr>
            <sz val="9"/>
            <color indexed="81"/>
            <rFont val="ＭＳ Ｐゴシック"/>
            <family val="3"/>
            <charset val="128"/>
          </rPr>
          <t xml:space="preserve">
脳卒中パスの疾患コードです。
</t>
        </r>
      </text>
    </comment>
    <comment ref="E11" authorId="0" guid="{0E80A096-B523-459F-8655-0B6C18C6CB0A}" shapeId="0">
      <text>
        <r>
          <rPr>
            <b/>
            <sz val="9"/>
            <color indexed="81"/>
            <rFont val="ＭＳ Ｐゴシック"/>
            <family val="3"/>
            <charset val="128"/>
          </rPr>
          <t xml:space="preserve">急性期施設のコード
</t>
        </r>
        <r>
          <rPr>
            <sz val="9"/>
            <color indexed="81"/>
            <rFont val="ＭＳ Ｐゴシック"/>
            <family val="3"/>
            <charset val="128"/>
          </rPr>
          <t>急性期施設の登録により自動的に設定します。</t>
        </r>
      </text>
    </comment>
    <comment ref="G11" authorId="0" guid="{85D5E572-1F8E-498F-BD85-7818909D5A13}" shapeId="0">
      <text>
        <r>
          <rPr>
            <b/>
            <sz val="9"/>
            <color indexed="81"/>
            <rFont val="ＭＳ Ｐゴシック"/>
            <family val="3"/>
            <charset val="128"/>
          </rPr>
          <t xml:space="preserve">施設ごとの連番
</t>
        </r>
        <r>
          <rPr>
            <sz val="9"/>
            <color indexed="81"/>
            <rFont val="ＭＳ Ｐゴシック"/>
            <family val="3"/>
            <charset val="128"/>
          </rPr>
          <t>4桁の数字文字列
例　0001
例　0203</t>
        </r>
        <r>
          <rPr>
            <b/>
            <sz val="9"/>
            <color indexed="81"/>
            <rFont val="ＭＳ Ｐゴシック"/>
            <family val="3"/>
            <charset val="128"/>
          </rPr>
          <t xml:space="preserve">
</t>
        </r>
        <r>
          <rPr>
            <sz val="9"/>
            <color indexed="81"/>
            <rFont val="ＭＳ Ｐゴシック"/>
            <family val="3"/>
            <charset val="128"/>
          </rPr>
          <t xml:space="preserve">
</t>
        </r>
      </text>
    </comment>
    <comment ref="F12" authorId="0" guid="{3BAB5CC8-EF4B-47F4-AA95-8A33A6AE88E2}" shapeId="0">
      <text>
        <r>
          <rPr>
            <sz val="9"/>
            <color indexed="81"/>
            <rFont val="ＭＳ Ｐゴシック"/>
            <family val="3"/>
            <charset val="128"/>
          </rPr>
          <t>ハイフンなしで入力してください。
入力例　NNNNNNN</t>
        </r>
      </text>
    </comment>
    <comment ref="T12" authorId="0" guid="{FE11415E-57DC-4341-955E-572F6E99B168}" shapeId="0">
      <text>
        <r>
          <rPr>
            <b/>
            <sz val="9"/>
            <color indexed="81"/>
            <rFont val="ＭＳ Ｐゴシック"/>
            <family val="3"/>
            <charset val="128"/>
          </rPr>
          <t xml:space="preserve">住所２
</t>
        </r>
        <r>
          <rPr>
            <sz val="9"/>
            <color indexed="81"/>
            <rFont val="ＭＳ Ｐゴシック"/>
            <family val="3"/>
            <charset val="128"/>
          </rPr>
          <t>自動入力以下の住所を入力してください。</t>
        </r>
        <r>
          <rPr>
            <b/>
            <sz val="9"/>
            <color indexed="81"/>
            <rFont val="ＭＳ Ｐゴシック"/>
            <family val="3"/>
            <charset val="128"/>
          </rPr>
          <t xml:space="preserve">
</t>
        </r>
      </text>
    </comment>
    <comment ref="X13" authorId="0" guid="{9AF67FE3-1AED-4176-995C-49CD2DA24E59}" shapeId="0">
      <text>
        <r>
          <rPr>
            <b/>
            <sz val="9"/>
            <color indexed="81"/>
            <rFont val="ＭＳ Ｐゴシック"/>
            <family val="3"/>
            <charset val="128"/>
          </rPr>
          <t xml:space="preserve">必須入力項目
</t>
        </r>
        <r>
          <rPr>
            <sz val="9"/>
            <color indexed="81"/>
            <rFont val="ＭＳ Ｐゴシック"/>
            <family val="3"/>
            <charset val="128"/>
          </rPr>
          <t>例　2011/2/23</t>
        </r>
        <r>
          <rPr>
            <b/>
            <sz val="9"/>
            <color indexed="81"/>
            <rFont val="ＭＳ Ｐゴシック"/>
            <family val="3"/>
            <charset val="128"/>
          </rPr>
          <t xml:space="preserve">
</t>
        </r>
      </text>
    </comment>
    <comment ref="F14" authorId="1" guid="{5F044745-1FD6-46C4-817C-88F7F92C61BC}" shapeId="0">
      <text>
        <r>
          <rPr>
            <sz val="9"/>
            <color indexed="81"/>
            <rFont val="ＭＳ Ｐゴシック"/>
            <family val="3"/>
            <charset val="128"/>
          </rPr>
          <t>主たる治療を登録してください。</t>
        </r>
      </text>
    </comment>
    <comment ref="Q14" authorId="1" guid="{D772D978-2BA3-4180-9BF3-1BFC7B977E80}" shapeId="0">
      <text>
        <r>
          <rPr>
            <sz val="9"/>
            <color indexed="81"/>
            <rFont val="ＭＳ Ｐゴシック"/>
            <family val="3"/>
            <charset val="128"/>
          </rPr>
          <t>入力形式
例　2011/3/21</t>
        </r>
      </text>
    </comment>
    <comment ref="C15" authorId="0" guid="{2D4F2259-C20D-4AF0-AD65-5839FC196A84}" shapeId="0">
      <text>
        <r>
          <rPr>
            <sz val="9"/>
            <color indexed="81"/>
            <rFont val="ＭＳ Ｐゴシック"/>
            <family val="3"/>
            <charset val="128"/>
          </rPr>
          <t xml:space="preserve">急性期治療を担当した医療機関
</t>
        </r>
      </text>
    </comment>
    <comment ref="J15" authorId="0" guid="{6A16A306-9F82-4CAA-B80F-B9109D7711FD}" shapeId="0">
      <text>
        <r>
          <rPr>
            <sz val="9"/>
            <color indexed="81"/>
            <rFont val="ＭＳ Ｐゴシック"/>
            <family val="3"/>
            <charset val="128"/>
          </rPr>
          <t>急性期施設名は、電話番号登録にて登録されます。</t>
        </r>
      </text>
    </comment>
    <comment ref="Q15" authorId="0" guid="{E3A39D8E-5BEA-4F05-8E80-1DFF94CF5789}" shapeId="0">
      <text>
        <r>
          <rPr>
            <b/>
            <sz val="9"/>
            <color indexed="81"/>
            <rFont val="ＭＳ Ｐゴシック"/>
            <family val="3"/>
            <charset val="128"/>
          </rPr>
          <t xml:space="preserve">施設電話番号
</t>
        </r>
        <r>
          <rPr>
            <sz val="9"/>
            <color indexed="81"/>
            <rFont val="ＭＳ Ｐゴシック"/>
            <family val="3"/>
            <charset val="128"/>
          </rPr>
          <t>例　075-441-3121</t>
        </r>
        <r>
          <rPr>
            <b/>
            <sz val="9"/>
            <color indexed="81"/>
            <rFont val="ＭＳ Ｐゴシック"/>
            <family val="3"/>
            <charset val="128"/>
          </rPr>
          <t xml:space="preserve">
</t>
        </r>
        <r>
          <rPr>
            <sz val="9"/>
            <color indexed="81"/>
            <rFont val="ＭＳ Ｐゴシック"/>
            <family val="3"/>
            <charset val="128"/>
          </rPr>
          <t xml:space="preserve">
</t>
        </r>
      </text>
    </comment>
    <comment ref="X15" authorId="0" guid="{5E9C8E5E-8E6B-4D4F-B90D-1B1EBC577D4C}" shapeId="0">
      <text>
        <r>
          <rPr>
            <sz val="9"/>
            <color indexed="81"/>
            <rFont val="ＭＳ Ｐゴシック"/>
            <family val="3"/>
            <charset val="128"/>
          </rPr>
          <t xml:space="preserve">入力形式
例　2011/3/21
</t>
        </r>
      </text>
    </comment>
    <comment ref="AD15" authorId="1" guid="{CB4AF717-88EC-46EB-B049-4B0180334CA4}" shapeId="0">
      <text>
        <r>
          <rPr>
            <sz val="9"/>
            <color indexed="81"/>
            <rFont val="ＭＳ Ｐゴシック"/>
            <family val="3"/>
            <charset val="128"/>
          </rPr>
          <t>連絡先担当者を入力</t>
        </r>
      </text>
    </comment>
    <comment ref="X16" authorId="0" guid="{85DFD794-F219-4AC6-BBCE-F6A0ADEF0EE1}" shapeId="0">
      <text>
        <r>
          <rPr>
            <sz val="9"/>
            <color indexed="81"/>
            <rFont val="ＭＳ Ｐゴシック"/>
            <family val="3"/>
            <charset val="128"/>
          </rPr>
          <t xml:space="preserve">入力形式
例　2011/3/21
</t>
        </r>
      </text>
    </comment>
    <comment ref="C17" authorId="0" guid="{44FE3033-A651-4A42-8E85-723A573BB01F}" shapeId="0">
      <text>
        <r>
          <rPr>
            <sz val="9"/>
            <color indexed="81"/>
            <rFont val="ＭＳ Ｐゴシック"/>
            <family val="3"/>
            <charset val="128"/>
          </rPr>
          <t xml:space="preserve">リハビリテーションを担当した医療機関
</t>
        </r>
      </text>
    </comment>
    <comment ref="J17" authorId="0" guid="{19F3D058-F5F4-405D-B4C7-6AE7059122AE}" shapeId="0">
      <text>
        <r>
          <rPr>
            <sz val="9"/>
            <color indexed="81"/>
            <rFont val="ＭＳ Ｐゴシック"/>
            <family val="3"/>
            <charset val="128"/>
          </rPr>
          <t>回復期施設名は、電話番号登録にて登録されます。</t>
        </r>
      </text>
    </comment>
    <comment ref="Q17" authorId="0" guid="{7F031DD8-4058-4AEF-B341-45A94DBE4C18}" shapeId="0">
      <text>
        <r>
          <rPr>
            <b/>
            <sz val="9"/>
            <color indexed="81"/>
            <rFont val="ＭＳ Ｐゴシック"/>
            <family val="3"/>
            <charset val="128"/>
          </rPr>
          <t xml:space="preserve">施設電話番号
</t>
        </r>
        <r>
          <rPr>
            <sz val="9"/>
            <color indexed="81"/>
            <rFont val="ＭＳ Ｐゴシック"/>
            <family val="3"/>
            <charset val="128"/>
          </rPr>
          <t xml:space="preserve">例　075-441-3121
</t>
        </r>
      </text>
    </comment>
    <comment ref="X17" authorId="0" guid="{B9630BD9-7CBE-4F4E-9AB2-274EAC4F9AEE}" shapeId="0">
      <text>
        <r>
          <rPr>
            <sz val="9"/>
            <color indexed="81"/>
            <rFont val="ＭＳ Ｐゴシック"/>
            <family val="3"/>
            <charset val="128"/>
          </rPr>
          <t xml:space="preserve">入力形式
例　2011/3/21
</t>
        </r>
      </text>
    </comment>
    <comment ref="AD17" authorId="1" guid="{7B17FC49-6C4B-4BF6-A806-FF1314FF6C58}" shapeId="0">
      <text>
        <r>
          <rPr>
            <sz val="9"/>
            <color indexed="81"/>
            <rFont val="ＭＳ Ｐゴシック"/>
            <family val="3"/>
            <charset val="128"/>
          </rPr>
          <t>連絡先担当者を入力</t>
        </r>
      </text>
    </comment>
    <comment ref="X18" authorId="0" guid="{0B2E5AEB-63BB-4562-A9F3-0C7F5BB9D3C4}" shapeId="0">
      <text>
        <r>
          <rPr>
            <sz val="9"/>
            <color indexed="81"/>
            <rFont val="ＭＳ Ｐゴシック"/>
            <family val="3"/>
            <charset val="128"/>
          </rPr>
          <t xml:space="preserve">入力形式
例　2011/3/21
</t>
        </r>
      </text>
    </comment>
    <comment ref="C19" authorId="0" guid="{EAECA69E-A569-4A86-8961-9DB5C7E2B213}" shapeId="0">
      <text>
        <r>
          <rPr>
            <sz val="9"/>
            <color indexed="81"/>
            <rFont val="ＭＳ Ｐゴシック"/>
            <family val="3"/>
            <charset val="128"/>
          </rPr>
          <t xml:space="preserve">回復期終了後、継続して診療を担当する医療機関、在宅の場合は、担当するかかりつけ医
</t>
        </r>
      </text>
    </comment>
    <comment ref="J19" authorId="0" guid="{80516184-4BCB-4D01-BB84-AC98C77D0CE4}" shapeId="0">
      <text>
        <r>
          <rPr>
            <sz val="9"/>
            <color indexed="81"/>
            <rFont val="ＭＳ Ｐゴシック"/>
            <family val="3"/>
            <charset val="128"/>
          </rPr>
          <t>生活期施設名は、電話番号入力により登録されます。</t>
        </r>
      </text>
    </comment>
    <comment ref="Q19" authorId="0" guid="{20683E2B-4867-4715-A7D6-CB0FCE5B3613}" shapeId="0">
      <text>
        <r>
          <rPr>
            <b/>
            <sz val="9"/>
            <color indexed="81"/>
            <rFont val="ＭＳ Ｐゴシック"/>
            <family val="3"/>
            <charset val="128"/>
          </rPr>
          <t xml:space="preserve">施設電話番号
</t>
        </r>
        <r>
          <rPr>
            <sz val="9"/>
            <color indexed="81"/>
            <rFont val="ＭＳ Ｐゴシック"/>
            <family val="3"/>
            <charset val="128"/>
          </rPr>
          <t xml:space="preserve">例　075-441-3121
</t>
        </r>
      </text>
    </comment>
    <comment ref="X19" authorId="0" guid="{CC119097-59E7-4774-89CF-9B83499096A6}" shapeId="0">
      <text>
        <r>
          <rPr>
            <sz val="9"/>
            <color indexed="81"/>
            <rFont val="ＭＳ Ｐゴシック"/>
            <family val="3"/>
            <charset val="128"/>
          </rPr>
          <t xml:space="preserve">入力形式
例　2011/3/21
</t>
        </r>
      </text>
    </comment>
    <comment ref="AD19" authorId="1" guid="{4CBD9994-CF0C-4AA5-928E-59B44B758374}" shapeId="0">
      <text>
        <r>
          <rPr>
            <sz val="9"/>
            <color indexed="81"/>
            <rFont val="ＭＳ Ｐゴシック"/>
            <family val="3"/>
            <charset val="128"/>
          </rPr>
          <t>連絡先担当者を入力</t>
        </r>
      </text>
    </comment>
    <comment ref="X21" authorId="0" guid="{24716269-39CE-40C4-A56F-22EAF4B93C47}" shapeId="0">
      <text>
        <r>
          <rPr>
            <sz val="9"/>
            <color indexed="81"/>
            <rFont val="ＭＳ Ｐゴシック"/>
            <family val="3"/>
            <charset val="128"/>
          </rPr>
          <t xml:space="preserve">入力形式
例　2011/3/21
</t>
        </r>
      </text>
    </comment>
    <comment ref="AD21" authorId="1" guid="{6518208D-11BC-43AC-8AD6-F8A2532CD978}" shapeId="0">
      <text>
        <r>
          <rPr>
            <sz val="9"/>
            <color indexed="81"/>
            <rFont val="ＭＳ Ｐゴシック"/>
            <family val="3"/>
            <charset val="128"/>
          </rPr>
          <t>連絡先担当者を入力</t>
        </r>
      </text>
    </comment>
    <comment ref="C23" authorId="0" guid="{F124E97E-AE1B-44F9-8C1F-5F2C92BAC23C}" shapeId="0">
      <text>
        <r>
          <rPr>
            <sz val="9"/>
            <color indexed="81"/>
            <rFont val="ＭＳ Ｐゴシック"/>
            <family val="3"/>
            <charset val="128"/>
          </rPr>
          <t>担当するケアマネージャー</t>
        </r>
      </text>
    </comment>
  </commentList>
</comments>
</file>

<file path=xl/comments10.xml><?xml version="1.0" encoding="utf-8"?>
<comments xmlns="http://schemas.openxmlformats.org/spreadsheetml/2006/main">
  <authors>
    <author>垣田清人</author>
  </authors>
  <commentList>
    <comment ref="E2" authorId="0" guid="{EA3B3C3F-6793-4A3F-A894-815046C5EAC1}" shapeId="0">
      <text>
        <r>
          <rPr>
            <sz val="9"/>
            <color indexed="81"/>
            <rFont val="ＭＳ Ｐゴシック"/>
            <family val="3"/>
            <charset val="128"/>
          </rPr>
          <t>入力形式
例　2011/3/30</t>
        </r>
      </text>
    </comment>
    <comment ref="AD9" authorId="0" guid="{000A515B-7F81-4033-8E88-022BC6BF2C2A}" shapeId="0">
      <text>
        <r>
          <rPr>
            <sz val="9"/>
            <color indexed="81"/>
            <rFont val="ＭＳ Ｐゴシック"/>
            <family val="3"/>
            <charset val="128"/>
          </rPr>
          <t xml:space="preserve">入力形式
例：2011/3/23
</t>
        </r>
      </text>
    </comment>
  </commentList>
</comments>
</file>

<file path=xl/comments11.xml><?xml version="1.0" encoding="utf-8"?>
<comments xmlns="http://schemas.openxmlformats.org/spreadsheetml/2006/main">
  <authors>
    <author>垣田清人</author>
    <author>masui</author>
  </authors>
  <commentList>
    <comment ref="E2" authorId="0" guid="{42A68F65-D52E-4483-9399-3DD89E1B0AC8}" shapeId="0">
      <text>
        <r>
          <rPr>
            <sz val="9"/>
            <color indexed="81"/>
            <rFont val="ＭＳ Ｐゴシック"/>
            <family val="3"/>
            <charset val="128"/>
          </rPr>
          <t>入力形式
例:2011/3/30</t>
        </r>
      </text>
    </comment>
    <comment ref="E5" authorId="0" guid="{517C3439-7316-484D-95BB-0C072DF24E5F}" shapeId="0">
      <text>
        <r>
          <rPr>
            <sz val="9"/>
            <color indexed="81"/>
            <rFont val="ＭＳ Ｐゴシック"/>
            <family val="3"/>
            <charset val="128"/>
          </rPr>
          <t xml:space="preserve">入力h形式
例：2011/3/23
</t>
        </r>
      </text>
    </comment>
    <comment ref="A14" authorId="1" guid="{F9563FFD-6F1C-4436-9035-D44F406E999D}" shapeId="0">
      <text>
        <r>
          <rPr>
            <sz val="9"/>
            <color indexed="81"/>
            <rFont val="ＭＳ Ｐゴシック"/>
            <family val="3"/>
            <charset val="128"/>
          </rPr>
          <t>現在の文字数</t>
        </r>
      </text>
    </comment>
    <comment ref="A23" authorId="1" guid="{C1BD06E6-ECB1-4A1B-84BD-4BCEFCC39B7F}" shapeId="0">
      <text>
        <r>
          <rPr>
            <sz val="9"/>
            <color indexed="81"/>
            <rFont val="ＭＳ Ｐゴシック"/>
            <family val="3"/>
            <charset val="128"/>
          </rPr>
          <t>現在の文字数</t>
        </r>
      </text>
    </comment>
    <comment ref="A32" authorId="1" guid="{3A745766-6B09-4452-A99B-274A74B91F4A}" shapeId="0">
      <text>
        <r>
          <rPr>
            <sz val="9"/>
            <color indexed="81"/>
            <rFont val="ＭＳ Ｐゴシック"/>
            <family val="3"/>
            <charset val="128"/>
          </rPr>
          <t>現在の文字数</t>
        </r>
      </text>
    </comment>
  </commentList>
</comments>
</file>

<file path=xl/comments12.xml><?xml version="1.0" encoding="utf-8"?>
<comments xmlns="http://schemas.openxmlformats.org/spreadsheetml/2006/main">
  <authors>
    <author>垣田清人</author>
    <author>masui</author>
  </authors>
  <commentList>
    <comment ref="E2" authorId="0" guid="{7921EA37-F1CB-43D1-9427-DBDF42D5BC3F}" shapeId="0">
      <text>
        <r>
          <rPr>
            <sz val="9"/>
            <color indexed="81"/>
            <rFont val="ＭＳ Ｐゴシック"/>
            <family val="3"/>
            <charset val="128"/>
          </rPr>
          <t>入力形式
例：2011/3/30</t>
        </r>
      </text>
    </comment>
    <comment ref="A8" authorId="1" guid="{23E90C5A-B0F6-48FA-895A-965A29216BA7}" shapeId="0">
      <text>
        <r>
          <rPr>
            <sz val="9"/>
            <color indexed="81"/>
            <rFont val="ＭＳ Ｐゴシック"/>
            <family val="3"/>
            <charset val="128"/>
          </rPr>
          <t>現在の文字数</t>
        </r>
      </text>
    </comment>
  </commentList>
</comments>
</file>

<file path=xl/comments13.xml><?xml version="1.0" encoding="utf-8"?>
<comments xmlns="http://schemas.openxmlformats.org/spreadsheetml/2006/main">
  <authors>
    <author>masui</author>
  </authors>
  <commentList>
    <comment ref="I7" authorId="0" guid="{8A409BA5-5DE9-43EB-8BC7-D6393DE6A6B1}" shapeId="0">
      <text>
        <r>
          <rPr>
            <sz val="9"/>
            <color indexed="81"/>
            <rFont val="ＭＳ Ｐゴシック"/>
            <family val="3"/>
            <charset val="128"/>
          </rPr>
          <t>記入年月日を入力すると表示されます。</t>
        </r>
      </text>
    </comment>
  </commentList>
</comments>
</file>

<file path=xl/comments14.xml><?xml version="1.0" encoding="utf-8"?>
<comments xmlns="http://schemas.openxmlformats.org/spreadsheetml/2006/main">
  <authors>
    <author>垣田清人</author>
    <author>masui</author>
    <author>muramatsu</author>
  </authors>
  <commentList>
    <comment ref="E2" authorId="0" guid="{E82429F2-F122-445C-8570-65470A161EEE}" shapeId="0">
      <text>
        <r>
          <rPr>
            <sz val="9"/>
            <color indexed="81"/>
            <rFont val="ＭＳ Ｐゴシック"/>
            <family val="3"/>
            <charset val="128"/>
          </rPr>
          <t>入力形式
例:2011/3/30</t>
        </r>
      </text>
    </comment>
    <comment ref="E5" authorId="1" guid="{93EA9107-3405-4D1C-8B08-048FA49037BE}" shapeId="0">
      <text>
        <r>
          <rPr>
            <sz val="9"/>
            <color indexed="81"/>
            <rFont val="ＭＳ Ｐゴシック"/>
            <family val="3"/>
            <charset val="128"/>
          </rPr>
          <t>基本情報シートより転帰されます</t>
        </r>
      </text>
    </comment>
    <comment ref="R6" authorId="0" guid="{3730F441-8378-4946-8F91-9B59876CD878}" shapeId="0">
      <text>
        <r>
          <rPr>
            <sz val="9"/>
            <color indexed="81"/>
            <rFont val="ＭＳ Ｐゴシック"/>
            <family val="3"/>
            <charset val="128"/>
          </rPr>
          <t>基本情報シートより転帰されます</t>
        </r>
      </text>
    </comment>
    <comment ref="AA6" authorId="0" guid="{FAA8B2F8-0EC3-461F-87D0-BA1BC079E1CD}" shapeId="0">
      <text>
        <r>
          <rPr>
            <sz val="9"/>
            <color indexed="81"/>
            <rFont val="ＭＳ Ｐゴシック"/>
            <family val="3"/>
            <charset val="128"/>
          </rPr>
          <t xml:space="preserve">入力形式
例：2011/3/30
</t>
        </r>
      </text>
    </comment>
    <comment ref="A20" authorId="1" guid="{28BDADC6-F43D-47FF-A96A-519CE0992DBE}" shapeId="0">
      <text>
        <r>
          <rPr>
            <sz val="9"/>
            <color indexed="81"/>
            <rFont val="ＭＳ Ｐゴシック"/>
            <family val="3"/>
            <charset val="128"/>
          </rPr>
          <t>現在の文字数</t>
        </r>
      </text>
    </comment>
    <comment ref="A29" authorId="2" guid="{3195BF74-6914-4493-ADDA-72315E61EF99}" shapeId="0">
      <text>
        <r>
          <rPr>
            <sz val="9"/>
            <color indexed="81"/>
            <rFont val="ＭＳ Ｐゴシック"/>
            <family val="3"/>
            <charset val="128"/>
          </rPr>
          <t xml:space="preserve">入力形式
例　2011/3/21
</t>
        </r>
      </text>
    </comment>
  </commentList>
</comments>
</file>

<file path=xl/comments15.xml><?xml version="1.0" encoding="utf-8"?>
<comments xmlns="http://schemas.openxmlformats.org/spreadsheetml/2006/main">
  <authors>
    <author>垣田清人</author>
    <author>masui</author>
  </authors>
  <commentList>
    <comment ref="AD1" authorId="0" guid="{1489867E-EB2A-4425-96C5-CE07530B8598}" shapeId="0">
      <text>
        <r>
          <rPr>
            <sz val="9"/>
            <color indexed="81"/>
            <rFont val="ＭＳ Ｐゴシック"/>
            <family val="3"/>
            <charset val="128"/>
          </rPr>
          <t>基本情報シートで入力して下てください。</t>
        </r>
      </text>
    </comment>
    <comment ref="AX1" authorId="1" guid="{7599DBF9-68E5-4D3C-8495-CC2DB1CDDF73}" shapeId="0">
      <text>
        <r>
          <rPr>
            <sz val="9"/>
            <color indexed="81"/>
            <rFont val="ＭＳ Ｐゴシック"/>
            <family val="3"/>
            <charset val="128"/>
          </rPr>
          <t>基本情報シートで入力して下てください。</t>
        </r>
      </text>
    </comment>
    <comment ref="AD2" authorId="0" guid="{8CE29B46-1B84-4807-A551-031952DEACC7}" shapeId="0">
      <text>
        <r>
          <rPr>
            <b/>
            <sz val="9"/>
            <color indexed="81"/>
            <rFont val="ＭＳ Ｐゴシック"/>
            <family val="3"/>
            <charset val="128"/>
          </rPr>
          <t>基本情報シートで入力して下てください。</t>
        </r>
      </text>
    </comment>
    <comment ref="AX2" authorId="1" guid="{45E0E977-EC8A-4F11-9270-8DA80362E955}" shapeId="0">
      <text>
        <r>
          <rPr>
            <sz val="9"/>
            <color indexed="81"/>
            <rFont val="ＭＳ Ｐゴシック"/>
            <family val="3"/>
            <charset val="128"/>
          </rPr>
          <t>基本情報シートで入力して下てください。</t>
        </r>
      </text>
    </comment>
    <comment ref="G3" authorId="1" guid="{18AD78A7-C3EC-40B9-873C-F13CDAEB93B1}" shapeId="0">
      <text>
        <r>
          <rPr>
            <sz val="9"/>
            <color indexed="81"/>
            <rFont val="ＭＳ Ｐゴシック"/>
            <family val="3"/>
            <charset val="128"/>
          </rPr>
          <t>基本情報シートで入力して下てください。</t>
        </r>
      </text>
    </comment>
    <comment ref="AD3" authorId="1" guid="{874D090A-7D5C-4CA8-A45B-4AD993DB0898}" shapeId="0">
      <text>
        <r>
          <rPr>
            <sz val="9"/>
            <color indexed="81"/>
            <rFont val="ＭＳ Ｐゴシック"/>
            <family val="3"/>
            <charset val="128"/>
          </rPr>
          <t>基本情報シートで入力して下てください。</t>
        </r>
      </text>
    </comment>
    <comment ref="AX3" authorId="1" guid="{F276C306-245E-4FFA-B351-2E6690BAE7F1}" shapeId="0">
      <text>
        <r>
          <rPr>
            <sz val="9"/>
            <color indexed="81"/>
            <rFont val="ＭＳ Ｐゴシック"/>
            <family val="3"/>
            <charset val="128"/>
          </rPr>
          <t>基本情報シートで入力して下てください。</t>
        </r>
      </text>
    </comment>
    <comment ref="S4" authorId="1" guid="{BCC1FE77-9F11-478A-BC4F-3F8AA846E083}" shapeId="0">
      <text>
        <r>
          <rPr>
            <sz val="9"/>
            <color indexed="81"/>
            <rFont val="ＭＳ Ｐゴシック"/>
            <family val="3"/>
            <charset val="128"/>
          </rPr>
          <t>基本情報シートで入力して下てください。</t>
        </r>
      </text>
    </comment>
    <comment ref="AD4" authorId="0" guid="{6732C28E-22B2-44EB-94E1-2BBBD564E570}" shapeId="0">
      <text>
        <r>
          <rPr>
            <sz val="9"/>
            <color indexed="81"/>
            <rFont val="ＭＳ Ｐゴシック"/>
            <family val="3"/>
            <charset val="128"/>
          </rPr>
          <t>基本情報シートで入力して下てください。</t>
        </r>
      </text>
    </comment>
    <comment ref="AX4" authorId="1" guid="{3E783624-813A-4BB3-9DAE-9C7E653D4C96}" shapeId="0">
      <text>
        <r>
          <rPr>
            <sz val="9"/>
            <color indexed="81"/>
            <rFont val="ＭＳ Ｐゴシック"/>
            <family val="3"/>
            <charset val="128"/>
          </rPr>
          <t>基本情報シートで入力して下てください。</t>
        </r>
      </text>
    </comment>
    <comment ref="CV7" authorId="0" guid="{17D3B38E-4BFB-46CD-99EB-E87267685272}" shapeId="0">
      <text>
        <r>
          <rPr>
            <sz val="9"/>
            <color indexed="81"/>
            <rFont val="ＭＳ Ｐゴシック"/>
            <family val="3"/>
            <charset val="128"/>
          </rPr>
          <t>基本情報シートより転記されます。</t>
        </r>
      </text>
    </comment>
    <comment ref="I8" authorId="1" guid="{1DB84AB3-0CDF-4265-861F-82452CEB613B}" shapeId="0">
      <text>
        <r>
          <rPr>
            <sz val="9"/>
            <color indexed="81"/>
            <rFont val="ＭＳ Ｐゴシック"/>
            <family val="3"/>
            <charset val="128"/>
          </rPr>
          <t>回復期入院日を元に自動計算されます。</t>
        </r>
      </text>
    </comment>
    <comment ref="S8" authorId="1" guid="{7E02E638-FB7C-4102-AAB7-1A5DCF5B4871}" shapeId="0">
      <text>
        <r>
          <rPr>
            <sz val="9"/>
            <color indexed="81"/>
            <rFont val="ＭＳ Ｐゴシック"/>
            <family val="3"/>
            <charset val="128"/>
          </rPr>
          <t>回復期入院日を元に自動計算されます。</t>
        </r>
      </text>
    </comment>
    <comment ref="AC8" authorId="1" guid="{1F6616B7-E5E4-4F83-99CA-9F3DB9E1D86D}" shapeId="0">
      <text>
        <r>
          <rPr>
            <sz val="9"/>
            <color indexed="81"/>
            <rFont val="ＭＳ Ｐゴシック"/>
            <family val="3"/>
            <charset val="128"/>
          </rPr>
          <t>回復期入院日を元に自動計算されます。</t>
        </r>
      </text>
    </comment>
    <comment ref="AM8" authorId="1" guid="{B4515EBB-0AB8-409F-A728-079E65E62301}" shapeId="0">
      <text>
        <r>
          <rPr>
            <sz val="9"/>
            <color indexed="81"/>
            <rFont val="ＭＳ Ｐゴシック"/>
            <family val="3"/>
            <charset val="128"/>
          </rPr>
          <t>回復期入院日を元に自動計算されます。</t>
        </r>
      </text>
    </comment>
    <comment ref="BG8" authorId="1" guid="{CC44BE34-DC7B-42F4-B621-9B58DDCE545B}" shapeId="0">
      <text>
        <r>
          <rPr>
            <sz val="9"/>
            <color indexed="81"/>
            <rFont val="ＭＳ Ｐゴシック"/>
            <family val="3"/>
            <charset val="128"/>
          </rPr>
          <t>回復期入院日を元に自動計算されます。</t>
        </r>
      </text>
    </comment>
    <comment ref="BQ8" authorId="1" guid="{F9C0C758-EAE5-44A6-8653-227339E9FD48}" shapeId="0">
      <text>
        <r>
          <rPr>
            <sz val="9"/>
            <color indexed="81"/>
            <rFont val="ＭＳ Ｐゴシック"/>
            <family val="3"/>
            <charset val="128"/>
          </rPr>
          <t>回復期入院日を元に自動計算されます。</t>
        </r>
      </text>
    </comment>
    <comment ref="CA8" authorId="1" guid="{CC949432-3B1A-4EDE-B9F5-8EDB8F53E7B3}" shapeId="0">
      <text>
        <r>
          <rPr>
            <sz val="9"/>
            <color indexed="81"/>
            <rFont val="ＭＳ Ｐゴシック"/>
            <family val="3"/>
            <charset val="128"/>
          </rPr>
          <t>回復期入院日を元に自動計算されます。</t>
        </r>
      </text>
    </comment>
    <comment ref="CK8" authorId="1" guid="{9A9A1124-4572-477C-80EB-A6F8272FB84F}" shapeId="0">
      <text>
        <r>
          <rPr>
            <sz val="9"/>
            <color indexed="81"/>
            <rFont val="ＭＳ Ｐゴシック"/>
            <family val="3"/>
            <charset val="128"/>
          </rPr>
          <t>回復期入院日を元に自動計算されます。</t>
        </r>
      </text>
    </comment>
    <comment ref="CW8" authorId="1" guid="{B64BBFA5-7452-4A44-8CC9-CF4C4474EF6E}" shapeId="0">
      <text>
        <r>
          <rPr>
            <sz val="9"/>
            <color indexed="81"/>
            <rFont val="ＭＳ Ｐゴシック"/>
            <family val="3"/>
            <charset val="128"/>
          </rPr>
          <t>回復期退院日と第4ステージ終了予定日を元に自動計算されます。</t>
        </r>
      </text>
    </comment>
    <comment ref="AU9" authorId="0" guid="{52E57E7E-7AA6-421D-BA04-2D5D057F7FFB}" shapeId="0">
      <text>
        <r>
          <rPr>
            <sz val="9"/>
            <color indexed="81"/>
            <rFont val="ＭＳ Ｐゴシック"/>
            <family val="3"/>
            <charset val="128"/>
          </rPr>
          <t xml:space="preserve">メモ欄として使用して下さい
</t>
        </r>
      </text>
    </comment>
    <comment ref="CS9" authorId="0" guid="{3CFFF09E-EDA6-4AF5-97D8-19362455A52D}" shapeId="0">
      <text>
        <r>
          <rPr>
            <sz val="9"/>
            <color indexed="81"/>
            <rFont val="ＭＳ Ｐゴシック"/>
            <family val="3"/>
            <charset val="128"/>
          </rPr>
          <t xml:space="preserve">メモ欄として使用して下さい。
</t>
        </r>
      </text>
    </comment>
    <comment ref="AU12" authorId="0" guid="{74AF16BE-DB2D-4692-900D-D763EF818764}" shapeId="0">
      <text>
        <r>
          <rPr>
            <sz val="9"/>
            <color indexed="81"/>
            <rFont val="ＭＳ Ｐゴシック"/>
            <family val="3"/>
            <charset val="128"/>
          </rPr>
          <t xml:space="preserve">メモ欄として使用して下さい
</t>
        </r>
      </text>
    </comment>
    <comment ref="CS12" authorId="0" guid="{8CA06E53-17F9-436C-8D8F-BF2E61EF8F74}" shapeId="0">
      <text>
        <r>
          <rPr>
            <sz val="9"/>
            <color indexed="81"/>
            <rFont val="ＭＳ Ｐゴシック"/>
            <family val="3"/>
            <charset val="128"/>
          </rPr>
          <t xml:space="preserve">メモ欄として使用して下さい。
</t>
        </r>
      </text>
    </comment>
    <comment ref="AU15" authorId="0" guid="{0A715B4C-C615-4C5E-9393-5AD01A5A8A5B}" shapeId="0">
      <text>
        <r>
          <rPr>
            <sz val="9"/>
            <color indexed="81"/>
            <rFont val="ＭＳ Ｐゴシック"/>
            <family val="3"/>
            <charset val="128"/>
          </rPr>
          <t xml:space="preserve">メモ欄として使用して下さい
</t>
        </r>
      </text>
    </comment>
    <comment ref="CS15" authorId="0" guid="{FB5D9FFA-B3DD-4640-8B8E-3082B5715300}" shapeId="0">
      <text>
        <r>
          <rPr>
            <sz val="9"/>
            <color indexed="81"/>
            <rFont val="ＭＳ Ｐゴシック"/>
            <family val="3"/>
            <charset val="128"/>
          </rPr>
          <t xml:space="preserve">メモ欄として使用して下さい。
</t>
        </r>
      </text>
    </comment>
    <comment ref="AU18" authorId="0" guid="{49905DE6-D2D1-4DE4-B0CF-C3564A8891E9}" shapeId="0">
      <text>
        <r>
          <rPr>
            <sz val="9"/>
            <color indexed="81"/>
            <rFont val="ＭＳ Ｐゴシック"/>
            <family val="3"/>
            <charset val="128"/>
          </rPr>
          <t xml:space="preserve">メモ欄として使用して下さい
</t>
        </r>
      </text>
    </comment>
    <comment ref="CS18" authorId="0" guid="{15DE1857-29ED-4245-990E-535FDF188189}" shapeId="0">
      <text>
        <r>
          <rPr>
            <sz val="9"/>
            <color indexed="81"/>
            <rFont val="ＭＳ Ｐゴシック"/>
            <family val="3"/>
            <charset val="128"/>
          </rPr>
          <t xml:space="preserve">メモ欄として使用して下さい。
</t>
        </r>
      </text>
    </comment>
    <comment ref="AU21" authorId="0" guid="{1E6CC0A2-3D74-40E0-8012-5A6519718649}" shapeId="0">
      <text>
        <r>
          <rPr>
            <sz val="9"/>
            <color indexed="81"/>
            <rFont val="ＭＳ Ｐゴシック"/>
            <family val="3"/>
            <charset val="128"/>
          </rPr>
          <t xml:space="preserve">メモ欄として使用して下さい
</t>
        </r>
      </text>
    </comment>
    <comment ref="CS21" authorId="0" guid="{AEAB318B-CC4E-4713-B28D-588366F07BF8}" shapeId="0">
      <text>
        <r>
          <rPr>
            <sz val="9"/>
            <color indexed="81"/>
            <rFont val="ＭＳ Ｐゴシック"/>
            <family val="3"/>
            <charset val="128"/>
          </rPr>
          <t xml:space="preserve">メモ欄として使用して下さい。
</t>
        </r>
      </text>
    </comment>
    <comment ref="AU24" authorId="0" guid="{2771BB69-C5B3-4BA6-9419-4007EFA77BDF}" shapeId="0">
      <text>
        <r>
          <rPr>
            <sz val="9"/>
            <color indexed="81"/>
            <rFont val="ＭＳ Ｐゴシック"/>
            <family val="3"/>
            <charset val="128"/>
          </rPr>
          <t xml:space="preserve">メモ欄として使用して下さい。
</t>
        </r>
      </text>
    </comment>
    <comment ref="CS24" authorId="0" guid="{F3B4DF27-7EFA-4285-8FCA-0FAF14C69ADF}" shapeId="0">
      <text>
        <r>
          <rPr>
            <sz val="9"/>
            <color indexed="81"/>
            <rFont val="ＭＳ Ｐゴシック"/>
            <family val="3"/>
            <charset val="128"/>
          </rPr>
          <t xml:space="preserve">メモ欄として使用して下さい。
</t>
        </r>
      </text>
    </comment>
    <comment ref="AU28" authorId="0" guid="{C0775630-DF61-4DB7-B557-7092B65EDA1E}" shapeId="0">
      <text>
        <r>
          <rPr>
            <sz val="9"/>
            <color indexed="81"/>
            <rFont val="ＭＳ Ｐゴシック"/>
            <family val="3"/>
            <charset val="128"/>
          </rPr>
          <t xml:space="preserve">メモ欄として使用して下さい
</t>
        </r>
      </text>
    </comment>
    <comment ref="CS28" authorId="0" guid="{D2BF7FBB-2048-4018-BF6A-4DA349D22153}" shapeId="0">
      <text>
        <r>
          <rPr>
            <sz val="9"/>
            <color indexed="81"/>
            <rFont val="ＭＳ Ｐゴシック"/>
            <family val="3"/>
            <charset val="128"/>
          </rPr>
          <t xml:space="preserve">メモ欄として使用して下さい。
</t>
        </r>
      </text>
    </comment>
    <comment ref="AU31" authorId="0" guid="{48E61300-9E2E-4DB3-8B46-29A2260344B3}" shapeId="0">
      <text>
        <r>
          <rPr>
            <sz val="9"/>
            <color indexed="81"/>
            <rFont val="ＭＳ Ｐゴシック"/>
            <family val="3"/>
            <charset val="128"/>
          </rPr>
          <t xml:space="preserve">メモ欄として使用して下さい
</t>
        </r>
      </text>
    </comment>
    <comment ref="CS31" authorId="0" guid="{25EB5C1B-FF9C-42EB-8080-A62AC94531D9}" shapeId="0">
      <text>
        <r>
          <rPr>
            <sz val="9"/>
            <color indexed="81"/>
            <rFont val="ＭＳ Ｐゴシック"/>
            <family val="3"/>
            <charset val="128"/>
          </rPr>
          <t xml:space="preserve">メモ欄として使用して下さい。
</t>
        </r>
      </text>
    </comment>
    <comment ref="AU34" authorId="0" guid="{A26FCC33-60A5-4683-92CD-C2243601EF2E}" shapeId="0">
      <text>
        <r>
          <rPr>
            <sz val="9"/>
            <color indexed="81"/>
            <rFont val="ＭＳ Ｐゴシック"/>
            <family val="3"/>
            <charset val="128"/>
          </rPr>
          <t xml:space="preserve">メモ欄として使用して下さい。
</t>
        </r>
      </text>
    </comment>
    <comment ref="CS34" authorId="0" guid="{2625129A-DB43-47D2-97F4-7C5216B7F8A4}" shapeId="0">
      <text>
        <r>
          <rPr>
            <sz val="9"/>
            <color indexed="81"/>
            <rFont val="ＭＳ Ｐゴシック"/>
            <family val="3"/>
            <charset val="128"/>
          </rPr>
          <t xml:space="preserve">メモ欄として使用して下さい。
</t>
        </r>
      </text>
    </comment>
    <comment ref="C37" authorId="0" guid="{211586B5-9997-438C-BD8D-620CA66FFB98}" shapeId="0">
      <text>
        <r>
          <rPr>
            <sz val="9"/>
            <color indexed="81"/>
            <rFont val="ＭＳ Ｐゴシック"/>
            <family val="3"/>
            <charset val="128"/>
          </rPr>
          <t>-　早期達成
0　目標通り達成
+　達成遅延</t>
        </r>
      </text>
    </comment>
    <comment ref="C38" authorId="0" guid="{6C91B730-22EF-464A-A2C1-DDEDF428FC48}" shapeId="0">
      <text>
        <r>
          <rPr>
            <sz val="9"/>
            <color indexed="81"/>
            <rFont val="ＭＳ Ｐゴシック"/>
            <family val="3"/>
            <charset val="128"/>
          </rPr>
          <t>-　早期達成
0　目標通り達成
+　達成遅延</t>
        </r>
      </text>
    </comment>
    <comment ref="C39" authorId="0" guid="{352BE3EC-6FD0-43DE-B57F-A7A75AA4B6AA}" shapeId="0">
      <text>
        <r>
          <rPr>
            <sz val="9"/>
            <color indexed="81"/>
            <rFont val="ＭＳ Ｐゴシック"/>
            <family val="3"/>
            <charset val="128"/>
          </rPr>
          <t>-　早期達成
0　目標通り達成
+　達成遅延</t>
        </r>
      </text>
    </comment>
    <comment ref="C40" authorId="0" guid="{F53A59D2-4FD2-4B87-A083-63EA29DEA8FD}" shapeId="0">
      <text>
        <r>
          <rPr>
            <sz val="9"/>
            <color indexed="81"/>
            <rFont val="ＭＳ Ｐゴシック"/>
            <family val="3"/>
            <charset val="128"/>
          </rPr>
          <t>-　早期達成
0　目標通り達成
+　達成遅延</t>
        </r>
      </text>
    </comment>
    <comment ref="C41" authorId="0" guid="{CC9AB2F4-0DDF-4581-A8A0-7289A1FB5BA7}" shapeId="0">
      <text>
        <r>
          <rPr>
            <sz val="9"/>
            <color indexed="81"/>
            <rFont val="ＭＳ Ｐゴシック"/>
            <family val="3"/>
            <charset val="128"/>
          </rPr>
          <t>-　早期達成
0　目標通り達成
+　達成遅延</t>
        </r>
      </text>
    </comment>
    <comment ref="C42" authorId="0" guid="{0107D427-167D-4CC4-9EB0-2DE78181C19E}" shapeId="0">
      <text>
        <r>
          <rPr>
            <sz val="9"/>
            <color indexed="81"/>
            <rFont val="ＭＳ Ｐゴシック"/>
            <family val="3"/>
            <charset val="128"/>
          </rPr>
          <t>-　早期達成
0　目標通り達成
+　達成遅延</t>
        </r>
      </text>
    </comment>
    <comment ref="C43" authorId="0" guid="{31925433-CFA5-46D7-9357-FC0F1F35E7CB}" shapeId="0">
      <text>
        <r>
          <rPr>
            <sz val="9"/>
            <color indexed="81"/>
            <rFont val="ＭＳ Ｐゴシック"/>
            <family val="3"/>
            <charset val="128"/>
          </rPr>
          <t xml:space="preserve">-　早期達成
0　目標通り達成
+　遅延達成
</t>
        </r>
      </text>
    </comment>
    <comment ref="K46" authorId="0" guid="{358D3A77-16F5-41BF-815E-52411829F321}" shapeId="0">
      <text>
        <r>
          <rPr>
            <sz val="9"/>
            <color indexed="81"/>
            <rFont val="ＭＳ Ｐゴシック"/>
            <family val="3"/>
            <charset val="128"/>
          </rPr>
          <t xml:space="preserve">回復期リハビリのデータが反映されます。
</t>
        </r>
      </text>
    </comment>
    <comment ref="K47" authorId="0" guid="{1A794D94-78D4-480A-B393-AEF6260DEC04}" shapeId="0">
      <text>
        <r>
          <rPr>
            <sz val="9"/>
            <color indexed="81"/>
            <rFont val="ＭＳ Ｐゴシック"/>
            <family val="3"/>
            <charset val="128"/>
          </rPr>
          <t xml:space="preserve">回復期リハビリのデータが反映されます。
</t>
        </r>
      </text>
    </comment>
  </commentList>
</comments>
</file>

<file path=xl/comments16.xml><?xml version="1.0" encoding="utf-8"?>
<comments xmlns="http://schemas.openxmlformats.org/spreadsheetml/2006/main">
  <authors>
    <author>垣田清人</author>
    <author>masui</author>
  </authors>
  <commentList>
    <comment ref="AD1" authorId="0" guid="{BA5D9583-727E-4908-9E9F-A4977B8C5765}" shapeId="0">
      <text>
        <r>
          <rPr>
            <sz val="9"/>
            <color indexed="81"/>
            <rFont val="ＭＳ Ｐゴシック"/>
            <family val="3"/>
            <charset val="128"/>
          </rPr>
          <t>基本情報シートで入力して下てください。</t>
        </r>
      </text>
    </comment>
    <comment ref="AX1" authorId="1" guid="{F46EFF50-4594-448F-86A1-15D60E9077DB}" shapeId="0">
      <text>
        <r>
          <rPr>
            <sz val="9"/>
            <color indexed="81"/>
            <rFont val="ＭＳ Ｐゴシック"/>
            <family val="3"/>
            <charset val="128"/>
          </rPr>
          <t>基本情報シートで入力して下てください。</t>
        </r>
      </text>
    </comment>
    <comment ref="AD2" authorId="0" guid="{D07393A5-F83D-4D5D-B516-6C4548FEE016}" shapeId="0">
      <text>
        <r>
          <rPr>
            <sz val="9"/>
            <color indexed="81"/>
            <rFont val="ＭＳ Ｐゴシック"/>
            <family val="3"/>
            <charset val="128"/>
          </rPr>
          <t>基本情報シートで入力して下てください。</t>
        </r>
      </text>
    </comment>
    <comment ref="AX2" authorId="1" guid="{65958005-6090-4B7E-AB13-8E9115EE60E5}" shapeId="0">
      <text>
        <r>
          <rPr>
            <sz val="9"/>
            <color indexed="81"/>
            <rFont val="ＭＳ Ｐゴシック"/>
            <family val="3"/>
            <charset val="128"/>
          </rPr>
          <t>基本情報シートで入力して下てください。</t>
        </r>
      </text>
    </comment>
    <comment ref="G3" authorId="1" guid="{194A74A2-19FF-477F-A340-14782DC7EB86}" shapeId="0">
      <text>
        <r>
          <rPr>
            <sz val="9"/>
            <color indexed="81"/>
            <rFont val="ＭＳ Ｐゴシック"/>
            <family val="3"/>
            <charset val="128"/>
          </rPr>
          <t>基本情報シートで入力して下てください。</t>
        </r>
      </text>
    </comment>
    <comment ref="AD3" authorId="1" guid="{F543D883-1372-4D2C-8AEF-174D14BAAC46}" shapeId="0">
      <text>
        <r>
          <rPr>
            <sz val="9"/>
            <color indexed="81"/>
            <rFont val="ＭＳ Ｐゴシック"/>
            <family val="3"/>
            <charset val="128"/>
          </rPr>
          <t>基本情報シートで入力して下てください。</t>
        </r>
      </text>
    </comment>
    <comment ref="AX3" authorId="1" guid="{F4E3404D-5E33-4326-925A-688B41F60D80}" shapeId="0">
      <text>
        <r>
          <rPr>
            <sz val="9"/>
            <color indexed="81"/>
            <rFont val="ＭＳ Ｐゴシック"/>
            <family val="3"/>
            <charset val="128"/>
          </rPr>
          <t>基本情報シートで入力して下てください。</t>
        </r>
      </text>
    </comment>
    <comment ref="S4" authorId="1" guid="{F851AF84-31F1-40B5-86C5-FA3829684BBA}" shapeId="0">
      <text>
        <r>
          <rPr>
            <sz val="9"/>
            <color indexed="81"/>
            <rFont val="ＭＳ Ｐゴシック"/>
            <family val="3"/>
            <charset val="128"/>
          </rPr>
          <t>基本情報シートで入力して下てください。</t>
        </r>
      </text>
    </comment>
    <comment ref="AD4" authorId="1" guid="{7279E88B-FC1A-43BA-A33B-E23CF33C7008}" shapeId="0">
      <text>
        <r>
          <rPr>
            <sz val="9"/>
            <color indexed="81"/>
            <rFont val="ＭＳ Ｐゴシック"/>
            <family val="3"/>
            <charset val="128"/>
          </rPr>
          <t>基本情報シートで入力して下てください。</t>
        </r>
      </text>
    </comment>
    <comment ref="AX4" authorId="1" guid="{B17E7951-7813-476E-9CE3-064C031B0A9A}" shapeId="0">
      <text>
        <r>
          <rPr>
            <sz val="9"/>
            <color indexed="81"/>
            <rFont val="ＭＳ Ｐゴシック"/>
            <family val="3"/>
            <charset val="128"/>
          </rPr>
          <t>基本情報シートで入力して下てください。</t>
        </r>
      </text>
    </comment>
  </commentList>
</comments>
</file>

<file path=xl/comments17.xml><?xml version="1.0" encoding="utf-8"?>
<comments xmlns="http://schemas.openxmlformats.org/spreadsheetml/2006/main">
  <authors>
    <author>masui</author>
    <author>ki</author>
    <author>桝井真悟</author>
  </authors>
  <commentList>
    <comment ref="T3" authorId="0" guid="{F83D22D5-0F92-42DD-A713-DBFFA2F93EBF}" shapeId="0">
      <text>
        <r>
          <rPr>
            <sz val="9"/>
            <color indexed="81"/>
            <rFont val="ＭＳ Ｐゴシック"/>
            <family val="3"/>
            <charset val="128"/>
          </rPr>
          <t>基本情報シートで入力して下てください。</t>
        </r>
      </text>
    </comment>
    <comment ref="CI8" authorId="1" guid="{3F71D8C0-089C-4537-B677-3ECC3A19371E}" shapeId="0">
      <text>
        <r>
          <rPr>
            <sz val="9"/>
            <color indexed="81"/>
            <rFont val="ＭＳ Ｐゴシック"/>
            <family val="3"/>
            <charset val="128"/>
          </rPr>
          <t>申請状況、調整内容等について、進捗状況を記入してください。</t>
        </r>
      </text>
    </comment>
    <comment ref="BG37" authorId="2" guid="{5575ADB7-5BB3-4502-BAAF-FB703849EA8F}" shapeId="0">
      <text>
        <r>
          <rPr>
            <b/>
            <sz val="9"/>
            <color indexed="81"/>
            <rFont val="ＭＳ Ｐゴシック"/>
            <family val="3"/>
            <charset val="128"/>
          </rPr>
          <t>・リハの目標（長期・短期、本人・リハ提供者側の目標）、具体的課題
・リハのポイント
・継続すべきリハの具体的内容
　（※現在の能力からみて特に強化すべき点、
　　　実施したが改善できなかった点、
　　　モチベーション維持のポイントなど）
　　などを記載してください。</t>
        </r>
      </text>
    </comment>
    <comment ref="BG40" authorId="2" guid="{428110F4-36BF-4F39-9F39-30338E176356}" shapeId="0">
      <text>
        <r>
          <rPr>
            <b/>
            <sz val="9"/>
            <color indexed="81"/>
            <rFont val="ＭＳ Ｐゴシック"/>
            <family val="3"/>
            <charset val="128"/>
          </rPr>
          <t>・リハ実施にあたっての注意事項・留意事項
・運動強度、負荷量
などを記載してください。</t>
        </r>
      </text>
    </comment>
  </commentList>
</comments>
</file>

<file path=xl/comments18.xml><?xml version="1.0" encoding="utf-8"?>
<comments xmlns="http://schemas.openxmlformats.org/spreadsheetml/2006/main">
  <authors>
    <author>垣田清人</author>
  </authors>
  <commentList>
    <comment ref="AA8" authorId="0" guid="{03DF2480-50F7-4D65-BF4F-CD029F920EBD}" shapeId="0">
      <text>
        <r>
          <rPr>
            <sz val="9"/>
            <color indexed="81"/>
            <rFont val="ＭＳ Ｐゴシック"/>
            <family val="3"/>
            <charset val="128"/>
          </rPr>
          <t xml:space="preserve">入力形式
例：2011/2/13
</t>
        </r>
      </text>
    </comment>
    <comment ref="AH8" authorId="0" guid="{F200B724-F5CD-4F6D-BAB7-C31B3EA39DB5}" shapeId="0">
      <text>
        <r>
          <rPr>
            <sz val="9"/>
            <color indexed="81"/>
            <rFont val="ＭＳ Ｐゴシック"/>
            <family val="3"/>
            <charset val="128"/>
          </rPr>
          <t xml:space="preserve">入力形式
例：2011/2/13
</t>
        </r>
      </text>
    </comment>
    <comment ref="AO8" authorId="0" guid="{1C7A64E3-8195-48B9-A67B-916DB7BA3A52}" shapeId="0">
      <text>
        <r>
          <rPr>
            <sz val="9"/>
            <color indexed="81"/>
            <rFont val="ＭＳ Ｐゴシック"/>
            <family val="3"/>
            <charset val="128"/>
          </rPr>
          <t xml:space="preserve">入力形式
例：2011/2/13
</t>
        </r>
      </text>
    </comment>
    <comment ref="AV8" authorId="0" guid="{CE52F7A1-72D6-4B25-BC88-23139D8DF3F5}" shapeId="0">
      <text>
        <r>
          <rPr>
            <sz val="9"/>
            <color indexed="81"/>
            <rFont val="ＭＳ Ｐゴシック"/>
            <family val="3"/>
            <charset val="128"/>
          </rPr>
          <t xml:space="preserve">入力形式
例：2011/2/13
</t>
        </r>
      </text>
    </comment>
  </commentList>
</comments>
</file>

<file path=xl/comments2.xml><?xml version="1.0" encoding="utf-8"?>
<comments xmlns="http://schemas.openxmlformats.org/spreadsheetml/2006/main">
  <authors>
    <author>垣田清人</author>
    <author>masui</author>
    <author>muramatsu</author>
  </authors>
  <commentList>
    <comment ref="E2" authorId="0" guid="{028C5AAA-8319-48CB-98B4-6D5620F9F7C6}" shapeId="0">
      <text>
        <r>
          <rPr>
            <sz val="9"/>
            <color indexed="81"/>
            <rFont val="ＭＳ Ｐゴシック"/>
            <family val="3"/>
            <charset val="128"/>
          </rPr>
          <t>記入形式
例　2011/3/30</t>
        </r>
      </text>
    </comment>
    <comment ref="E7" authorId="0" guid="{7DBDE77A-A452-45DE-A63E-E154EC2535D8}" shapeId="0">
      <text>
        <r>
          <rPr>
            <sz val="9"/>
            <color indexed="81"/>
            <rFont val="ＭＳ Ｐゴシック"/>
            <family val="3"/>
            <charset val="128"/>
          </rPr>
          <t>基本情報シートで入力してください</t>
        </r>
      </text>
    </comment>
    <comment ref="M7" authorId="1" guid="{C4394514-6F1C-40B7-8C99-4A7930CC0C9C}" shapeId="0">
      <text>
        <r>
          <rPr>
            <sz val="9"/>
            <color indexed="81"/>
            <rFont val="ＭＳ Ｐゴシック"/>
            <family val="3"/>
            <charset val="128"/>
          </rPr>
          <t>基本情報シートで入力してください</t>
        </r>
      </text>
    </comment>
    <comment ref="Z7" authorId="0" guid="{DBDFC1C1-5FBE-42F7-A2DC-BCE44D6BA610}" shapeId="0">
      <text>
        <r>
          <rPr>
            <sz val="9"/>
            <color indexed="81"/>
            <rFont val="ＭＳ Ｐゴシック"/>
            <family val="3"/>
            <charset val="128"/>
          </rPr>
          <t xml:space="preserve">基本情報シートで入力して下さい。
</t>
        </r>
      </text>
    </comment>
    <comment ref="G13" authorId="0" guid="{89669B9F-4598-484F-AC3E-B24B4A64A2D7}" shapeId="0">
      <text>
        <r>
          <rPr>
            <sz val="9"/>
            <color indexed="81"/>
            <rFont val="ＭＳ Ｐゴシック"/>
            <family val="3"/>
            <charset val="128"/>
          </rPr>
          <t>「治療１」は基本情報シートで入力してください。</t>
        </r>
      </text>
    </comment>
    <comment ref="Q13" authorId="0" guid="{308936E9-5D93-4E92-95E1-3C249C823D3B}" shapeId="0">
      <text>
        <r>
          <rPr>
            <sz val="9"/>
            <color indexed="81"/>
            <rFont val="ＭＳ Ｐゴシック"/>
            <family val="3"/>
            <charset val="128"/>
          </rPr>
          <t>「治療１」の実施年月日は基本情報シートで入力してください。</t>
        </r>
      </text>
    </comment>
    <comment ref="G14" authorId="1" guid="{E8904B70-B89C-4FF4-9C38-E7DB0B0D49F1}" shapeId="0">
      <text>
        <r>
          <rPr>
            <sz val="9"/>
            <color indexed="81"/>
            <rFont val="ＭＳ Ｐゴシック"/>
            <family val="3"/>
            <charset val="128"/>
          </rPr>
          <t>主たる治療を登録してください。</t>
        </r>
      </text>
    </comment>
    <comment ref="Q14" authorId="0" guid="{E2991917-C55E-4E5A-959F-A3064D01CEFA}" shapeId="0">
      <text>
        <r>
          <rPr>
            <sz val="9"/>
            <color indexed="81"/>
            <rFont val="ＭＳ Ｐゴシック"/>
            <family val="3"/>
            <charset val="128"/>
          </rPr>
          <t xml:space="preserve">入力形式
例　2011/3/23
</t>
        </r>
      </text>
    </comment>
    <comment ref="G15" authorId="1" guid="{682DC960-B8FA-4173-9DE0-E43A6C4E5D51}" shapeId="0">
      <text>
        <r>
          <rPr>
            <sz val="9"/>
            <color indexed="81"/>
            <rFont val="ＭＳ Ｐゴシック"/>
            <family val="3"/>
            <charset val="128"/>
          </rPr>
          <t>主たる治療を登録してください。</t>
        </r>
      </text>
    </comment>
    <comment ref="Q15" authorId="0" guid="{240EF314-224B-4CB3-BC72-B75D5B6489A3}" shapeId="0">
      <text>
        <r>
          <rPr>
            <sz val="9"/>
            <color indexed="81"/>
            <rFont val="ＭＳ Ｐゴシック"/>
            <family val="3"/>
            <charset val="128"/>
          </rPr>
          <t xml:space="preserve">入力形式
例　2011/3/23
</t>
        </r>
      </text>
    </comment>
    <comment ref="A16" authorId="0" guid="{3E942794-A6E8-48D7-A885-523041EB8E47}" shapeId="0">
      <text>
        <r>
          <rPr>
            <sz val="9"/>
            <color indexed="81"/>
            <rFont val="ＭＳ Ｐゴシック"/>
            <family val="3"/>
            <charset val="128"/>
          </rPr>
          <t xml:space="preserve">入院時重症度評価
</t>
        </r>
      </text>
    </comment>
    <comment ref="A17" authorId="0" guid="{E632652E-DE1E-4957-A24D-3C0CCD66BBDE}" shapeId="0">
      <text>
        <r>
          <rPr>
            <sz val="9"/>
            <color indexed="81"/>
            <rFont val="ＭＳ Ｐゴシック"/>
            <family val="3"/>
            <charset val="128"/>
          </rPr>
          <t>退院時の状態の評価</t>
        </r>
      </text>
    </comment>
    <comment ref="AD32" authorId="0" guid="{9F1F5766-25BE-4C99-A4EB-E1C3570E3C90}" shapeId="0">
      <text>
        <r>
          <rPr>
            <b/>
            <sz val="9"/>
            <color indexed="81"/>
            <rFont val="ＭＳ Ｐゴシック"/>
            <family val="3"/>
            <charset val="128"/>
          </rPr>
          <t>他の合併症入力欄</t>
        </r>
        <r>
          <rPr>
            <sz val="9"/>
            <color indexed="81"/>
            <rFont val="ＭＳ Ｐゴシック"/>
            <family val="3"/>
            <charset val="128"/>
          </rPr>
          <t xml:space="preserve">
</t>
        </r>
      </text>
    </comment>
    <comment ref="A41" authorId="2" guid="{EF1D177C-92AE-4A3F-9526-A658ECAF0F9D}" shapeId="0">
      <text>
        <r>
          <rPr>
            <sz val="9"/>
            <color indexed="81"/>
            <rFont val="ＭＳ Ｐゴシック"/>
            <family val="3"/>
            <charset val="128"/>
          </rPr>
          <t xml:space="preserve">入力形式
例　2011/3/21
</t>
        </r>
      </text>
    </comment>
  </commentList>
</comments>
</file>

<file path=xl/comments3.xml><?xml version="1.0" encoding="utf-8"?>
<comments xmlns="http://schemas.openxmlformats.org/spreadsheetml/2006/main">
  <authors>
    <author>垣田清人</author>
  </authors>
  <commentList>
    <comment ref="E2" authorId="0" guid="{D033B4B9-B813-4C63-966C-ECDC957B444A}" shapeId="0">
      <text>
        <r>
          <rPr>
            <sz val="9"/>
            <color indexed="81"/>
            <rFont val="ＭＳ Ｐゴシック"/>
            <family val="3"/>
            <charset val="128"/>
          </rPr>
          <t>入力形式
例:2011/3/30</t>
        </r>
      </text>
    </comment>
  </commentList>
</comments>
</file>

<file path=xl/comments4.xml><?xml version="1.0" encoding="utf-8"?>
<comments xmlns="http://schemas.openxmlformats.org/spreadsheetml/2006/main">
  <authors>
    <author>垣田清人</author>
  </authors>
  <commentList>
    <comment ref="E2" authorId="0" guid="{7ABDD462-CC10-406A-B812-39957820B01F}" shapeId="0">
      <text>
        <r>
          <rPr>
            <sz val="9"/>
            <color indexed="81"/>
            <rFont val="ＭＳ Ｐゴシック"/>
            <family val="3"/>
            <charset val="128"/>
          </rPr>
          <t>入力形式
例:2011/3/30</t>
        </r>
      </text>
    </comment>
    <comment ref="AD9" authorId="0" guid="{DF72E9AC-9BFF-42A4-AEA1-0CF84A059905}" shapeId="0">
      <text>
        <r>
          <rPr>
            <sz val="9"/>
            <color indexed="81"/>
            <rFont val="ＭＳ Ｐゴシック"/>
            <family val="3"/>
            <charset val="128"/>
          </rPr>
          <t xml:space="preserve">入力形式
例：2012/4/20
</t>
        </r>
      </text>
    </comment>
  </commentList>
</comments>
</file>

<file path=xl/comments5.xml><?xml version="1.0" encoding="utf-8"?>
<comments xmlns="http://schemas.openxmlformats.org/spreadsheetml/2006/main">
  <authors>
    <author>垣田清人</author>
    <author>masui</author>
  </authors>
  <commentList>
    <comment ref="E2" authorId="0" guid="{2B00823E-B9E1-45EC-8A8D-CBB124B13058}" shapeId="0">
      <text>
        <r>
          <rPr>
            <sz val="9"/>
            <color indexed="81"/>
            <rFont val="ＭＳ Ｐゴシック"/>
            <family val="3"/>
            <charset val="128"/>
          </rPr>
          <t>入力形式
例：2011/3/30</t>
        </r>
      </text>
    </comment>
    <comment ref="E5" authorId="0" guid="{79877B5B-5DDD-40DA-B0A8-9E8B7C103F1C}" shapeId="0">
      <text>
        <r>
          <rPr>
            <sz val="9"/>
            <color indexed="81"/>
            <rFont val="ＭＳ Ｐゴシック"/>
            <family val="3"/>
            <charset val="128"/>
          </rPr>
          <t xml:space="preserve">入力形式
例:2011/2/23
</t>
        </r>
      </text>
    </comment>
    <comment ref="A26" authorId="1" guid="{F9C4770F-EA60-4525-B9BD-C70E3BEF3559}" shapeId="0">
      <text>
        <r>
          <rPr>
            <sz val="9"/>
            <color indexed="81"/>
            <rFont val="ＭＳ Ｐゴシック"/>
            <family val="3"/>
            <charset val="128"/>
          </rPr>
          <t>現在の文字数</t>
        </r>
      </text>
    </comment>
    <comment ref="A35" authorId="1" guid="{AE0AE87E-4E4D-4655-A0DE-0583008798F4}" shapeId="0">
      <text>
        <r>
          <rPr>
            <sz val="9"/>
            <color indexed="81"/>
            <rFont val="ＭＳ Ｐゴシック"/>
            <family val="3"/>
            <charset val="128"/>
          </rPr>
          <t>現在の文字数</t>
        </r>
      </text>
    </comment>
    <comment ref="A44" authorId="1" guid="{AC72938B-7461-4A1D-8579-800DBE27D605}" shapeId="0">
      <text>
        <r>
          <rPr>
            <sz val="9"/>
            <color indexed="81"/>
            <rFont val="ＭＳ Ｐゴシック"/>
            <family val="3"/>
            <charset val="128"/>
          </rPr>
          <t>現在の文字数</t>
        </r>
      </text>
    </comment>
  </commentList>
</comments>
</file>

<file path=xl/comments6.xml><?xml version="1.0" encoding="utf-8"?>
<comments xmlns="http://schemas.openxmlformats.org/spreadsheetml/2006/main">
  <authors>
    <author>垣田清人</author>
    <author>masui</author>
  </authors>
  <commentList>
    <comment ref="E2" authorId="0" guid="{5E4817B0-E7DD-4704-8AB1-AB6EAD0C2DCD}" shapeId="0">
      <text>
        <r>
          <rPr>
            <sz val="9"/>
            <color indexed="81"/>
            <rFont val="ＭＳ Ｐゴシック"/>
            <family val="3"/>
            <charset val="128"/>
          </rPr>
          <t>入力形式
例:2011/3/30</t>
        </r>
      </text>
    </comment>
    <comment ref="A9" authorId="1" guid="{5194EC4C-A44A-41DF-B905-8E6D1290886B}" shapeId="0">
      <text>
        <r>
          <rPr>
            <sz val="9"/>
            <color indexed="81"/>
            <rFont val="ＭＳ Ｐゴシック"/>
            <family val="3"/>
            <charset val="128"/>
          </rPr>
          <t>現在の文字数</t>
        </r>
      </text>
    </comment>
  </commentList>
</comments>
</file>

<file path=xl/comments7.xml><?xml version="1.0" encoding="utf-8"?>
<comments xmlns="http://schemas.openxmlformats.org/spreadsheetml/2006/main">
  <authors>
    <author>masui</author>
  </authors>
  <commentList>
    <comment ref="I7" authorId="0" guid="{3FDC197E-6C89-44B1-849B-9437A89164A9}" shapeId="0">
      <text>
        <r>
          <rPr>
            <sz val="9"/>
            <color indexed="81"/>
            <rFont val="ＭＳ Ｐゴシック"/>
            <family val="3"/>
            <charset val="128"/>
          </rPr>
          <t>記入年月日を入力すると表示されます。</t>
        </r>
      </text>
    </comment>
  </commentList>
</comments>
</file>

<file path=xl/comments8.xml><?xml version="1.0" encoding="utf-8"?>
<comments xmlns="http://schemas.openxmlformats.org/spreadsheetml/2006/main">
  <authors>
    <author>垣田清人</author>
    <author>masui</author>
    <author>muramatsu</author>
  </authors>
  <commentList>
    <comment ref="E2" authorId="0" guid="{0FF89CAC-36F4-4E72-A729-F6CAAE294D55}" shapeId="0">
      <text>
        <r>
          <rPr>
            <sz val="9"/>
            <color indexed="81"/>
            <rFont val="ＭＳ Ｐゴシック"/>
            <family val="3"/>
            <charset val="128"/>
          </rPr>
          <t>入力形式
例:2011/3/30</t>
        </r>
      </text>
    </comment>
    <comment ref="E7" authorId="1" guid="{6BFB4477-CE0B-407C-92EE-302E59D0A8FE}" shapeId="0">
      <text>
        <r>
          <rPr>
            <sz val="9"/>
            <color indexed="81"/>
            <rFont val="ＭＳ Ｐゴシック"/>
            <family val="3"/>
            <charset val="128"/>
          </rPr>
          <t>基本入力シートより転記されます</t>
        </r>
      </text>
    </comment>
    <comment ref="M7" authorId="1" guid="{4CB8E796-A384-439E-983C-994CB39EE63A}" shapeId="0">
      <text>
        <r>
          <rPr>
            <sz val="9"/>
            <color indexed="81"/>
            <rFont val="ＭＳ Ｐゴシック"/>
            <family val="3"/>
            <charset val="128"/>
          </rPr>
          <t>基本入力シートより転記されます</t>
        </r>
      </text>
    </comment>
    <comment ref="U7" authorId="1" guid="{42C90AA8-6210-4831-820B-C707F96091F4}" shapeId="0">
      <text>
        <r>
          <rPr>
            <sz val="9"/>
            <color indexed="81"/>
            <rFont val="ＭＳ Ｐゴシック"/>
            <family val="3"/>
            <charset val="128"/>
          </rPr>
          <t>基本入力シートより転記されます</t>
        </r>
      </text>
    </comment>
    <comment ref="U10" authorId="1" guid="{CF233402-90B0-4478-802D-F5F3821E2EAA}" shapeId="0">
      <text>
        <r>
          <rPr>
            <sz val="9"/>
            <color indexed="81"/>
            <rFont val="ＭＳ Ｐゴシック"/>
            <family val="3"/>
            <charset val="128"/>
          </rPr>
          <t>基本入力シートで入力してください</t>
        </r>
      </text>
    </comment>
    <comment ref="A27" authorId="1" guid="{649132F5-D487-47A7-A6BC-8A96B77F22C4}" shapeId="0">
      <text>
        <r>
          <rPr>
            <sz val="9"/>
            <color indexed="81"/>
            <rFont val="ＭＳ Ｐゴシック"/>
            <family val="3"/>
            <charset val="128"/>
          </rPr>
          <t>現在の文字数</t>
        </r>
      </text>
    </comment>
    <comment ref="A39" authorId="2" guid="{E3DB66D2-4D53-490D-BA0C-4ADD38A51DC4}" shapeId="0">
      <text>
        <r>
          <rPr>
            <sz val="9"/>
            <color indexed="81"/>
            <rFont val="ＭＳ Ｐゴシック"/>
            <family val="3"/>
            <charset val="128"/>
          </rPr>
          <t xml:space="preserve">入力形式
例　2011/3/21
</t>
        </r>
      </text>
    </comment>
  </commentList>
</comments>
</file>

<file path=xl/comments9.xml><?xml version="1.0" encoding="utf-8"?>
<comments xmlns="http://schemas.openxmlformats.org/spreadsheetml/2006/main">
  <authors>
    <author>垣田清人</author>
  </authors>
  <commentList>
    <comment ref="E2" authorId="0" guid="{EC49C3A4-50F6-4814-8BD7-38AAA821E664}" shapeId="0">
      <text>
        <r>
          <rPr>
            <sz val="9"/>
            <color indexed="81"/>
            <rFont val="ＭＳ Ｐゴシック"/>
            <family val="3"/>
            <charset val="128"/>
          </rPr>
          <t>入力形式
例:2012/3/30</t>
        </r>
      </text>
    </comment>
  </commentList>
</comments>
</file>

<file path=xl/sharedStrings.xml><?xml version="1.0" encoding="utf-8"?>
<sst xmlns="http://schemas.openxmlformats.org/spreadsheetml/2006/main" count="13560" uniqueCount="11920">
  <si>
    <t>ベット・
車いす移乗</t>
    <rPh sb="5" eb="6">
      <t>クルマ</t>
    </rPh>
    <rPh sb="8" eb="10">
      <t>イジョウ</t>
    </rPh>
    <phoneticPr fontId="3"/>
  </si>
  <si>
    <t>急性期
紹介時</t>
    <rPh sb="0" eb="3">
      <t>キュウセイキ</t>
    </rPh>
    <rPh sb="4" eb="7">
      <t>ショウカイジ</t>
    </rPh>
    <phoneticPr fontId="3"/>
  </si>
  <si>
    <t>回復期
入院時</t>
    <rPh sb="0" eb="2">
      <t>カイフク</t>
    </rPh>
    <rPh sb="2" eb="3">
      <t>キ</t>
    </rPh>
    <rPh sb="4" eb="7">
      <t>ニュウインジ</t>
    </rPh>
    <phoneticPr fontId="3"/>
  </si>
  <si>
    <t>回復期
退院時</t>
    <rPh sb="0" eb="2">
      <t>カイフク</t>
    </rPh>
    <rPh sb="2" eb="3">
      <t>キ</t>
    </rPh>
    <rPh sb="4" eb="7">
      <t>タイインジ</t>
    </rPh>
    <phoneticPr fontId="3"/>
  </si>
  <si>
    <t>〒</t>
    <phoneticPr fontId="3"/>
  </si>
  <si>
    <t>10-</t>
    <phoneticPr fontId="3"/>
  </si>
  <si>
    <t>京都市右京区花園妙心寺町</t>
  </si>
  <si>
    <t>京都市右京区花園寺ノ中町</t>
  </si>
  <si>
    <t>京都市右京区花園猪ノ毛町</t>
  </si>
  <si>
    <t>京都市右京区花園寺ノ前町</t>
  </si>
  <si>
    <t>京都市右京区花園伊町</t>
  </si>
  <si>
    <t>京都市右京区花園寺ノ内町</t>
  </si>
  <si>
    <t>京都市右京区花園扇野町</t>
  </si>
  <si>
    <t>京都市右京区花園内畑町</t>
  </si>
  <si>
    <t>京都市右京区花園段ノ岡町</t>
  </si>
  <si>
    <t>京都市右京区花園宮ノ上町</t>
  </si>
  <si>
    <t>京都市右京区花園巽南町</t>
  </si>
  <si>
    <t>京都市右京区花園薮ノ下町</t>
  </si>
  <si>
    <t>京都市右京区花園八ツ口町</t>
  </si>
  <si>
    <t>京都市右京区花園中御門町</t>
  </si>
  <si>
    <t>京都市右京区花園車道町</t>
  </si>
  <si>
    <t>京都市右京区花園坤南町</t>
  </si>
  <si>
    <t>京都市右京区花園木辻南町</t>
  </si>
  <si>
    <t>京都市右京区花園春日町</t>
  </si>
  <si>
    <t>京都市右京区太秦安井春日町</t>
  </si>
  <si>
    <t>京都市右京区太秦安井東裏町</t>
  </si>
  <si>
    <t>京都市右京区太秦安井北御所町</t>
  </si>
  <si>
    <t>京都市右京区太秦安井西裏町</t>
  </si>
  <si>
    <t>京都市右京区太秦安井車道町</t>
  </si>
  <si>
    <t>京都市右京区太秦安井小山町</t>
  </si>
  <si>
    <t>京都市右京区太秦安井藤ノ木町</t>
  </si>
  <si>
    <t>京都市右京区太秦安井辰巳町</t>
  </si>
  <si>
    <t>京都市右京区太秦安井水戸田町</t>
  </si>
  <si>
    <t>京都市右京区太秦安井二条裏町</t>
  </si>
  <si>
    <t>京都市右京区太秦安井柳通町</t>
  </si>
  <si>
    <t>京都市右京区太秦安井辻ノ内町</t>
  </si>
  <si>
    <t>京都市右京区太秦安井馬塚町</t>
  </si>
  <si>
    <t>京都市右京区太秦安井池田町</t>
  </si>
  <si>
    <t>京都市右京区太秦安井奥畑町</t>
  </si>
  <si>
    <t>京都市右京区太秦安井西沢町</t>
  </si>
  <si>
    <t>京都市右京区太秦安井一町田町</t>
  </si>
  <si>
    <t>京都市右京区太秦安井松本町</t>
  </si>
  <si>
    <t>京都市右京区御室住吉山町</t>
  </si>
  <si>
    <t>京都市右京区御室大内</t>
  </si>
  <si>
    <t>京都市右京区御室竪町</t>
  </si>
  <si>
    <t>京都市右京区御室小松野町</t>
  </si>
  <si>
    <t>京都市右京区御室芝橋町</t>
  </si>
  <si>
    <t>京都市右京区御室岡ノ裾町</t>
  </si>
  <si>
    <t>京都市右京区御室双岡町</t>
  </si>
  <si>
    <t>京都市右京区太秦和泉式部町</t>
  </si>
  <si>
    <t>京都市右京区太秦森ケ東町</t>
  </si>
  <si>
    <t>京都市右京区太秦上刑部町</t>
  </si>
  <si>
    <t>京都市右京区太秦下刑部町</t>
  </si>
  <si>
    <t>京都市右京区太秦森ケ前町</t>
  </si>
  <si>
    <t>京都市右京区太秦森ケ西町</t>
  </si>
  <si>
    <t>京都市右京区太秦一ノ井町</t>
  </si>
  <si>
    <t>京都市右京区太秦下角田町</t>
  </si>
  <si>
    <t>京都市右京区太秦木ノ下町</t>
  </si>
  <si>
    <t>京都市右京区太秦野元町</t>
  </si>
  <si>
    <t>京都市右京区太秦巽町</t>
  </si>
  <si>
    <t>京都市右京区太秦東唐渡町</t>
  </si>
  <si>
    <t>京都市右京区太秦松本町</t>
  </si>
  <si>
    <t>京都市右京区太秦門田町</t>
  </si>
  <si>
    <t>京都市右京区太秦垣内町</t>
  </si>
  <si>
    <t>京都市右京区太秦井戸ケ尻町</t>
  </si>
  <si>
    <t>京都市右京区太秦海正寺町</t>
  </si>
  <si>
    <t>京都市右京区太秦辻ケ本町</t>
  </si>
  <si>
    <t>京都市右京区太秦組石町</t>
  </si>
  <si>
    <t>京都市右京区太秦椙ケ本町</t>
  </si>
  <si>
    <t>京都市右京区太秦奥殿町</t>
  </si>
  <si>
    <t>京都市右京区太秦藤ケ森町</t>
  </si>
  <si>
    <t>京都市右京区太秦滝ケ花町</t>
  </si>
  <si>
    <t>京都市右京区太秦中堤町</t>
  </si>
  <si>
    <t>京都市右京区太秦唐渡町</t>
  </si>
  <si>
    <t>京都市右京区太秦小手角町</t>
  </si>
  <si>
    <t>京都市右京区太秦荒木町</t>
  </si>
  <si>
    <t>京都市右京区太秦朱雀町</t>
  </si>
  <si>
    <t>京都市右京区太秦棚森町</t>
  </si>
  <si>
    <t>京都市右京区太秦樋ノ内町</t>
  </si>
  <si>
    <t>京都市右京区太秦川所町</t>
  </si>
  <si>
    <t>京都市右京区太秦百合ケ本町</t>
  </si>
  <si>
    <t>京都市右京区太秦八反田町</t>
  </si>
  <si>
    <t>京都市右京区太秦前ノ田町</t>
  </si>
  <si>
    <t>京都市右京区太秦土本町</t>
  </si>
  <si>
    <t>京都市右京区太秦帷子ケ辻町</t>
  </si>
  <si>
    <t>京都市右京区太秦堀ケ内町</t>
  </si>
  <si>
    <t>京都市右京区太秦面影町</t>
  </si>
  <si>
    <t>京都市右京区太秦皆正寺町</t>
  </si>
  <si>
    <t>京都市右京区太秦袴田町</t>
  </si>
  <si>
    <t>京都市右京区太秦西野町</t>
  </si>
  <si>
    <t>京都市右京区太秦御所ノ内町</t>
  </si>
  <si>
    <t>京都市右京区太秦東蜂岡町</t>
  </si>
  <si>
    <t>京都市右京区太秦蜂岡町</t>
  </si>
  <si>
    <t>京都市右京区太秦西蜂岡町</t>
  </si>
  <si>
    <t>京都市右京区太秦桂木町</t>
  </si>
  <si>
    <t>京都市右京区太秦桂ケ原町</t>
  </si>
  <si>
    <t>京都市右京区太秦石垣町</t>
  </si>
  <si>
    <t>京都市右京区太秦多薮町</t>
  </si>
  <si>
    <t>京都市右京区太秦青木ケ原町</t>
  </si>
  <si>
    <t>京都市右京区太秦青木元町</t>
  </si>
  <si>
    <t>京都市右京区太秦上ノ段町</t>
  </si>
  <si>
    <t>京都市右京区太秦垂箕山町</t>
  </si>
  <si>
    <t>京都市右京区太秦一町芝町</t>
  </si>
  <si>
    <t>京都市右京区太秦乾町</t>
  </si>
  <si>
    <t>京都市右京区太秦馬塚町</t>
  </si>
  <si>
    <t>京都市右京区太秦京ノ道町</t>
  </si>
  <si>
    <t>京都市右京区太秦北路町</t>
  </si>
  <si>
    <t>京都市右京区太秦宮ノ前町</t>
  </si>
  <si>
    <t>京都市右京区太秦中筋町</t>
  </si>
  <si>
    <t>京都市右京区太秦開日町</t>
  </si>
  <si>
    <t>京都市右京区太秦堀池町</t>
  </si>
  <si>
    <t>京都市右京区太秦御領田町</t>
  </si>
  <si>
    <t>京都市右京区太秦中山町</t>
  </si>
  <si>
    <t>京都市右京区太秦三尾町</t>
  </si>
  <si>
    <t>京都市右京区山越巽町</t>
  </si>
  <si>
    <t>京都市右京区山越東町</t>
  </si>
  <si>
    <t>京都市右京区山越中町</t>
  </si>
  <si>
    <t>京都市右京区山越西町</t>
  </si>
  <si>
    <t>京都市右京区山越乾町</t>
  </si>
  <si>
    <t>京都市右京区宇多野北ノ院町</t>
  </si>
  <si>
    <t>京都市右京区宇多野馬場町</t>
  </si>
  <si>
    <t>京都市右京区宇多野柴橋町</t>
  </si>
  <si>
    <t>京都市右京区宇多野御池町</t>
  </si>
  <si>
    <t>京都市右京区宇多野御屋敷町</t>
  </si>
  <si>
    <t>京都市右京区宇多野法安寺町</t>
  </si>
  <si>
    <t>京都市右京区宇多野長尾町</t>
  </si>
  <si>
    <t>京都市右京区宇多野福王子町</t>
  </si>
  <si>
    <t>京都市右京区宇多野芝町</t>
  </si>
  <si>
    <t>京都市右京区常盤御池町</t>
  </si>
  <si>
    <t>京都市右京区常盤山下町</t>
  </si>
  <si>
    <t>京都市右京区常盤音戸町</t>
  </si>
  <si>
    <t>京都市右京区常盤古御所町</t>
  </si>
  <si>
    <t>京都市右京区常盤森町</t>
  </si>
  <si>
    <t>京都市右京区常盤一ノ井町</t>
  </si>
  <si>
    <t>京都市右京区常盤東ノ町</t>
  </si>
  <si>
    <t>京都市右京区常盤出口町</t>
  </si>
  <si>
    <t>京都市右京区常盤神田町</t>
  </si>
  <si>
    <t>京都市右京区常盤村ノ内町</t>
  </si>
  <si>
    <t>京都市右京区常盤仲之町</t>
  </si>
  <si>
    <t>京都市右京区常盤西町</t>
  </si>
  <si>
    <t>京都市右京区常盤窪町</t>
  </si>
  <si>
    <t>京都市右京区常盤馬塚町</t>
  </si>
  <si>
    <t>京都市右京区常盤段ノ上町</t>
  </si>
  <si>
    <t>京都市右京区常盤草木町</t>
  </si>
  <si>
    <t>京都市右京区常盤下田町</t>
  </si>
  <si>
    <t>京都市右京区常盤北裏町</t>
  </si>
  <si>
    <t>京都市右京区常盤柏ノ木町</t>
  </si>
  <si>
    <t>京都市右京区鳴滝蓮花寺町</t>
  </si>
  <si>
    <t>京都市右京区鳴滝中道町</t>
  </si>
  <si>
    <t>京都市右京区鳴滝嵯峨園町</t>
  </si>
  <si>
    <t>京都市右京区鳴滝西嵯峨園町</t>
  </si>
  <si>
    <t>京都市右京区鳴滝春木町</t>
  </si>
  <si>
    <t>京都市右京区鳴滝瑞穂町</t>
  </si>
  <si>
    <t>京都市右京区鳴滝桐ケ淵町</t>
  </si>
  <si>
    <t>京都市右京区鳴滝泉殿町</t>
  </si>
  <si>
    <t>京都市右京区鳴滝本町</t>
  </si>
  <si>
    <t>京都市右京区鳴滝安井殿町</t>
  </si>
  <si>
    <t>京都市右京区鳴滝藤ノ木町</t>
  </si>
  <si>
    <t>京都市右京区音戸山山ノ茶屋町</t>
  </si>
  <si>
    <t>京都市右京区鳴滝川西町</t>
  </si>
  <si>
    <t>京都市右京区鳴滝蓮池町</t>
  </si>
  <si>
    <t>京都市右京区鳴滝宇多野谷</t>
  </si>
  <si>
    <t>京都市右京区宇多野上ノ谷町</t>
  </si>
  <si>
    <t>京都市右京区鳴滝泉谷町</t>
  </si>
  <si>
    <t>京都市右京区鳴滝宅間町</t>
  </si>
  <si>
    <t>京都市右京区鳴滝音戸山町</t>
  </si>
  <si>
    <t>京都市右京区鳴滝松本町</t>
  </si>
  <si>
    <t>京都市右京区鳴滝白砂</t>
  </si>
  <si>
    <t>京都市右京区鳴滝般若寺町</t>
  </si>
  <si>
    <t>京都市右京区梅ケ畑高鼻町</t>
  </si>
  <si>
    <t>京都市右京区梅ケ畑向ノ地町</t>
  </si>
  <si>
    <t>京都市右京区梅ケ畑畑ノ下町</t>
  </si>
  <si>
    <t>京都市右京区梅ケ畑薮ノ下町</t>
  </si>
  <si>
    <t>京都市右京区梅ケ畑畑町</t>
  </si>
  <si>
    <t>京都市右京区梅ケ畑中田町</t>
  </si>
  <si>
    <t>京都市右京区梅ケ畑山崎町</t>
  </si>
  <si>
    <t>京都市右京区梅ケ畑古田町</t>
  </si>
  <si>
    <t>京都市右京区梅ケ畑宮ノ口町</t>
  </si>
  <si>
    <t>京都市右京区梅ケ畑猪ノ尻町</t>
  </si>
  <si>
    <t>京都市右京区梅ケ畑中縄手町</t>
  </si>
  <si>
    <t>京都市右京区梅ケ畑上ノ町</t>
  </si>
  <si>
    <t>京都市右京区梅ケ畑篝町</t>
  </si>
  <si>
    <t>京都市右京区梅ケ畑清水町</t>
  </si>
  <si>
    <t>京都市右京区梅ケ畑広芝町</t>
  </si>
  <si>
    <t>京都市右京区梅ケ畑菖蒲谷</t>
  </si>
  <si>
    <t>京都市右京区梅ケ畑久保谷町</t>
  </si>
  <si>
    <t>京都市右京区梅ケ畑上砥町</t>
  </si>
  <si>
    <t>京都市右京区梅ケ畑奥殿町</t>
  </si>
  <si>
    <t>京都市右京区梅ケ畑御経坂町</t>
  </si>
  <si>
    <t>京都市右京区梅ケ畑檜社町</t>
  </si>
  <si>
    <t>京都市右京区梅ケ畑御所ノ口町</t>
  </si>
  <si>
    <t>京都市右京区梅ケ畑中嶋町</t>
  </si>
  <si>
    <t>京都市右京区梅ケ畑笹江辺町</t>
  </si>
  <si>
    <t>京都市右京区梅ケ畑西ノ畑町</t>
  </si>
  <si>
    <t>京都市右京区梅ケ畑槇尾町</t>
  </si>
  <si>
    <t>京都市右京区梅ケ畑高雄町</t>
  </si>
  <si>
    <t>京都市右京区梅ケ畑殿畑町</t>
  </si>
  <si>
    <t>京都市右京区梅ケ畑引地町</t>
  </si>
  <si>
    <t>京都市右京区梅ケ畑栂尾町</t>
  </si>
  <si>
    <t>京都市右京区梅ケ畑川西町</t>
  </si>
  <si>
    <t>京都市右京区梅ケ畑亀石町</t>
  </si>
  <si>
    <t>京都市右京区嵯峨広沢町</t>
  </si>
  <si>
    <t>京都市右京区嵯峨広沢北下馬野町</t>
  </si>
  <si>
    <t>京都市右京区嵯峨広沢南下馬野町</t>
  </si>
  <si>
    <t>京都市右京区嵯峨広沢南野町</t>
  </si>
  <si>
    <t>京都市右京区嵯峨広沢御所ノ内町</t>
  </si>
  <si>
    <t>京都市右京区嵯峨広沢西裏町</t>
  </si>
  <si>
    <t>京都市右京区嵯峨広沢池下町</t>
  </si>
  <si>
    <t>京都市右京区嵯峨野嵯峨ノ段町</t>
  </si>
  <si>
    <t>京都市右京区嵯峨野清水町</t>
  </si>
  <si>
    <t>京都市右京区嵯峨野開町</t>
  </si>
  <si>
    <t>京都市右京区嵯峨野秋街道町</t>
  </si>
  <si>
    <t>京都市右京区嵯峨野宮ノ元町</t>
  </si>
  <si>
    <t>京都市右京区嵯峨野有栖川町</t>
  </si>
  <si>
    <t>京都市右京区嵯峨野神ノ木町</t>
  </si>
  <si>
    <t>京都市右京区嵯峨野千代ノ道町</t>
  </si>
  <si>
    <t>京都市右京区嵯峨野芝野町</t>
  </si>
  <si>
    <t>京都市右京区嵯峨野投渕町</t>
  </si>
  <si>
    <t>京都市右京区嵯峨野南浦町</t>
  </si>
  <si>
    <t>京都市右京区嵯峨野高田町</t>
  </si>
  <si>
    <t>京都市右京区嵯峨野東田町</t>
  </si>
  <si>
    <t>京都市右京区嵯峨野六反田町</t>
  </si>
  <si>
    <t>京都市右京区嵯峨野内田町</t>
  </si>
  <si>
    <t>京都市右京区嵯峨野北野町</t>
  </si>
  <si>
    <t>京都市右京区嵯峨野西ノ藤町</t>
  </si>
  <si>
    <t>京都市右京区嵯峨罧原町</t>
  </si>
  <si>
    <t>京都市右京区嵯峨石ケ坪町</t>
  </si>
  <si>
    <t>京都市右京区嵯峨蜻蛉尻町</t>
  </si>
  <si>
    <t>京都市右京区嵯峨明星町</t>
  </si>
  <si>
    <t>京都市右京区嵯峨甲塚町</t>
  </si>
  <si>
    <t>京都市右京区嵯峨苅分町</t>
  </si>
  <si>
    <t>京都市右京区嵯峨朝日町</t>
  </si>
  <si>
    <t>京都市右京区嵯峨梅ノ木町</t>
  </si>
  <si>
    <t>京都市右京区嵯峨折戸町</t>
  </si>
  <si>
    <t>京都市右京区嵯峨天龍寺油掛町</t>
  </si>
  <si>
    <t>京都市右京区嵯峨中又町</t>
  </si>
  <si>
    <t>京都市右京区嵯峨釣殿町</t>
  </si>
  <si>
    <t>京都市右京区嵯峨大沢落久保町</t>
  </si>
  <si>
    <t>京都市右京区嵯峨大沢柳井手町</t>
  </si>
  <si>
    <t>京都市右京区嵯峨一本木町</t>
  </si>
  <si>
    <t>京都市右京区嵯峨新宮町</t>
  </si>
  <si>
    <t>京都市右京区嵯峨天龍寺中島町</t>
  </si>
  <si>
    <t>京都市右京区嵯峨天龍寺椎野町</t>
  </si>
  <si>
    <t>京都市右京区嵯峨中通町</t>
  </si>
  <si>
    <t>京都市右京区嵯峨五島町</t>
  </si>
  <si>
    <t>京都市右京区嵯峨柳田町</t>
  </si>
  <si>
    <t>京都市右京区嵯峨中山町</t>
  </si>
  <si>
    <t>京都市右京区嵯峨伊勢ノ上町</t>
  </si>
  <si>
    <t>京都市右京区嵯峨天龍寺今堀町</t>
  </si>
  <si>
    <t>京都市右京区嵯峨北堀町</t>
  </si>
  <si>
    <t>京都市右京区嵯峨天龍寺若宮町</t>
  </si>
  <si>
    <t>京都市右京区嵯峨天龍寺広道町</t>
  </si>
  <si>
    <t>京都市右京区嵯峨天龍寺車道町</t>
  </si>
  <si>
    <t>京都市右京区嵯峨天龍寺北造路町</t>
  </si>
  <si>
    <t>京都市右京区嵯峨天龍寺立石町</t>
  </si>
  <si>
    <t>京都市右京区嵯峨天龍寺瀬戸川町</t>
  </si>
  <si>
    <t>京都市右京区嵯峨天龍寺龍門町</t>
  </si>
  <si>
    <t>京都市右京区嵯峨天龍寺角倉町</t>
  </si>
  <si>
    <t>京都市右京区嵯峨中之島町</t>
  </si>
  <si>
    <t>京都市右京区嵯峨天龍寺造路町</t>
  </si>
  <si>
    <t>京都市右京区嵯峨天龍寺芒ノ馬場町</t>
  </si>
  <si>
    <t>京都市右京区嵯峨亀ノ尾町</t>
  </si>
  <si>
    <t>京都市右京区嵯峨亀山町</t>
  </si>
  <si>
    <t>京都市右京区嵯峨小倉山緋明神町</t>
  </si>
  <si>
    <t>京都市右京区嵯峨小倉山堂ノ前町</t>
  </si>
  <si>
    <t>京都市右京区嵯峨野々宮町</t>
  </si>
  <si>
    <t>京都市右京区嵯峨小倉山田渕山町</t>
  </si>
  <si>
    <t>京都市右京区嵯峨小倉山町</t>
  </si>
  <si>
    <t>京都市右京区嵯峨小倉山山本町</t>
  </si>
  <si>
    <t>京都市右京区嵯峨小倉山小倉町</t>
  </si>
  <si>
    <t>京都市右京区北嵯峨長刀坂町</t>
  </si>
  <si>
    <t>京都市右京区北嵯峨六代芝町</t>
  </si>
  <si>
    <t>京都市右京区北嵯峨洞ノ内町</t>
  </si>
  <si>
    <t>京都市右京区北嵯峨八丈町</t>
  </si>
  <si>
    <t>京都市右京区北嵯峨名古曽町</t>
  </si>
  <si>
    <t>京都市右京区北嵯峨山王町</t>
  </si>
  <si>
    <t>京都市右京区北嵯峨赤坂町</t>
  </si>
  <si>
    <t>京都市右京区嵯峨大沢町</t>
  </si>
  <si>
    <t>京都市右京区嵯峨大覚寺門前登り町</t>
  </si>
  <si>
    <t>京都市右京区嵯峨大覚寺門前堂ノ前町</t>
  </si>
  <si>
    <t>京都市右京区嵯峨大覚寺門前八軒町</t>
  </si>
  <si>
    <t>京都市右京区嵯峨大覚寺門前宮ノ下町</t>
  </si>
  <si>
    <t>京都市右京区嵯峨大覚寺門前井頭町</t>
  </si>
  <si>
    <t>京都市右京区嵯峨大覚寺門前六道町</t>
  </si>
  <si>
    <t>京都市右京区嵯峨釈迦堂門前瀬戸川町</t>
  </si>
  <si>
    <t>京都市右京区嵯峨釈迦堂大門町</t>
  </si>
  <si>
    <t>京都市右京区嵯峨釈迦堂門前裏柳町</t>
  </si>
  <si>
    <t>京都市右京区嵯峨釈迦堂門前南中院町</t>
  </si>
  <si>
    <t>京都市右京区嵯峨二尊院門前長神町</t>
  </si>
  <si>
    <t>京都市右京区嵯峨二尊院門前往生院町</t>
  </si>
  <si>
    <t>京都市右京区嵯峨二尊院門前善光寺山町</t>
  </si>
  <si>
    <t>京都市右京区嵯峨二尊院門前北中院町</t>
  </si>
  <si>
    <t>京都市右京区嵯峨鳥居本一華表町</t>
  </si>
  <si>
    <t>京都市右京区嵯峨鳥居本北代町</t>
  </si>
  <si>
    <t>京都市右京区嵯峨鳥居本中筋町</t>
  </si>
  <si>
    <t>京都市右京区嵯峨鳥居本仏餉田町</t>
  </si>
  <si>
    <t>京都市右京区嵯峨鳥居本小坂町</t>
  </si>
  <si>
    <t>京都市右京区嵯峨鳥居本化野町</t>
  </si>
  <si>
    <t>京都市右京区嵯峨鳥居本仙翁町</t>
  </si>
  <si>
    <t>京都市右京区嵯峨鳥居本六反町</t>
  </si>
  <si>
    <t>京都市右京区嵯峨鳥居本深谷町</t>
  </si>
  <si>
    <t>京都市右京区北嵯峨北ノ段町</t>
  </si>
  <si>
    <t>京都市右京区北嵯峨気比社町</t>
  </si>
  <si>
    <t>京都市右京区嵯峨観空寺明水町</t>
  </si>
  <si>
    <t>京都市右京区嵯峨観空寺久保殿町</t>
  </si>
  <si>
    <t>京都市右京区嵯峨観空寺岡崎町</t>
  </si>
  <si>
    <t>京都市右京区嵯峨観空寺谷町</t>
  </si>
  <si>
    <t>京都市右京区嵯峨釈迦堂藤ノ木町</t>
  </si>
  <si>
    <t>京都市右京区嵯峨清滝一華表町</t>
  </si>
  <si>
    <t>京都市右京区嵯峨清滝町</t>
  </si>
  <si>
    <t>京都市右京区嵯峨清滝大谷町</t>
  </si>
  <si>
    <t>京都市右京区嵯峨清滝深谷町</t>
  </si>
  <si>
    <t>京都市右京区嵯峨清滝田鶴原町</t>
  </si>
  <si>
    <t>京都市右京区嵯峨清滝月ノ輪町</t>
  </si>
  <si>
    <t>京都市右京区嵯峨清滝空也滝町</t>
  </si>
  <si>
    <t>京都市右京区嵯峨愛宕町</t>
  </si>
  <si>
    <t>京都市右京区嵯峨水尾鳩ケ巣</t>
  </si>
  <si>
    <t>京都市右京区嵯峨水尾岡ノ窪町</t>
  </si>
  <si>
    <t>京都市右京区嵯峨水尾竹ノ尻町</t>
  </si>
  <si>
    <t>京都市右京区嵯峨水尾武蔵嶋町</t>
  </si>
  <si>
    <t>京都市右京区嵯峨水尾宮ノ脇町</t>
  </si>
  <si>
    <t>京都市右京区嵯峨水尾清和</t>
  </si>
  <si>
    <t>京都市右京区嵯峨水尾大岩</t>
  </si>
  <si>
    <t>京都市右京区嵯峨水尾北垣内町</t>
  </si>
  <si>
    <t>京都市右京区嵯峨樒原稲荷元町</t>
  </si>
  <si>
    <t>京都市右京区嵯峨樒原高見町</t>
  </si>
  <si>
    <t>京都市右京区嵯峨樒原若宮下町</t>
  </si>
  <si>
    <t>京都市右京区嵯峨樒原清水町</t>
  </si>
  <si>
    <t>京都市右京区嵯峨樒原宮ノ上町</t>
  </si>
  <si>
    <t>京都市右京区嵯峨越畑桃原</t>
  </si>
  <si>
    <t>京都市右京区嵯峨越畑正権条</t>
  </si>
  <si>
    <t>京都市右京区嵯峨越畑鍋浦</t>
  </si>
  <si>
    <t>京都市右京区嵯峨越畑筋違</t>
  </si>
  <si>
    <t>京都市右京区嵯峨越畑兵庫前町</t>
  </si>
  <si>
    <t>京都市右京区嵯峨越畑南ノ町</t>
  </si>
  <si>
    <t>京都市右京区嵯峨越畑中ノ町</t>
  </si>
  <si>
    <t>京都市右京区嵯峨越畑北ノ町</t>
  </si>
  <si>
    <t>京都市右京区嵯峨越畑天慶</t>
  </si>
  <si>
    <t>京都市右京区嵯峨越畑桃原垣内</t>
  </si>
  <si>
    <t>京都市右京区嵯峨越畑尻谷</t>
  </si>
  <si>
    <t>向日市以下に掲載がない場合</t>
  </si>
  <si>
    <t>長岡京市以下に掲載がない場合</t>
  </si>
  <si>
    <t>向日市物集女町</t>
  </si>
  <si>
    <t>向日市寺戸町</t>
  </si>
  <si>
    <t>向日市森本町</t>
  </si>
  <si>
    <t>向日市鶏冠井町</t>
  </si>
  <si>
    <t>向日市向日町</t>
  </si>
  <si>
    <t>向日市上植野町</t>
  </si>
  <si>
    <t>長岡京市粟生</t>
  </si>
  <si>
    <t>長岡京市長法寺</t>
  </si>
  <si>
    <t>長岡京市井ノ内</t>
  </si>
  <si>
    <t>長岡京市今里</t>
  </si>
  <si>
    <t>長岡京市うぐいす台</t>
  </si>
  <si>
    <t>長岡京市西の京</t>
  </si>
  <si>
    <t>長岡京市滝ノ町</t>
  </si>
  <si>
    <t>長岡京市柴の里</t>
  </si>
  <si>
    <t>長岡京市野添</t>
  </si>
  <si>
    <t>長岡京市八条が丘</t>
  </si>
  <si>
    <t>長岡京市長岡</t>
  </si>
  <si>
    <t>長岡京市天神</t>
  </si>
  <si>
    <t>長岡京市一文橋</t>
  </si>
  <si>
    <t>長岡京市開田</t>
  </si>
  <si>
    <t>長岡京市竹の台</t>
  </si>
  <si>
    <t>長岡京市馬場</t>
  </si>
  <si>
    <t>長岡京市一里塚</t>
  </si>
  <si>
    <t>長岡京市東神足</t>
  </si>
  <si>
    <t>長岡京市神足</t>
  </si>
  <si>
    <t>長岡京市東和苑</t>
  </si>
  <si>
    <t>長岡京市城の里</t>
  </si>
  <si>
    <t>長岡京市勝竜寺</t>
  </si>
  <si>
    <t>長岡京市久貝</t>
  </si>
  <si>
    <t>長岡京市緑が丘</t>
  </si>
  <si>
    <t>長岡京市梅が丘</t>
  </si>
  <si>
    <t>長岡京市花山</t>
  </si>
  <si>
    <t>長岡京市友岡</t>
  </si>
  <si>
    <t>長岡京市調子</t>
  </si>
  <si>
    <t>長岡京市下海印寺</t>
  </si>
  <si>
    <t>長岡京市泉が丘</t>
  </si>
  <si>
    <t>長岡京市高台</t>
  </si>
  <si>
    <t>長岡京市光風台</t>
  </si>
  <si>
    <t>長岡京市河陽が丘</t>
  </si>
  <si>
    <t>長岡京市奥海印寺</t>
  </si>
  <si>
    <t>長岡京市こがねが丘</t>
  </si>
  <si>
    <t>長岡京市浄土谷</t>
  </si>
  <si>
    <t>長岡京市金ケ原</t>
  </si>
  <si>
    <t>長岡京市高台西</t>
  </si>
  <si>
    <t>乙訓郡大山崎町以下に掲載がない場合</t>
  </si>
  <si>
    <t>乙訓郡大山崎町大山崎</t>
  </si>
  <si>
    <t>乙訓郡大山崎町下植野</t>
  </si>
  <si>
    <t>乙訓郡大山崎町円明寺</t>
  </si>
  <si>
    <t>木津川市以下に掲載がない場合</t>
  </si>
  <si>
    <t>相楽郡精華町以下に掲載がない場合</t>
  </si>
  <si>
    <t>木津川市山城町綺田</t>
  </si>
  <si>
    <t>木津川市山城町平尾</t>
  </si>
  <si>
    <t>木津川市山城町神童子</t>
  </si>
  <si>
    <t>木津川市山城町上狛</t>
  </si>
  <si>
    <t>木津川市山城町椿井</t>
  </si>
  <si>
    <t>木津川市山城町北河原</t>
  </si>
  <si>
    <t>木津川市鹿背山</t>
  </si>
  <si>
    <t>木津川市梅谷</t>
  </si>
  <si>
    <t>木津川市市坂</t>
  </si>
  <si>
    <t>木津川市木津</t>
  </si>
  <si>
    <t>木津川市梅美台</t>
  </si>
  <si>
    <t>木津川市州見台</t>
  </si>
  <si>
    <t>木津川市木津町</t>
  </si>
  <si>
    <t>木津川市吐師</t>
  </si>
  <si>
    <t>木津川市相楽</t>
  </si>
  <si>
    <t>木津川市相楽台</t>
  </si>
  <si>
    <t>木津川市兜台</t>
  </si>
  <si>
    <t>木津川市木津川台</t>
  </si>
  <si>
    <t>相楽郡精華町山田</t>
  </si>
  <si>
    <t>相楽郡精華町桜が丘</t>
  </si>
  <si>
    <t>相楽郡精華町乾谷</t>
  </si>
  <si>
    <t>相楽郡精華町柘榴</t>
  </si>
  <si>
    <t>相楽郡精華町東畑</t>
  </si>
  <si>
    <t>相楽郡精華町植田</t>
  </si>
  <si>
    <t>相楽郡精華町光台</t>
  </si>
  <si>
    <t>相楽郡精華町精華台</t>
  </si>
  <si>
    <t>相楽郡精華町祝園西</t>
  </si>
  <si>
    <t>相楽郡精華町祝園</t>
  </si>
  <si>
    <t>相楽郡精華町菅井</t>
  </si>
  <si>
    <t>相楽郡精華町南稲八妻</t>
  </si>
  <si>
    <t>相楽郡精華町北稲八間</t>
  </si>
  <si>
    <t>相楽郡精華町下狛</t>
  </si>
  <si>
    <t>相楽郡精華町菱田</t>
  </si>
  <si>
    <t>木津川市加茂町銭司</t>
  </si>
  <si>
    <t>木津川市加茂町井平尾</t>
  </si>
  <si>
    <t>木津川市加茂町岡崎</t>
  </si>
  <si>
    <t>木津川市加茂町河原</t>
  </si>
  <si>
    <t>木津川市加茂町西</t>
  </si>
  <si>
    <t>木津川市加茂町例幣</t>
  </si>
  <si>
    <t>木津川市加茂町奥畑</t>
  </si>
  <si>
    <t>木津川市加茂町山田</t>
  </si>
  <si>
    <t>木津川市加茂町兎並</t>
  </si>
  <si>
    <t>木津川市加茂町北</t>
  </si>
  <si>
    <t>木津川市加茂町北下手</t>
  </si>
  <si>
    <t>木津川市加茂町南下手</t>
  </si>
  <si>
    <t>木津川市加茂町森</t>
  </si>
  <si>
    <t>木津川市加茂町勝風</t>
  </si>
  <si>
    <t>木津川市加茂町高去</t>
  </si>
  <si>
    <t>木津川市加茂町尻枝</t>
  </si>
  <si>
    <t>木津川市南加茂台</t>
  </si>
  <si>
    <t>木津川市加茂町辻</t>
  </si>
  <si>
    <t>木津川市加茂町大畑</t>
  </si>
  <si>
    <t>木津川市加茂町岩船</t>
  </si>
  <si>
    <t>木津川市加茂町東小上</t>
  </si>
  <si>
    <t>木津川市加茂町東小下</t>
  </si>
  <si>
    <t>木津川市加茂町西小</t>
  </si>
  <si>
    <t>木津川市加茂町北大門</t>
  </si>
  <si>
    <t>木津川市加茂町南大門</t>
  </si>
  <si>
    <t>木津川市加茂町法花寺野</t>
  </si>
  <si>
    <t>木津川市加茂町大野</t>
  </si>
  <si>
    <t>木津川市加茂町観音寺</t>
  </si>
  <si>
    <t>木津川市加茂町高田</t>
  </si>
  <si>
    <t>木津川市加茂町美浪</t>
  </si>
  <si>
    <t>木津川市加茂町里</t>
  </si>
  <si>
    <t>木津川市加茂町駅西</t>
  </si>
  <si>
    <t>木津川市加茂町駅東</t>
  </si>
  <si>
    <t>相楽郡和束町以下に掲載がない場合</t>
  </si>
  <si>
    <t>相楽郡和束町園</t>
  </si>
  <si>
    <t>相楽郡和束町原山</t>
  </si>
  <si>
    <t>相楽郡和束町湯船</t>
  </si>
  <si>
    <t>相楽郡和束町門前</t>
  </si>
  <si>
    <t>相楽郡和束町中</t>
  </si>
  <si>
    <t>相楽郡和束町別所</t>
  </si>
  <si>
    <t>相楽郡和束町釜塚</t>
  </si>
  <si>
    <t>相楽郡和束町南</t>
  </si>
  <si>
    <t>相楽郡和束町石寺</t>
  </si>
  <si>
    <t>相楽郡和束町白栖</t>
  </si>
  <si>
    <t>相楽郡和束町杣田</t>
  </si>
  <si>
    <t>相楽郡和束町木屋</t>
  </si>
  <si>
    <t>相楽郡和束町撰原</t>
  </si>
  <si>
    <t>相楽郡和束町下島</t>
  </si>
  <si>
    <t>相楽郡笠置町以下に掲載がない場合</t>
  </si>
  <si>
    <t>相楽郡笠置町有市</t>
  </si>
  <si>
    <t>相楽郡笠置町飛鳥路</t>
  </si>
  <si>
    <t>相楽郡笠置町笠置</t>
  </si>
  <si>
    <t>相楽郡笠置町切山</t>
  </si>
  <si>
    <t>相楽郡南山城村以下に掲載がない場合</t>
  </si>
  <si>
    <t>相楽郡南山城村童仙房</t>
  </si>
  <si>
    <t>相楽郡南山城村野殿</t>
  </si>
  <si>
    <t>相楽郡南山城村北大河原</t>
  </si>
  <si>
    <t>相楽郡南山城村南大河原</t>
  </si>
  <si>
    <t>相楽郡南山城村田山</t>
  </si>
  <si>
    <t>相楽郡南山城村高尾</t>
  </si>
  <si>
    <t>福知山市以下に掲載がない場合</t>
  </si>
  <si>
    <t>福知山市山野口</t>
  </si>
  <si>
    <t>福知山市報恩寺</t>
  </si>
  <si>
    <t>福知山市私市</t>
  </si>
  <si>
    <t>福知山市川北</t>
  </si>
  <si>
    <t>福知山市印内</t>
  </si>
  <si>
    <t>福知山市筈巻</t>
  </si>
  <si>
    <t>福知山市安井</t>
  </si>
  <si>
    <t>福知山市池部</t>
  </si>
  <si>
    <t>福知山市中</t>
  </si>
  <si>
    <t>福知山市下猪崎</t>
  </si>
  <si>
    <t>福知山市城山</t>
  </si>
  <si>
    <t>福知山市猪崎</t>
  </si>
  <si>
    <t>福知山市寺</t>
  </si>
  <si>
    <t>福知山市下柳</t>
  </si>
  <si>
    <t>福知山市菱屋</t>
  </si>
  <si>
    <t>京都市左京区一乗寺出口町</t>
  </si>
  <si>
    <t>京都市左京区一乗寺野田町</t>
  </si>
  <si>
    <t>京都市左京区一乗寺庵野町</t>
  </si>
  <si>
    <t>京都市左京区一乗寺樋ノ口町</t>
  </si>
  <si>
    <t>京都市左京区一乗寺西水干町</t>
  </si>
  <si>
    <t>京都市左京区一乗寺河原田町</t>
  </si>
  <si>
    <t>京都市左京区一乗寺梅ノ木町</t>
  </si>
  <si>
    <t>京都市左京区一乗寺染殿町</t>
  </si>
  <si>
    <t>京都市左京区一乗寺築田町</t>
  </si>
  <si>
    <t>京都市左京区一乗寺塚本町</t>
  </si>
  <si>
    <t>京都市左京区一乗寺東水干町</t>
  </si>
  <si>
    <t>京都市左京区一乗寺地蔵本町</t>
  </si>
  <si>
    <t>京都市左京区一乗寺赤ノ宮町</t>
  </si>
  <si>
    <t>京都市左京区一乗寺大新開町</t>
  </si>
  <si>
    <t>京都市左京区一乗寺払殿町</t>
  </si>
  <si>
    <t>京都市左京区一乗寺高槻町</t>
  </si>
  <si>
    <t>京都市左京区一乗寺南大丸町</t>
  </si>
  <si>
    <t>京都市左京区一乗寺大原田町</t>
  </si>
  <si>
    <t>京都市左京区田中玄京町</t>
  </si>
  <si>
    <t>京都市左京区田中大堰町</t>
  </si>
  <si>
    <t>京都市左京区田中関田町</t>
  </si>
  <si>
    <t>京都市左京区田中下柳町</t>
  </si>
  <si>
    <t>京都市左京区田中上柳町</t>
  </si>
  <si>
    <t>京都市左京区田中馬場町</t>
  </si>
  <si>
    <t>京都市左京区田中西大久保町</t>
  </si>
  <si>
    <t>京都市左京区田中里ノ内町</t>
  </si>
  <si>
    <t>京都市左京区田中野神町</t>
  </si>
  <si>
    <t>京都市左京区田中南大久保町</t>
  </si>
  <si>
    <t>京都市左京区田中上玄京町</t>
  </si>
  <si>
    <t>京都市左京区田中南西浦町</t>
  </si>
  <si>
    <t>京都市左京区田中西浦町</t>
  </si>
  <si>
    <t>京都市左京区田中西樋ノ口町</t>
  </si>
  <si>
    <t>京都市左京区田中樋ノ口町</t>
  </si>
  <si>
    <t>京都市左京区田中東樋ノ口町</t>
  </si>
  <si>
    <t>京都市左京区北白川追分町</t>
  </si>
  <si>
    <t>京都市左京区田中門前町</t>
  </si>
  <si>
    <t>京都市左京区田中飛鳥井町</t>
  </si>
  <si>
    <t>京都市左京区田中里ノ前町</t>
  </si>
  <si>
    <t>京都市左京区田中上古川町</t>
  </si>
  <si>
    <t>京都市左京区田中古川町</t>
  </si>
  <si>
    <t>京都市左京区田中北春菜町</t>
  </si>
  <si>
    <t>京都市左京区田中春菜町</t>
  </si>
  <si>
    <t>京都市左京区田中西春菜町</t>
  </si>
  <si>
    <t>京都市左京区田中大久保町</t>
  </si>
  <si>
    <t>京都市左京区田中上大久保町</t>
  </si>
  <si>
    <t>京都市左京区田中西高原町</t>
  </si>
  <si>
    <t>京都市左京区田中高原町</t>
  </si>
  <si>
    <t>京都市左京区田中東高原町</t>
  </si>
  <si>
    <t>京都市左京区北白川東平井町</t>
  </si>
  <si>
    <t>京都市左京区北白川平井町</t>
  </si>
  <si>
    <t>京都市左京区北白川西平井町</t>
  </si>
  <si>
    <t>京都市左京区田中東春菜町</t>
  </si>
  <si>
    <t>京都市左京区北白川東伊織町</t>
  </si>
  <si>
    <t>京都市左京区北白川上終町</t>
  </si>
  <si>
    <t>京都市左京区北白川瀬ノ内町</t>
  </si>
  <si>
    <t>京都市左京区北白川東瀬ノ内町</t>
  </si>
  <si>
    <t>京都市左京区北白川西瀬ノ内町</t>
  </si>
  <si>
    <t>京都市左京区北白川伊織町</t>
  </si>
  <si>
    <t>京都市左京区北白川西伊織町</t>
  </si>
  <si>
    <t>京都市左京区北白川西蔦町</t>
  </si>
  <si>
    <t>京都市左京区北白川蔦町</t>
  </si>
  <si>
    <t>京都市左京区北白川東蔦町</t>
  </si>
  <si>
    <t>京都市左京区北白川小倉町</t>
  </si>
  <si>
    <t>京都市左京区北白川東小倉町</t>
  </si>
  <si>
    <t>京都市左京区北白川久保田町</t>
  </si>
  <si>
    <t>京都市左京区北白川西町</t>
  </si>
  <si>
    <t>京都市左京区北白川瓜生山町</t>
  </si>
  <si>
    <t>京都市左京区北白川山田町</t>
  </si>
  <si>
    <t>京都市左京区北白川山ノ元町</t>
  </si>
  <si>
    <t>京都市左京区北白川大堂町</t>
  </si>
  <si>
    <t>京都市左京区北白川上別当町</t>
  </si>
  <si>
    <t>京都市左京区北白川別当町</t>
  </si>
  <si>
    <t>京都市左京区北白川堂ノ前町</t>
  </si>
  <si>
    <t>京都市左京区北白川丸山町</t>
  </si>
  <si>
    <t>京都市左京区北白川外山町</t>
  </si>
  <si>
    <t>京都市左京区北白川仕伏町</t>
  </si>
  <si>
    <t>京都市左京区北白川下池田町</t>
  </si>
  <si>
    <t>京都市左京区北白川東久保田町</t>
  </si>
  <si>
    <t>京都市左京区北白川下別当町</t>
  </si>
  <si>
    <t>京都市左京区北白川上池田町</t>
  </si>
  <si>
    <t>京都市左京区北白川岩坂町</t>
  </si>
  <si>
    <t>京都市左京区北白川重石町</t>
  </si>
  <si>
    <t>京都市左京区北白川琵琶町</t>
  </si>
  <si>
    <t>京都市左京区北白川地蔵谷町</t>
  </si>
  <si>
    <t>京都市左京区北白川清沢口町</t>
  </si>
  <si>
    <t>京都市左京区吉田泉殿町</t>
  </si>
  <si>
    <t>京都市左京区吉田牛ノ宮町</t>
  </si>
  <si>
    <t>京都市左京区吉田橘町</t>
  </si>
  <si>
    <t>京都市左京区吉田下阿達町</t>
  </si>
  <si>
    <t>京都市左京区吉田河原町</t>
  </si>
  <si>
    <t>京都市左京区吉田中阿達町</t>
  </si>
  <si>
    <t>京都市左京区吉田上阿達町</t>
  </si>
  <si>
    <t>京都市左京区吉田神楽岡町</t>
  </si>
  <si>
    <t>京都市左京区吉田上大路町</t>
  </si>
  <si>
    <t>京都市左京区吉田中大路町</t>
  </si>
  <si>
    <t>京都市左京区吉田下大路町</t>
  </si>
  <si>
    <t>京都市左京区吉田近衛町</t>
  </si>
  <si>
    <t>京都市左京区吉田二本松町</t>
  </si>
  <si>
    <t>京都市左京区吉田本町</t>
  </si>
  <si>
    <t>京都市左京区岡崎東福ノ川町</t>
  </si>
  <si>
    <t>京都市左京区岡崎入江町</t>
  </si>
  <si>
    <t>京都市左京区聖護院円頓美町</t>
  </si>
  <si>
    <t>京都市左京区聖護院中町</t>
  </si>
  <si>
    <t>京都市左京区聖護院東町</t>
  </si>
  <si>
    <t>京都市左京区岡崎西福ノ川町</t>
  </si>
  <si>
    <t>京都市左京区黒谷町</t>
  </si>
  <si>
    <t>京都市左京区岡崎東天王町</t>
  </si>
  <si>
    <t>京都市左京区岡崎法勝寺町</t>
  </si>
  <si>
    <t>京都市左京区岡崎南御所町</t>
  </si>
  <si>
    <t>京都市左京区岡崎天王町</t>
  </si>
  <si>
    <t>京都市左京区岡崎北御所町</t>
  </si>
  <si>
    <t>京都市左京区岡崎西天王町</t>
  </si>
  <si>
    <t>京都市左京区岡崎最勝寺町</t>
  </si>
  <si>
    <t>京都市左京区岡崎成勝寺町</t>
  </si>
  <si>
    <t>京都市左京区岡崎円勝寺町</t>
  </si>
  <si>
    <t>京都市左京区東門前町</t>
  </si>
  <si>
    <t>京都市左京区南門前町</t>
  </si>
  <si>
    <t>京都市左京区岡崎徳成町</t>
  </si>
  <si>
    <t>京都市左京区北門前町</t>
  </si>
  <si>
    <t>京都市左京区正往寺町</t>
  </si>
  <si>
    <t>京都市左京区頭町</t>
  </si>
  <si>
    <t>京都市左京区新東洞院町</t>
  </si>
  <si>
    <t>京都市左京区石原町</t>
  </si>
  <si>
    <t>京都市左京区聖護院蓮華蔵町</t>
  </si>
  <si>
    <t>京都市左京区福本町</t>
  </si>
  <si>
    <t>京都市左京区法皇寺町</t>
  </si>
  <si>
    <t>京都市左京区和国町</t>
  </si>
  <si>
    <t>京都市左京区菊鉾町</t>
  </si>
  <si>
    <t>京都市左京区讃州寺町</t>
  </si>
  <si>
    <t>京都市左京区超勝寺門前町</t>
  </si>
  <si>
    <t>京都市左京区秋築町</t>
  </si>
  <si>
    <t>京都市左京区吉永町</t>
  </si>
  <si>
    <t>京都市左京区杉本町</t>
  </si>
  <si>
    <t>京都市左京区難波町</t>
  </si>
  <si>
    <t>京都市左京区新車屋町</t>
  </si>
  <si>
    <t>京都市左京区大菊町</t>
  </si>
  <si>
    <t>京都市左京区中川町</t>
  </si>
  <si>
    <t>京都市左京区大文字町</t>
  </si>
  <si>
    <t>京都市左京区新先斗町</t>
  </si>
  <si>
    <t>京都市左京区新生洲町</t>
  </si>
  <si>
    <t>京都市左京区孫橋町</t>
  </si>
  <si>
    <t>京都市左京区新丸太町</t>
  </si>
  <si>
    <t>京都市左京区法林寺門前町</t>
  </si>
  <si>
    <t>京都市左京区聖護院西町</t>
  </si>
  <si>
    <t>京都市左京区聖護院山王町</t>
  </si>
  <si>
    <t>京都市左京区東竹屋町</t>
  </si>
  <si>
    <t>京都市左京区聖護院東寺領町</t>
  </si>
  <si>
    <t>京都市左京区東丸太町</t>
  </si>
  <si>
    <t>京都市左京区下堤町</t>
  </si>
  <si>
    <t>京都市左京区聖護院川原町</t>
  </si>
  <si>
    <t>京都市左京区浄土寺小山町</t>
  </si>
  <si>
    <t>京都市左京区銀閣寺町</t>
  </si>
  <si>
    <t>京都市左京区浄土寺南田町</t>
  </si>
  <si>
    <t>京都市左京区浄土寺下南田町</t>
  </si>
  <si>
    <t>京都市左京区浄土寺上南田町</t>
  </si>
  <si>
    <t>京都市左京区浄土寺石橋町</t>
  </si>
  <si>
    <t>京都市左京区銀閣寺前町</t>
  </si>
  <si>
    <t>京都市左京区浄土寺東田町</t>
  </si>
  <si>
    <t>京都市左京区浄土寺馬場町</t>
  </si>
  <si>
    <t>京都市左京区浄土寺下馬場町</t>
  </si>
  <si>
    <t>京都市左京区浄土寺真如町</t>
  </si>
  <si>
    <t>京都市左京区岡崎真如堂前町</t>
  </si>
  <si>
    <t>京都市左京区浄土寺上馬場町</t>
  </si>
  <si>
    <t>京都市左京区浄土寺西田町</t>
  </si>
  <si>
    <t>京都市左京区鹿ケ谷法然院町</t>
  </si>
  <si>
    <t>京都市左京区鹿ケ谷御所ノ段町</t>
  </si>
  <si>
    <t>京都市左京区鹿ケ谷桜谷町</t>
  </si>
  <si>
    <t>京都市左京区鹿ケ谷宮ノ前町</t>
  </si>
  <si>
    <t>京都市左京区鹿ケ谷西寺ノ前町</t>
  </si>
  <si>
    <t>京都市左京区鹿ケ谷寺ノ前町</t>
  </si>
  <si>
    <t>京都市左京区鹿ケ谷法然院西町</t>
  </si>
  <si>
    <t>京都市左京区鹿ケ谷栗木谷町</t>
  </si>
  <si>
    <t>京都市左京区鹿ケ谷下宮ノ前町</t>
  </si>
  <si>
    <t>京都市左京区鹿ケ谷高岸町</t>
  </si>
  <si>
    <t>京都市左京区永観堂西町</t>
  </si>
  <si>
    <t>京都市左京区南禅寺下河原町</t>
  </si>
  <si>
    <t>京都市左京区南禅寺福地町</t>
  </si>
  <si>
    <t>京都市左京区粟田口鳥居町</t>
  </si>
  <si>
    <t>京都市左京区南禅寺草川町</t>
  </si>
  <si>
    <t>京都市左京区鹿ケ谷徳善谷町</t>
  </si>
  <si>
    <t>京都市左京区鹿ケ谷大黒谷町</t>
  </si>
  <si>
    <t>京都市左京区粟田口山下町</t>
  </si>
  <si>
    <t>京都市左京区若王子町</t>
  </si>
  <si>
    <t>京都市左京区永観堂町</t>
  </si>
  <si>
    <t>京都市左京区南禅寺北ノ坊町</t>
  </si>
  <si>
    <t>京都市左京区鹿ケ谷上宮ノ前町</t>
  </si>
  <si>
    <t>京都市左京区北白川中山町</t>
  </si>
  <si>
    <t>京都市左京区粟田口如意ケ嶽町</t>
  </si>
  <si>
    <t>京都市左京区北白川南ケ原町</t>
  </si>
  <si>
    <t>京都市左京区北白川向ケ谷町</t>
  </si>
  <si>
    <t>京都市左京区北白川小亀谷町</t>
  </si>
  <si>
    <t>京都市山科区以下に掲載がない場合</t>
  </si>
  <si>
    <t>京都市山科区安朱毘沙門堂町</t>
  </si>
  <si>
    <t>京都市山科区安朱東谷</t>
  </si>
  <si>
    <t>京都市山科区安朱稲荷山町</t>
  </si>
  <si>
    <t>京都市山科区安朱屋敷町</t>
  </si>
  <si>
    <t>京都市山科区安朱堂ノ後町</t>
  </si>
  <si>
    <t>京都市山科区安朱馬場ノ東町</t>
  </si>
  <si>
    <t>京都市山科区安朱馬場ノ西町</t>
  </si>
  <si>
    <t>京都市山科区安朱東海道町</t>
  </si>
  <si>
    <t>京都市山科区安朱北屋敷町</t>
  </si>
  <si>
    <t>京都市山科区安朱南屋敷町</t>
  </si>
  <si>
    <t>京都市山科区安朱桟敷町</t>
  </si>
  <si>
    <t>京都市山科区安朱中小路町</t>
  </si>
  <si>
    <t>京都市山科区安朱山田</t>
  </si>
  <si>
    <t>京都市山科区安朱山川町</t>
  </si>
  <si>
    <t>京都市山科区安朱中溝町</t>
  </si>
  <si>
    <t>京都市山科区安朱川向町</t>
  </si>
  <si>
    <t>京都市山科区安朱奥ノ田</t>
  </si>
  <si>
    <t>京都市山科区四ノ宮行者谷</t>
  </si>
  <si>
    <t>京都市山科区四ノ宮小金塚</t>
  </si>
  <si>
    <t>京都市山科区四ノ宮新開畑</t>
  </si>
  <si>
    <t>京都市山科区四ノ宮熊ケ谷</t>
  </si>
  <si>
    <t>京都市山科区四ノ宮柳山町</t>
  </si>
  <si>
    <t>京都市山科区四ノ宮山田町</t>
  </si>
  <si>
    <t>京都市山科区四ノ宮川原町</t>
  </si>
  <si>
    <t>京都市山科区四ノ宮岩久保町</t>
  </si>
  <si>
    <t>京都市山科区四ノ宮大将軍町</t>
  </si>
  <si>
    <t>京都市山科区四ノ宮鎌手町</t>
  </si>
  <si>
    <t>京都市山科区四ノ宮奈良野町</t>
  </si>
  <si>
    <t>京都市山科区四ノ宮芝畑町</t>
  </si>
  <si>
    <t>京都市山科区四ノ宮泓</t>
  </si>
  <si>
    <t>京都市山科区四ノ宮神田町</t>
  </si>
  <si>
    <t>京都市山科区四ノ宮垣ノ内町</t>
  </si>
  <si>
    <t>京都市山科区四ノ宮南河原町</t>
  </si>
  <si>
    <t>京都市山科区四ノ宮中在寺町</t>
  </si>
  <si>
    <t>京都市山科区四ノ宮泉水町</t>
  </si>
  <si>
    <t>京都市山科区四ノ宮堂ノ後町</t>
  </si>
  <si>
    <t>京都市山科区髭茶屋桃燈町</t>
  </si>
  <si>
    <t>京都市山科区髭茶屋屋敷町</t>
  </si>
  <si>
    <t>京都市山科区音羽草田町</t>
  </si>
  <si>
    <t>京都市山科区音羽珍事町</t>
  </si>
  <si>
    <t>京都市山科区音羽平林町</t>
  </si>
  <si>
    <t>京都市山科区音羽八ノ坪</t>
  </si>
  <si>
    <t>京都市山科区音羽山等地</t>
  </si>
  <si>
    <t>京都市山科区音羽森廻り町</t>
  </si>
  <si>
    <t>京都市山科区音羽前田町</t>
  </si>
  <si>
    <t>京都市山科区音羽稲芝</t>
  </si>
  <si>
    <t>京都市山科区音羽中芝町</t>
  </si>
  <si>
    <t>京都市山科区音羽千本町</t>
  </si>
  <si>
    <t>京都市山科区音羽伊勢宿町</t>
  </si>
  <si>
    <t>京都市山科区音羽西林</t>
  </si>
  <si>
    <t>京都市山科区音羽乙出町</t>
  </si>
  <si>
    <t>京都市山科区音羽野田町</t>
  </si>
  <si>
    <t>京都市山科区音羽役出町</t>
  </si>
  <si>
    <t>京都市山科区音羽沢町</t>
  </si>
  <si>
    <t>京都市山科区音羽初田町</t>
  </si>
  <si>
    <t>京都市山科区音羽前出町</t>
  </si>
  <si>
    <t>京都市山科区竹鼻竹ノ街道町</t>
  </si>
  <si>
    <t>京都市山科区竹鼻外田町</t>
  </si>
  <si>
    <t>京都市山科区竹鼻扇町</t>
  </si>
  <si>
    <t>京都市山科区竹鼻木ノ本町</t>
  </si>
  <si>
    <t>京都市山科区竹鼻立原町</t>
  </si>
  <si>
    <t>京都市山科区竹鼻堂ノ前町</t>
  </si>
  <si>
    <t>京都市山科区竹鼻四丁野町</t>
  </si>
  <si>
    <t>京都市山科区竹鼻サイカシ町</t>
  </si>
  <si>
    <t>京都市山科区竹鼻地蔵寺南町</t>
  </si>
  <si>
    <t>京都市山科区竹鼻西ノ口町</t>
  </si>
  <si>
    <t>京都市山科区八軒屋敷町</t>
  </si>
  <si>
    <t>京都市山科区小山神無森町</t>
  </si>
  <si>
    <t>京都市山科区小山下ノ池</t>
  </si>
  <si>
    <t>京都市山科区小山一石畑</t>
  </si>
  <si>
    <t>京都市山科区小山谷田町</t>
  </si>
  <si>
    <t>京都市山科区小山松原畑町</t>
  </si>
  <si>
    <t>京都市山科区小山御坊ノ内町</t>
  </si>
  <si>
    <t>京都市山科区小山小川町</t>
  </si>
  <si>
    <t>京都市山科区小山中島町</t>
  </si>
  <si>
    <t>京都市山科区小山西御所町</t>
  </si>
  <si>
    <t>京都市山科区小山南溝町</t>
  </si>
  <si>
    <t>京都市山科区小山中ノ川町</t>
  </si>
  <si>
    <t>京都市山科区小山北溝町</t>
  </si>
  <si>
    <t>京都市山科区小山姫子町</t>
  </si>
  <si>
    <t>京都市山科区小山北林町</t>
  </si>
  <si>
    <t>京都市山科区小山鎮守町</t>
  </si>
  <si>
    <t>京都市山科区大塚向畑町</t>
  </si>
  <si>
    <t>京都市山科区大塚高岩</t>
  </si>
  <si>
    <t>京都市山科区大塚大岩</t>
  </si>
  <si>
    <t>京都市山科区大塚檀ノ浦</t>
  </si>
  <si>
    <t>京都市山科区大塚西浦町</t>
  </si>
  <si>
    <t>京都市山科区大塚元屋敷町</t>
  </si>
  <si>
    <t>京都市山科区大塚南溝町</t>
  </si>
  <si>
    <t>京都市山科区大塚森町</t>
  </si>
  <si>
    <t>京都市山科区大塚中溝</t>
  </si>
  <si>
    <t>京都市山科区大塚北溝町</t>
  </si>
  <si>
    <t>京都市山科区大塚野溝町</t>
  </si>
  <si>
    <t>京都市山科区大塚丹田</t>
  </si>
  <si>
    <t>京都市山科区東野北井ノ上町</t>
  </si>
  <si>
    <t>京都市山科区東野中井ノ上町</t>
  </si>
  <si>
    <t>京都市山科区東野南井ノ上町</t>
  </si>
  <si>
    <t>京都市山科区東野井ノ上町</t>
  </si>
  <si>
    <t>京都市山科区東野八反畑町</t>
  </si>
  <si>
    <t>京都市山科区東野舞台町</t>
  </si>
  <si>
    <t>京都市山科区東野森野町</t>
  </si>
  <si>
    <t>京都市山科区東野竹田</t>
  </si>
  <si>
    <t>京都市山科区東野八代</t>
  </si>
  <si>
    <t>京都市山科区東野百拍子町</t>
  </si>
  <si>
    <t>京都市山科区東野門口町</t>
  </si>
  <si>
    <t>京都市山科区東野狐藪町</t>
  </si>
  <si>
    <t>京都市山科区東野片下リ町</t>
  </si>
  <si>
    <t>京都市山科区椥辻東浦町</t>
  </si>
  <si>
    <t>京都市山科区椥辻中在家町</t>
  </si>
  <si>
    <t>京都市山科区椥辻草海道町</t>
  </si>
  <si>
    <t>京都市山科区椥辻東潰</t>
  </si>
  <si>
    <t>京都市山科区椥辻西潰</t>
  </si>
  <si>
    <t>京都市山科区椥辻平田町</t>
  </si>
  <si>
    <t>京都市山科区椥辻番所ケ口町</t>
  </si>
  <si>
    <t>京都市山科区椥辻封シ川町</t>
  </si>
  <si>
    <t>京都市山科区椥辻池尻町</t>
  </si>
  <si>
    <t>京都市山科区椥辻西浦町</t>
  </si>
  <si>
    <t>京都市山科区大宅向山</t>
  </si>
  <si>
    <t>京都市山科区大宅御所山</t>
  </si>
  <si>
    <t>京都市山科区大宅岩屋殿</t>
  </si>
  <si>
    <t>京都市山科区大宅奥山田</t>
  </si>
  <si>
    <t>京都市山科区大宅鳥井脇町</t>
  </si>
  <si>
    <t>京都市山科区大宅山田</t>
  </si>
  <si>
    <t>京都市山科区大宅中小路町</t>
  </si>
  <si>
    <t>京都市山科区大宅古海道町</t>
  </si>
  <si>
    <t>京都市山科区大宅五反畑町</t>
  </si>
  <si>
    <t>京都市山科区大宅御所田町</t>
  </si>
  <si>
    <t>京都市山科区大宅打明町</t>
  </si>
  <si>
    <t>京都市山科区大宅坂ノ辻町</t>
  </si>
  <si>
    <t>京都市山科区大宅辻脇町</t>
  </si>
  <si>
    <t>京都市山科区大宅甲ノ辻町</t>
  </si>
  <si>
    <t>京都市山科区大宅神納町</t>
  </si>
  <si>
    <t>京都市山科区大宅早稲ノ内町</t>
  </si>
  <si>
    <t>京都市山科区大宅石郡町</t>
  </si>
  <si>
    <t>京都市山科区大宅関生町</t>
  </si>
  <si>
    <t>京都市山科区大宅細田町</t>
  </si>
  <si>
    <t>京都市山科区大宅烏田町</t>
  </si>
  <si>
    <t>京都市山科区大宅御供田町</t>
  </si>
  <si>
    <t>京都市山科区大宅沢町</t>
  </si>
  <si>
    <t>京都市山科区大宅桟敷</t>
  </si>
  <si>
    <t>京都市山科区栗栖野狐塚</t>
  </si>
  <si>
    <t>京都市山科区栗栖野中臣町</t>
  </si>
  <si>
    <t>京都市山科区栗栖野打越町</t>
  </si>
  <si>
    <t>京都市山科区栗栖野華ノ木町</t>
  </si>
  <si>
    <t>京都市山科区勧修寺東栗栖野町</t>
  </si>
  <si>
    <t>京都市山科区勧修寺西栗栖野町</t>
  </si>
  <si>
    <t>京都市山科区勧修寺東金ケ崎</t>
  </si>
  <si>
    <t>京都市山科区勧修寺平田</t>
  </si>
  <si>
    <t>京都市山科区勧修寺縄手町</t>
  </si>
  <si>
    <t>京都市山科区勧修寺東出町</t>
  </si>
  <si>
    <t>京都市山科区勧修寺閑林寺</t>
  </si>
  <si>
    <t>京都市山科区勧修寺御所内町</t>
  </si>
  <si>
    <t>京都市山科区勧修寺風呂尻町</t>
  </si>
  <si>
    <t>京都市山科区勧修寺西金ケ崎</t>
  </si>
  <si>
    <t>京都市山科区勧修寺東堂田町</t>
  </si>
  <si>
    <t>京都市山科区勧修寺瀬戸河原</t>
  </si>
  <si>
    <t>京都市山科区勧修寺東北出町</t>
  </si>
  <si>
    <t>京都市山科区勧修寺西北出町</t>
  </si>
  <si>
    <t>京都市山科区勧修寺仁王堂町</t>
  </si>
  <si>
    <t>京都市山科区勧修寺下ノ茶屋町</t>
  </si>
  <si>
    <t>京都市山科区勧修寺本堂山町</t>
  </si>
  <si>
    <t>京都市山科区勧修寺泉玉</t>
  </si>
  <si>
    <t>京都市山科区勧修寺堂田</t>
  </si>
  <si>
    <t>京都市山科区勧修寺福岡町</t>
  </si>
  <si>
    <t>京都市山科区勧修寺南谷町</t>
  </si>
  <si>
    <t>京都市山科区勧修寺南大日町</t>
  </si>
  <si>
    <t>京都市山科区勧修寺南大日</t>
  </si>
  <si>
    <t>京都市山科区勧修寺小松原町</t>
  </si>
  <si>
    <t>京都市山科区勧修寺北大日町</t>
  </si>
  <si>
    <t>京都市山科区勧修寺北大日</t>
  </si>
  <si>
    <t>京都市山科区勧修寺丸山町</t>
  </si>
  <si>
    <t>京都市山科区勧修寺冷尻</t>
  </si>
  <si>
    <t>京都市山科区勧修寺柴山</t>
  </si>
  <si>
    <t>京都市山科区小野蚊ケ瀬</t>
  </si>
  <si>
    <t>京都市山科区小野河原町</t>
  </si>
  <si>
    <t>京都市山科区小野弓田町</t>
  </si>
  <si>
    <t>京都市山科区小野高芝町</t>
  </si>
  <si>
    <t>京都市山科区小野御所ノ内町</t>
  </si>
  <si>
    <t>京都市山科区小野荘司町</t>
  </si>
  <si>
    <t>京都市山科区小野御霊町</t>
  </si>
  <si>
    <t>京都市山科区小野西浦</t>
  </si>
  <si>
    <t>京都市山科区小野葛篭尻町</t>
  </si>
  <si>
    <t>京都市山科区小野鐘付田町</t>
  </si>
  <si>
    <t>京都市山科区西野山百々町</t>
  </si>
  <si>
    <t>京都市山科区西野山欠ノ上町</t>
  </si>
  <si>
    <t>京都市山科区西野山中畑町</t>
  </si>
  <si>
    <t>京都市山科区西野山南畑町</t>
  </si>
  <si>
    <t>京都市山科区西野山中臣町</t>
  </si>
  <si>
    <t>京都市山科区西野山中鳥井町</t>
  </si>
  <si>
    <t>京都市山科区西野山射庭ノ上町</t>
  </si>
  <si>
    <t>京都市山科区西野山桜ノ馬場町</t>
  </si>
  <si>
    <t>京都市山科区西野山岩ケ谷町</t>
  </si>
  <si>
    <t>京都市山科区西野山山田</t>
  </si>
  <si>
    <t>京都市山科区川田岩ケ谷</t>
  </si>
  <si>
    <t>京都市山科区川田清水焼団地町</t>
  </si>
  <si>
    <t>京都市山科区川田岡ノ西</t>
  </si>
  <si>
    <t>京都市山科区川田百々</t>
  </si>
  <si>
    <t>京都市山科区川田土仏</t>
  </si>
  <si>
    <t>京都市山科区川田御出町</t>
  </si>
  <si>
    <t>京都市山科区川田山田</t>
  </si>
  <si>
    <t>京都市山科区川田南山</t>
  </si>
  <si>
    <t>京都市山科区川田梅ケ谷町</t>
  </si>
  <si>
    <t>京都市山科区川田御輿塚町</t>
  </si>
  <si>
    <t>京都市山科区川田西浦町</t>
  </si>
  <si>
    <t>京都市山科区川田前畑町</t>
  </si>
  <si>
    <t>京都市山科区川田欠ノ上</t>
  </si>
  <si>
    <t>京都市山科区川田南畑町</t>
  </si>
  <si>
    <t>京都市山科区川田中畑町</t>
  </si>
  <si>
    <t>京都市山科区川田菱尾田</t>
  </si>
  <si>
    <t>京都市山科区西野今屋敷町</t>
  </si>
  <si>
    <t>京都市山科区西野様子見町</t>
  </si>
  <si>
    <t>京都市山科区西野阿芸沢町</t>
  </si>
  <si>
    <t>京都市山科区西野大手先町</t>
  </si>
  <si>
    <t>京都市山科区西野離宮町</t>
  </si>
  <si>
    <t>京都市山科区西野山階町</t>
  </si>
  <si>
    <t>京都市山科区西野左義長町</t>
  </si>
  <si>
    <t>京都市山科区西野広見町</t>
  </si>
  <si>
    <t>京都市山科区西野八幡田町</t>
  </si>
  <si>
    <t>京都市山科区西野岸ノ下町</t>
  </si>
  <si>
    <t>京都市山科区西野野色町</t>
  </si>
  <si>
    <t>京都市山科区西野小柳町</t>
  </si>
  <si>
    <t>京都市山科区西野大鳥井町</t>
  </si>
  <si>
    <t>京都市山科区西野後藤</t>
  </si>
  <si>
    <t>京都市山科区西野櫃川町</t>
  </si>
  <si>
    <t>京都市山科区西野楳本町</t>
  </si>
  <si>
    <t>京都市山科区御陵沢ノ川町</t>
  </si>
  <si>
    <t>京都市山科区御陵黒岩</t>
  </si>
  <si>
    <t>京都市山科区御陵大岩</t>
  </si>
  <si>
    <t>京都市山科区御陵大谷町</t>
  </si>
  <si>
    <t>京都市山科区御陵田山町</t>
  </si>
  <si>
    <t>京都市山科区御陵平林町</t>
  </si>
  <si>
    <t>京都市山科区御陵安祥寺町</t>
  </si>
  <si>
    <t>京都市山科区御陵鳥ノ向町</t>
  </si>
  <si>
    <t>京都市山科区御陵天徳町</t>
  </si>
  <si>
    <t>京都市山科区御陵大津畑町</t>
  </si>
  <si>
    <t>京都市山科区御陵四丁野町</t>
  </si>
  <si>
    <t>京都市山科区御陵三蔵町</t>
  </si>
  <si>
    <t>京都市山科区御陵中内町</t>
  </si>
  <si>
    <t>京都市山科区御陵中筋町</t>
  </si>
  <si>
    <t>京都市山科区御陵進藤町</t>
  </si>
  <si>
    <t>京都市山科区御陵別所町</t>
  </si>
  <si>
    <t>京都市山科区御陵牛尾町</t>
  </si>
  <si>
    <t>京都市山科区御陵檀ノ後</t>
  </si>
  <si>
    <t>京都市山科区御陵岡ノ西町</t>
  </si>
  <si>
    <t>京都市山科区御陵封ジ山町</t>
  </si>
  <si>
    <t>京都市山科区御陵山ノ谷</t>
  </si>
  <si>
    <t>京都市山科区御陵原西町</t>
  </si>
  <si>
    <t>京都市山科区御陵上御廟野町</t>
  </si>
  <si>
    <t>京都市山科区御陵下御廟野町</t>
  </si>
  <si>
    <t>京都市山科区御陵久保町</t>
  </si>
  <si>
    <t>京都市山科区御陵血洗町</t>
  </si>
  <si>
    <t>京都市山科区御陵荒巻町</t>
  </si>
  <si>
    <t>京都市山科区御陵岡町</t>
  </si>
  <si>
    <t>京都市山科区御陵鴨戸町</t>
  </si>
  <si>
    <t>京都市山科区御陵池堤町</t>
  </si>
  <si>
    <t>京都市山科区上野御所ノ内町</t>
  </si>
  <si>
    <t>京都市山科区上野山田</t>
  </si>
  <si>
    <t>京都市山科区上野寺井町</t>
  </si>
  <si>
    <t>京都市山科区厨子奥若林町</t>
  </si>
  <si>
    <t>京都市山科区厨子奥矢倉町</t>
  </si>
  <si>
    <t>京都市山科区厨子奥尾上町</t>
  </si>
  <si>
    <t>京都市山科区厨子奥苗代元町</t>
  </si>
  <si>
    <t>京都市山科区厨子奥長通</t>
  </si>
  <si>
    <t>京都市山科区厨子奥花鳥町</t>
  </si>
  <si>
    <t>京都市山科区上花山旭山町</t>
  </si>
  <si>
    <t>京都市山科区上花山花ノ岡町</t>
  </si>
  <si>
    <t>京都市山科区上花山講田町</t>
  </si>
  <si>
    <t>京都市山科区上花山久保町</t>
  </si>
  <si>
    <t>京都市山科区上花山坂尻</t>
  </si>
  <si>
    <t>京都市山科区上花山桜谷</t>
  </si>
  <si>
    <t>京都市山科区北花山大峰町</t>
  </si>
  <si>
    <t>京都市山科区北花山山田町</t>
  </si>
  <si>
    <t>京都市山科区北花山六反田町</t>
  </si>
  <si>
    <t>京都市山科区北花山寺内町</t>
  </si>
  <si>
    <t>京都市山科区北花山横田町</t>
  </si>
  <si>
    <t>京都市山科区北花山河原町</t>
  </si>
  <si>
    <t>京都市山科区北花山中道町</t>
  </si>
  <si>
    <t>京都市山科区北花山大林町</t>
  </si>
  <si>
    <t>京都市山科区北花山市田町</t>
  </si>
  <si>
    <t>京都市山科区北花山西ノ野町</t>
  </si>
  <si>
    <t>京都市山科区北花山上稚児ケ池</t>
  </si>
  <si>
    <t>京都市山科区日ノ岡一切経谷町</t>
  </si>
  <si>
    <t>京都市山科区日ノ岡夷谷町</t>
  </si>
  <si>
    <t>京都市山科区日ノ岡朝田町</t>
  </si>
  <si>
    <t>京都市山科区日ノ岡堤谷町</t>
  </si>
  <si>
    <t>京都市山科区日ノ岡鴨土町</t>
  </si>
  <si>
    <t>京都市山科区日ノ岡坂脇町</t>
  </si>
  <si>
    <t>京都市山科区日ノ岡ホッパラ町</t>
  </si>
  <si>
    <t>京都市山科区日ノ岡石塚町</t>
  </si>
  <si>
    <t>京都市西京区以下に掲載がない場合</t>
  </si>
  <si>
    <t>城陽市以下に掲載がない場合</t>
  </si>
  <si>
    <t>城陽市平川</t>
  </si>
  <si>
    <t>城陽市久世</t>
  </si>
  <si>
    <t>城陽市上津屋</t>
  </si>
  <si>
    <t>舞鶴市高野台</t>
  </si>
  <si>
    <t>舞鶴市野村寺</t>
  </si>
  <si>
    <t>舞鶴市城屋</t>
  </si>
  <si>
    <t>舞鶴市高野由里</t>
  </si>
  <si>
    <t>舞鶴市女布北町</t>
  </si>
  <si>
    <t>舞鶴市引土</t>
  </si>
  <si>
    <t>舞鶴市朝代</t>
  </si>
  <si>
    <t>舞鶴市引土新</t>
  </si>
  <si>
    <t>舞鶴市大内野町</t>
  </si>
  <si>
    <t>舞鶴市大内</t>
  </si>
  <si>
    <t>舞鶴市南田辺</t>
  </si>
  <si>
    <t>舞鶴市円満寺</t>
  </si>
  <si>
    <t>舞鶴市北田辺</t>
  </si>
  <si>
    <t>舞鶴市清美が丘</t>
  </si>
  <si>
    <t>舞鶴市清道</t>
  </si>
  <si>
    <t>舞鶴市天台</t>
  </si>
  <si>
    <t>舞鶴市昭和台</t>
  </si>
  <si>
    <t>舞鶴市福来</t>
  </si>
  <si>
    <t>舞鶴市倉谷</t>
  </si>
  <si>
    <t>舞鶴市福来問屋町</t>
  </si>
  <si>
    <t>舞鶴市清道新町</t>
  </si>
  <si>
    <t>舞鶴市天台新町</t>
  </si>
  <si>
    <t>舞鶴市上安東町</t>
  </si>
  <si>
    <t>舞鶴市上安</t>
  </si>
  <si>
    <t>舞鶴市上安久</t>
  </si>
  <si>
    <t>舞鶴市下安久</t>
  </si>
  <si>
    <t>舞鶴市東吉原</t>
  </si>
  <si>
    <t>舞鶴市西吉原</t>
  </si>
  <si>
    <t>舞鶴市魚屋</t>
  </si>
  <si>
    <t>舞鶴市職人</t>
  </si>
  <si>
    <t>舞鶴市丹波</t>
  </si>
  <si>
    <t>舞鶴市本</t>
  </si>
  <si>
    <t>舞鶴市平野屋</t>
  </si>
  <si>
    <t>舞鶴市竹屋</t>
  </si>
  <si>
    <t>舞鶴市寺内</t>
  </si>
  <si>
    <t>舞鶴市松陰</t>
  </si>
  <si>
    <t>舞鶴市宮津口</t>
  </si>
  <si>
    <t>舞鶴市新</t>
  </si>
  <si>
    <t>舞鶴市堀上</t>
  </si>
  <si>
    <t>舞鶴市京口</t>
  </si>
  <si>
    <t>舞鶴市紺屋</t>
  </si>
  <si>
    <t>舞鶴市西</t>
  </si>
  <si>
    <t>舞鶴市白杉</t>
  </si>
  <si>
    <t>舞鶴市青井</t>
  </si>
  <si>
    <t>舞鶴市吉田</t>
  </si>
  <si>
    <t>舞鶴市大君</t>
  </si>
  <si>
    <t>舞鶴市喜多</t>
  </si>
  <si>
    <t>舞鶴市下福井</t>
  </si>
  <si>
    <t>舞鶴市上福井</t>
  </si>
  <si>
    <t>舞鶴市三日市</t>
  </si>
  <si>
    <t>舞鶴市八戸地</t>
  </si>
  <si>
    <t>舞鶴市八田</t>
  </si>
  <si>
    <t>舞鶴市丸田</t>
  </si>
  <si>
    <t>舞鶴市和江</t>
  </si>
  <si>
    <t>舞鶴市西神崎</t>
  </si>
  <si>
    <t>舞鶴市東神崎</t>
  </si>
  <si>
    <t>舞鶴市油江</t>
  </si>
  <si>
    <t>舞鶴市蒲江</t>
  </si>
  <si>
    <t>舞鶴市水間</t>
  </si>
  <si>
    <t>舞鶴市中山</t>
  </si>
  <si>
    <t>舞鶴市下東</t>
  </si>
  <si>
    <t>舞鶴市上東</t>
  </si>
  <si>
    <t>舞鶴市以下に掲載がない場合</t>
  </si>
  <si>
    <t>舞鶴市杉山</t>
  </si>
  <si>
    <t>舞鶴市登尾</t>
  </si>
  <si>
    <t>舞鶴市吉野</t>
  </si>
  <si>
    <t>舞鶴市朝来西町</t>
  </si>
  <si>
    <t>舞鶴市朝来中</t>
  </si>
  <si>
    <t>舞鶴市大波上</t>
  </si>
  <si>
    <t>舞鶴市大波下</t>
  </si>
  <si>
    <t>舞鶴市松尾</t>
  </si>
  <si>
    <t>舞鶴市吉坂</t>
  </si>
  <si>
    <t>舞鶴市白屋町</t>
  </si>
  <si>
    <t>舞鶴市鹿原西町</t>
  </si>
  <si>
    <t>舞鶴市鹿原</t>
  </si>
  <si>
    <t>舞鶴市岡安</t>
  </si>
  <si>
    <t>舞鶴市白屋</t>
  </si>
  <si>
    <t>舞鶴市小倉</t>
  </si>
  <si>
    <t>舞鶴市安岡</t>
  </si>
  <si>
    <t>舞鶴市安岡町</t>
  </si>
  <si>
    <t>舞鶴市田中</t>
  </si>
  <si>
    <t>舞鶴市田中町</t>
  </si>
  <si>
    <t>舞鶴市市場</t>
  </si>
  <si>
    <t>舞鶴市泉源寺</t>
  </si>
  <si>
    <t>舞鶴市田園町</t>
  </si>
  <si>
    <t>舞鶴市愛宕上町</t>
  </si>
  <si>
    <t>舞鶴市愛宕中町</t>
  </si>
  <si>
    <t>舞鶴市愛宕下町</t>
  </si>
  <si>
    <t>舞鶴市愛宕浜町</t>
  </si>
  <si>
    <t>舞鶴市竜宮町</t>
  </si>
  <si>
    <t>舞鶴市溝尻</t>
  </si>
  <si>
    <t>舞鶴市浜</t>
  </si>
  <si>
    <t>舞鶴市浜町</t>
  </si>
  <si>
    <t>舞鶴市矢之助町</t>
  </si>
  <si>
    <t>舞鶴市溝尻中町</t>
  </si>
  <si>
    <t>舞鶴市溝尻町</t>
  </si>
  <si>
    <t>舞鶴市梅ケ谷</t>
  </si>
  <si>
    <t>舞鶴市堂奥</t>
  </si>
  <si>
    <t>舞鶴市多門院</t>
  </si>
  <si>
    <t>舞鶴市北浜町</t>
  </si>
  <si>
    <t>舞鶴市行永東町</t>
  </si>
  <si>
    <t>舞鶴市行永</t>
  </si>
  <si>
    <t>舞鶴市金屋町</t>
  </si>
  <si>
    <t>舞鶴市七条中町</t>
  </si>
  <si>
    <t>舞鶴市倉梯中町</t>
  </si>
  <si>
    <t>舞鶴市倉梯町</t>
  </si>
  <si>
    <t>舞鶴市南浜町</t>
  </si>
  <si>
    <t>舞鶴市行永桜通り</t>
  </si>
  <si>
    <t>舞鶴市桃山町</t>
  </si>
  <si>
    <t>舞鶴市森町</t>
  </si>
  <si>
    <t>舞鶴市森</t>
  </si>
  <si>
    <t>舞鶴市丸山町</t>
  </si>
  <si>
    <t>舞鶴市丸山西町</t>
  </si>
  <si>
    <t>舞鶴市丸山中町</t>
  </si>
  <si>
    <t>舞鶴市丸山口町</t>
  </si>
  <si>
    <t>舞鶴市森本町</t>
  </si>
  <si>
    <t>舞鶴市八反田北町</t>
  </si>
  <si>
    <t>舞鶴市常新町</t>
  </si>
  <si>
    <t>舞鶴市常</t>
  </si>
  <si>
    <t>舞鶴市木ノ下</t>
  </si>
  <si>
    <t>舞鶴市与保呂</t>
  </si>
  <si>
    <t>舞鶴市京月東町</t>
  </si>
  <si>
    <t>舞鶴市京月町</t>
  </si>
  <si>
    <t>舞鶴市亀岩町</t>
  </si>
  <si>
    <t>舞鶴市八反田南町</t>
  </si>
  <si>
    <t>舞鶴市北吸</t>
  </si>
  <si>
    <t>舞鶴市三宅</t>
  </si>
  <si>
    <t>舞鶴市つつじケ丘</t>
  </si>
  <si>
    <t>舞鶴市余部上</t>
  </si>
  <si>
    <t>舞鶴市白浜台</t>
  </si>
  <si>
    <t>舞鶴市和田</t>
  </si>
  <si>
    <t>舞鶴市長浜</t>
  </si>
  <si>
    <t>舞鶴市余部下</t>
  </si>
  <si>
    <t>舞鶴市中田町</t>
  </si>
  <si>
    <t>舞鶴市中田</t>
  </si>
  <si>
    <t>舞鶴市平</t>
  </si>
  <si>
    <t>舞鶴市佐波賀</t>
  </si>
  <si>
    <t>舞鶴市千歳</t>
  </si>
  <si>
    <t>舞鶴市大丹生</t>
  </si>
  <si>
    <t>舞鶴市瀬崎</t>
  </si>
  <si>
    <t>舞鶴市河辺中</t>
  </si>
  <si>
    <t>舞鶴市西屋</t>
  </si>
  <si>
    <t>舞鶴市室牛</t>
  </si>
  <si>
    <t>舞鶴市河辺由里</t>
  </si>
  <si>
    <t>舞鶴市観音寺</t>
  </si>
  <si>
    <t>舞鶴市河辺原</t>
  </si>
  <si>
    <t>舞鶴市栃尾</t>
  </si>
  <si>
    <t>舞鶴市赤野</t>
  </si>
  <si>
    <t>舞鶴市多祢寺</t>
  </si>
  <si>
    <t>舞鶴市三浜</t>
  </si>
  <si>
    <t>舞鶴市小橋</t>
  </si>
  <si>
    <t>舞鶴市野原</t>
  </si>
  <si>
    <t>舞鶴市成生</t>
  </si>
  <si>
    <t>舞鶴市田井</t>
  </si>
  <si>
    <t>舞鶴市大山</t>
  </si>
  <si>
    <t>宮津市以下に掲載がない場合</t>
  </si>
  <si>
    <t>宮津市文珠</t>
  </si>
  <si>
    <t>宮津市杉末</t>
  </si>
  <si>
    <t>宮津市漁師</t>
  </si>
  <si>
    <t>宮津市川向</t>
  </si>
  <si>
    <t>宮津市宮町</t>
  </si>
  <si>
    <t>宮津市蛭子</t>
  </si>
  <si>
    <t>宮津市池ノ谷</t>
  </si>
  <si>
    <t>宮津市万年</t>
  </si>
  <si>
    <t>宮津市白柏</t>
  </si>
  <si>
    <t>宮津市浜町</t>
  </si>
  <si>
    <t>宮津市住吉</t>
  </si>
  <si>
    <t>宮津市河原</t>
  </si>
  <si>
    <t>宮津市魚屋</t>
  </si>
  <si>
    <t>宮津市新浜</t>
  </si>
  <si>
    <t>宮津市島崎</t>
  </si>
  <si>
    <t>宮津市本町</t>
  </si>
  <si>
    <t>宮津市万年新地</t>
  </si>
  <si>
    <t>宮津市猟師</t>
  </si>
  <si>
    <t>宮津市小川</t>
  </si>
  <si>
    <t>宮津市万町</t>
  </si>
  <si>
    <t>宮津市宮本</t>
  </si>
  <si>
    <t>宮津市柳縄手</t>
  </si>
  <si>
    <t>宮津市木ノ部</t>
  </si>
  <si>
    <t>宮津市京口町</t>
  </si>
  <si>
    <t>宮津市京街道</t>
  </si>
  <si>
    <t>宮津市大久保</t>
  </si>
  <si>
    <t>宮津市金屋谷</t>
  </si>
  <si>
    <t>宮津市京口</t>
  </si>
  <si>
    <t>宮津市松原</t>
  </si>
  <si>
    <t>宮津市宮村</t>
  </si>
  <si>
    <t>宮津市滝馬</t>
  </si>
  <si>
    <t>宮津市喜多</t>
  </si>
  <si>
    <t>宮津市今福</t>
  </si>
  <si>
    <t>宮津市小田</t>
  </si>
  <si>
    <t>宮津市鶴賀</t>
  </si>
  <si>
    <t>宮津市安智</t>
  </si>
  <si>
    <t>宮津市惣</t>
  </si>
  <si>
    <t>宮津市吉原</t>
  </si>
  <si>
    <t>宮津市馬場先</t>
  </si>
  <si>
    <t>宮津市中ノ丁</t>
  </si>
  <si>
    <t>宮津市外側</t>
  </si>
  <si>
    <t>宮津市島陰</t>
  </si>
  <si>
    <t>宮津市小田宿野</t>
  </si>
  <si>
    <t>宮津市中津</t>
  </si>
  <si>
    <t>宮津市銀丘</t>
  </si>
  <si>
    <t>宮津市鏡ケ浦</t>
  </si>
  <si>
    <t>宮津市波路</t>
  </si>
  <si>
    <t>宮津市山中</t>
  </si>
  <si>
    <t>宮津市皆原</t>
  </si>
  <si>
    <t>宮津市波路町</t>
  </si>
  <si>
    <t>宮津市獅子崎</t>
  </si>
  <si>
    <t>宮津市獅子</t>
  </si>
  <si>
    <t>宮津市矢原</t>
  </si>
  <si>
    <t>宮津市田井</t>
  </si>
  <si>
    <t>宮津市由良</t>
  </si>
  <si>
    <t>宮津市石浦</t>
  </si>
  <si>
    <t>宮津市新宮</t>
  </si>
  <si>
    <t>宮津市上司</t>
  </si>
  <si>
    <t>宮津市小寺</t>
  </si>
  <si>
    <t>宮津市中村</t>
  </si>
  <si>
    <t>宮津市脇</t>
  </si>
  <si>
    <t>宮津市田原</t>
  </si>
  <si>
    <t>宮津市大島</t>
  </si>
  <si>
    <t>宮津市岩ケ鼻</t>
  </si>
  <si>
    <t>宮津市長江</t>
  </si>
  <si>
    <t>宮津市外垣</t>
  </si>
  <si>
    <t>宮津市日ケ谷</t>
  </si>
  <si>
    <t>宮津市里波見</t>
  </si>
  <si>
    <t>宮津市中波見</t>
  </si>
  <si>
    <t>宮津市奥波見</t>
  </si>
  <si>
    <t>宮津市木子</t>
  </si>
  <si>
    <t>宮津市東野</t>
  </si>
  <si>
    <t>宮津市松尾</t>
  </si>
  <si>
    <t>宮津市下世屋</t>
  </si>
  <si>
    <t>宮津市日置</t>
  </si>
  <si>
    <t>宮津市畑</t>
  </si>
  <si>
    <t>宮津市上世屋</t>
  </si>
  <si>
    <t>与謝郡伊根町以下に掲載がない場合</t>
  </si>
  <si>
    <t>与謝郡伊根町蒲入</t>
  </si>
  <si>
    <t>与謝郡伊根町長延</t>
  </si>
  <si>
    <t>与謝郡伊根町本庄浜</t>
  </si>
  <si>
    <t>与謝郡伊根町本庄宇治</t>
  </si>
  <si>
    <t>与謝郡伊根町本庄上</t>
  </si>
  <si>
    <t>与謝郡伊根町野室</t>
  </si>
  <si>
    <t>与謝郡伊根町津母</t>
  </si>
  <si>
    <t>与謝郡伊根町泊</t>
  </si>
  <si>
    <t>与謝郡伊根町六万部</t>
  </si>
  <si>
    <t>与謝郡伊根町井室</t>
  </si>
  <si>
    <t>与謝郡伊根町畑谷</t>
  </si>
  <si>
    <t>与謝郡伊根町峠</t>
  </si>
  <si>
    <t>与謝郡伊根町新井</t>
  </si>
  <si>
    <t>与謝郡伊根町大原</t>
  </si>
  <si>
    <t>与謝郡伊根町平田</t>
  </si>
  <si>
    <t>与謝郡伊根町亀島</t>
  </si>
  <si>
    <t>与謝郡伊根町日出</t>
  </si>
  <si>
    <t>与謝郡伊根町菅野</t>
  </si>
  <si>
    <t>与謝郡伊根町本坂</t>
  </si>
  <si>
    <t>与謝郡伊根町野村</t>
  </si>
  <si>
    <t>京丹後市以下に掲載がない場合</t>
  </si>
  <si>
    <t>京丹後市峰山町橋木</t>
  </si>
  <si>
    <t>京丹後市峰山町矢田</t>
  </si>
  <si>
    <t>京丹後市峰山町内記</t>
  </si>
  <si>
    <t>京丹後市峰山町荒山</t>
  </si>
  <si>
    <t>京丹後市峰山町新町</t>
  </si>
  <si>
    <t>京丹後市峰山町赤坂</t>
  </si>
  <si>
    <t>京丹後市峰山町石丸</t>
  </si>
  <si>
    <t>京丹後市峰山町丹波</t>
  </si>
  <si>
    <t>京丹後市峰山町杉谷</t>
  </si>
  <si>
    <t>京丹後市峰山町不断</t>
  </si>
  <si>
    <t>京丹後市峰山町四軒</t>
  </si>
  <si>
    <t>京丹後市峰山町吉原</t>
  </si>
  <si>
    <t>京丹後市峰山町上</t>
  </si>
  <si>
    <t>京丹後市峰山町織元</t>
  </si>
  <si>
    <t>京丹後市峰山町室</t>
  </si>
  <si>
    <t>京丹後市峰山町堺</t>
  </si>
  <si>
    <t>京丹後市峰山町古殿</t>
  </si>
  <si>
    <t>京丹後市峰山町安</t>
  </si>
  <si>
    <t>京丹後市峰山町呉服</t>
  </si>
  <si>
    <t>京丹後市峰山町浪花</t>
  </si>
  <si>
    <t>京丹後市峰山町白銀</t>
  </si>
  <si>
    <t>京丹後市峰山町泉</t>
  </si>
  <si>
    <t>京丹後市峰山町光明寺</t>
  </si>
  <si>
    <t>京丹後市峰山町御旅</t>
  </si>
  <si>
    <t>京丹後市峰山町千歳</t>
  </si>
  <si>
    <t>京丹後市峰山町富貴屋</t>
  </si>
  <si>
    <t>京丹後市峰山町菅</t>
  </si>
  <si>
    <t>京丹後市峰山町長岡</t>
  </si>
  <si>
    <t>京丹後市峰山町新治</t>
  </si>
  <si>
    <t>京丹後市峰山町小西</t>
  </si>
  <si>
    <t>京丹後市峰山町西山</t>
  </si>
  <si>
    <t>京丹後市峰山町二箇</t>
  </si>
  <si>
    <t>京丹後市峰山町五箇</t>
  </si>
  <si>
    <t>京丹後市峰山町鱒留</t>
  </si>
  <si>
    <t>京丹後市峰山町久次</t>
  </si>
  <si>
    <t>京丹後市弥栄町野中</t>
  </si>
  <si>
    <t>京丹後市弥栄町須川</t>
  </si>
  <si>
    <t>京丹後市弥栄町溝谷</t>
  </si>
  <si>
    <t>京丹後市弥栄町等楽寺</t>
  </si>
  <si>
    <t>京丹後市弥栄町堤</t>
  </si>
  <si>
    <t>京丹後市弥栄町芋野</t>
  </si>
  <si>
    <t>京丹後市弥栄町吉沢</t>
  </si>
  <si>
    <t>京丹後市弥栄町和田野</t>
  </si>
  <si>
    <t>京丹後市弥栄町木橋</t>
  </si>
  <si>
    <t>京丹後市弥栄町鳥取</t>
  </si>
  <si>
    <t>京丹後市弥栄町小田</t>
  </si>
  <si>
    <t>京丹後市弥栄町黒部</t>
  </si>
  <si>
    <t>京丹後市弥栄町船木</t>
  </si>
  <si>
    <t>京丹後市弥栄町井辺</t>
  </si>
  <si>
    <t>京丹後市弥栄町国久</t>
  </si>
  <si>
    <t>京丹後市丹後町間人</t>
  </si>
  <si>
    <t>京丹後市丹後町砂方</t>
  </si>
  <si>
    <t>京丹後市丹後町大山</t>
  </si>
  <si>
    <t>京丹後市丹後町三宅</t>
  </si>
  <si>
    <t>京丹後市丹後町吉永</t>
  </si>
  <si>
    <t>京丹後市丹後町是安</t>
  </si>
  <si>
    <t>京丹後市丹後町成願寺</t>
  </si>
  <si>
    <t>京丹後市丹後町徳光</t>
  </si>
  <si>
    <t>京丹後市丹後町竹野</t>
  </si>
  <si>
    <t>京丹後市丹後町筆石</t>
  </si>
  <si>
    <t>京丹後市丹後町矢畑</t>
  </si>
  <si>
    <t>京丹後市丹後町岩木</t>
  </si>
  <si>
    <t>京丹後市丹後町願興寺</t>
  </si>
  <si>
    <t>京丹後市丹後町牧ノ谷</t>
  </si>
  <si>
    <t>京丹後市丹後町家ノ谷</t>
  </si>
  <si>
    <t>京丹後市丹後町宮</t>
  </si>
  <si>
    <t>京丹後市丹後町乗原</t>
  </si>
  <si>
    <t>京丹後市丹後町此代</t>
  </si>
  <si>
    <t>京丹後市丹後町平</t>
  </si>
  <si>
    <t>京丹後市丹後町中野</t>
  </si>
  <si>
    <t>京丹後市丹後町井上</t>
  </si>
  <si>
    <t>京丹後市丹後町畑</t>
  </si>
  <si>
    <t>京丹後市丹後町井谷</t>
  </si>
  <si>
    <t>京丹後市丹後町鞍内</t>
  </si>
  <si>
    <t>京丹後市丹後町遠下</t>
  </si>
  <si>
    <t>京丹後市丹後町上野</t>
  </si>
  <si>
    <t>京丹後市丹後町久僧</t>
  </si>
  <si>
    <t>京丹後市丹後町中浜</t>
  </si>
  <si>
    <t>京丹後市丹後町尾和</t>
  </si>
  <si>
    <t>京丹後市丹後町袖志</t>
  </si>
  <si>
    <t>京丹後市丹後町谷内</t>
  </si>
  <si>
    <t>京丹後市丹後町上山</t>
  </si>
  <si>
    <t>京丹後市丹後町碇</t>
  </si>
  <si>
    <t>京丹後市丹後町三山</t>
  </si>
  <si>
    <t>南丹市八木町船枝</t>
  </si>
  <si>
    <t>南丹市八木町室橋</t>
  </si>
  <si>
    <t>南丹市八木町諸畑</t>
  </si>
  <si>
    <t>南丹市八木町日置</t>
  </si>
  <si>
    <t>南丹市八木町野条</t>
  </si>
  <si>
    <t>南丹市八木町池上</t>
  </si>
  <si>
    <t>南丹市八木町刑部</t>
  </si>
  <si>
    <t>南丹市八木町北廣瀬</t>
  </si>
  <si>
    <t>南丹市八木町山室</t>
  </si>
  <si>
    <t>南丹市八木町氷所</t>
  </si>
  <si>
    <t>南丹市八木町青戸</t>
  </si>
  <si>
    <t>南丹市八木町北屋賀</t>
  </si>
  <si>
    <t>南丹市八木町屋賀</t>
  </si>
  <si>
    <t>南丹市八木町観音寺</t>
  </si>
  <si>
    <t>南丹市八木町西田</t>
  </si>
  <si>
    <t>南丹市八木町八木</t>
  </si>
  <si>
    <t>南丹市八木町南廣瀬</t>
  </si>
  <si>
    <t>南丹市八木町大藪</t>
  </si>
  <si>
    <t>南丹市八木町八木嶋</t>
  </si>
  <si>
    <t>南丹市八木町柴山</t>
  </si>
  <si>
    <t>南丹市八木町美里</t>
  </si>
  <si>
    <t>南丹市八木町鳥羽</t>
  </si>
  <si>
    <t>南丹市八木町玉ノ井</t>
  </si>
  <si>
    <t>南丹市八木町池ノ内</t>
  </si>
  <si>
    <t>南丹市八木町木原</t>
  </si>
  <si>
    <t>南丹市八木町室河原</t>
  </si>
  <si>
    <t>南丹市八木町神吉</t>
  </si>
  <si>
    <t>南丹市日吉町保野田</t>
  </si>
  <si>
    <t>南丹市日吉町志和賀</t>
  </si>
  <si>
    <t>南丹市日吉町胡麻</t>
  </si>
  <si>
    <t>南丹市日吉町上胡麻</t>
  </si>
  <si>
    <t>南丹市日吉町畑郷</t>
  </si>
  <si>
    <t>南丹市日吉町佐々江</t>
  </si>
  <si>
    <t>南丹市日吉町四ツ谷</t>
  </si>
  <si>
    <t>南丹市日吉町田原</t>
  </si>
  <si>
    <t>南丹市日吉町生畑</t>
  </si>
  <si>
    <t>南丹市日吉町木住</t>
  </si>
  <si>
    <t>南丹市日吉町中世木</t>
  </si>
  <si>
    <t>南丹市日吉町天若</t>
  </si>
  <si>
    <t>南丹市日吉町中</t>
  </si>
  <si>
    <t>南丹市日吉町殿田</t>
  </si>
  <si>
    <t>船井郡京丹波町仏主</t>
  </si>
  <si>
    <t>船井郡京丹波町上乙見</t>
  </si>
  <si>
    <t>船井郡京丹波町下乙見</t>
  </si>
  <si>
    <t>船井郡京丹波町篠原</t>
  </si>
  <si>
    <t>船井郡京丹波町下粟野</t>
  </si>
  <si>
    <t>船井郡京丹波町細谷</t>
  </si>
  <si>
    <t>船井郡京丹波町西河内</t>
  </si>
  <si>
    <t>船井郡京丹波町上粟野</t>
  </si>
  <si>
    <t>船井郡京丹波町大迫</t>
  </si>
  <si>
    <t>船井郡京丹波町塩谷</t>
  </si>
  <si>
    <t>船井郡京丹波町長瀬</t>
  </si>
  <si>
    <t>船井郡京丹波町升谷</t>
  </si>
  <si>
    <t>船井郡京丹波町中山</t>
  </si>
  <si>
    <t>船井郡京丹波町市場</t>
  </si>
  <si>
    <t>船井郡京丹波町大倉</t>
  </si>
  <si>
    <t>船井郡京丹波町本庄</t>
  </si>
  <si>
    <t>船井郡京丹波町小畑</t>
  </si>
  <si>
    <t>船井郡京丹波町坂原</t>
  </si>
  <si>
    <t>船井郡京丹波町中</t>
  </si>
  <si>
    <t>船井郡京丹波町角</t>
  </si>
  <si>
    <t>船井郡京丹波町広瀬</t>
  </si>
  <si>
    <t>船井郡京丹波町才原</t>
  </si>
  <si>
    <t>船井郡京丹波町安栖里</t>
  </si>
  <si>
    <t>船井郡京丹波町稲次</t>
  </si>
  <si>
    <t>船井郡京丹波町出野</t>
  </si>
  <si>
    <t>船井郡京丹波町広野</t>
  </si>
  <si>
    <t>船井郡京丹波町大簾</t>
  </si>
  <si>
    <t>綾部市井根町</t>
  </si>
  <si>
    <t>綾部市十倉名畑町</t>
  </si>
  <si>
    <t>綾部市十倉向町</t>
  </si>
  <si>
    <t>綾部市十倉中町</t>
  </si>
  <si>
    <t>綾部市十倉志茂町</t>
  </si>
  <si>
    <t>綾部市忠町</t>
  </si>
  <si>
    <t>綾部市佃町</t>
  </si>
  <si>
    <t>綾部市武吉町</t>
  </si>
  <si>
    <t>綾部市釜輪町</t>
  </si>
  <si>
    <t>綾部市戸奈瀬町</t>
  </si>
  <si>
    <t>綾部市広瀬町</t>
  </si>
  <si>
    <t>綾部市橋上町</t>
  </si>
  <si>
    <t>綾部市旭町</t>
  </si>
  <si>
    <t>綾部市東山町</t>
  </si>
  <si>
    <t>綾部市鷹栖町</t>
  </si>
  <si>
    <t>綾部市西原町</t>
  </si>
  <si>
    <t>綾部市上原町</t>
  </si>
  <si>
    <t>綾部市下替地町</t>
  </si>
  <si>
    <t>綾部市下原町</t>
  </si>
  <si>
    <t>綾部市和木町</t>
  </si>
  <si>
    <t>福知山市夜久野町畑</t>
  </si>
  <si>
    <t>福知山市夜久野町今西中</t>
  </si>
  <si>
    <t>福知山市夜久野町井田</t>
  </si>
  <si>
    <t>福知山市夜久野町額田</t>
  </si>
  <si>
    <t>福知山市夜久野町千原</t>
  </si>
  <si>
    <t>福知山市夜久野町日置</t>
  </si>
  <si>
    <t>福知山市夜久野町末</t>
  </si>
  <si>
    <t>福知山市夜久野町高内</t>
  </si>
  <si>
    <t>福知山市夜久野町小倉</t>
  </si>
  <si>
    <t>福知山市夜久野町大油子</t>
  </si>
  <si>
    <t>福知山市夜久野町直見</t>
  </si>
  <si>
    <t>福知山市夜久野町平野</t>
  </si>
  <si>
    <t>福知山市夜久野町板生</t>
  </si>
  <si>
    <t>与謝郡与謝野町以下に掲載がない場合</t>
  </si>
  <si>
    <t>宮津市小松</t>
  </si>
  <si>
    <t>宮津市中野</t>
  </si>
  <si>
    <t>宮津市溝尻</t>
  </si>
  <si>
    <t>宮津市国分</t>
  </si>
  <si>
    <t>宮津市成相寺</t>
  </si>
  <si>
    <t>宮津市大垣</t>
  </si>
  <si>
    <t>宮津市難波野</t>
  </si>
  <si>
    <t>宮津市江尻</t>
  </si>
  <si>
    <t>宮津市須津</t>
  </si>
  <si>
    <t>与謝郡与謝野町男山</t>
  </si>
  <si>
    <t>与謝郡与謝野町岩滝</t>
  </si>
  <si>
    <t>与謝郡与謝野町弓木</t>
  </si>
  <si>
    <t>与謝郡与謝野町上山田</t>
  </si>
  <si>
    <t>与謝郡与謝野町下山田</t>
  </si>
  <si>
    <t>与謝郡与謝野町石川</t>
  </si>
  <si>
    <t>与謝郡与謝野町幾地</t>
  </si>
  <si>
    <t>与謝郡与謝野町四辻</t>
  </si>
  <si>
    <t>与謝郡与謝野町三河内</t>
  </si>
  <si>
    <t>与謝郡与謝野町岩屋</t>
  </si>
  <si>
    <t>与謝郡与謝野町加悦奥</t>
  </si>
  <si>
    <t>与謝郡与謝野町算所</t>
  </si>
  <si>
    <t>与謝郡与謝野町加悦</t>
  </si>
  <si>
    <t>与謝郡与謝野町後野</t>
  </si>
  <si>
    <t>与謝郡与謝野町明石</t>
  </si>
  <si>
    <t>与謝郡与謝野町香河</t>
  </si>
  <si>
    <t>与謝郡与謝野町温江</t>
  </si>
  <si>
    <t>与謝郡与謝野町金屋</t>
  </si>
  <si>
    <t>与謝郡与謝野町滝</t>
  </si>
  <si>
    <t>与謝郡与謝野町与謝</t>
  </si>
  <si>
    <t>京丹後市大宮町口大野</t>
  </si>
  <si>
    <t>京丹後市大宮町河辺</t>
  </si>
  <si>
    <t>京丹後市大宮町周枳</t>
  </si>
  <si>
    <t>京丹後市大宮町善王寺</t>
  </si>
  <si>
    <t>京丹後市大宮町久住</t>
  </si>
  <si>
    <t>京丹後市大宮町五十河</t>
  </si>
  <si>
    <t>京丹後市大宮町延利</t>
  </si>
  <si>
    <t>京丹後市大宮町明田</t>
  </si>
  <si>
    <t>京丹後市大宮町新宮</t>
  </si>
  <si>
    <t>京丹後市大宮町森本</t>
  </si>
  <si>
    <t>京丹後市大宮町三重</t>
  </si>
  <si>
    <t>京丹後市大宮町三坂</t>
  </si>
  <si>
    <t>京丹後市大宮町奥大野</t>
  </si>
  <si>
    <t>京丹後市大宮町谷内</t>
  </si>
  <si>
    <t>京丹後市大宮町上常吉</t>
  </si>
  <si>
    <t>京丹後市大宮町下常吉</t>
  </si>
  <si>
    <t>京丹後市網野町網野</t>
  </si>
  <si>
    <t>京丹後市網野町下岡</t>
  </si>
  <si>
    <t>京丹後市網野町磯</t>
  </si>
  <si>
    <t>京丹後市網野町浅茂川</t>
  </si>
  <si>
    <t>京丹後市網野町三津</t>
  </si>
  <si>
    <t>京丹後市網野町掛津</t>
  </si>
  <si>
    <t>京丹後市網野町小浜</t>
  </si>
  <si>
    <t>京丹後市網野町島津</t>
  </si>
  <si>
    <t>京丹後市網野町仲禅寺</t>
  </si>
  <si>
    <t>京丹後市網野町高橋</t>
  </si>
  <si>
    <t>京丹後市網野町公庄</t>
  </si>
  <si>
    <t>京丹後市網野町郷</t>
  </si>
  <si>
    <t>京丹後市網野町生野内</t>
  </si>
  <si>
    <t>京丹後市網野町切畑</t>
  </si>
  <si>
    <t>京丹後市網野町新庄</t>
  </si>
  <si>
    <t>京丹後市網野町木津</t>
  </si>
  <si>
    <t>京丹後市網野町日和田</t>
  </si>
  <si>
    <t>京丹後市網野町溝野</t>
  </si>
  <si>
    <t>京丹後市網野町俵野</t>
  </si>
  <si>
    <t>京丹後市網野町浜詰</t>
  </si>
  <si>
    <t>京丹後市網野町塩江</t>
  </si>
  <si>
    <t>京丹後市久美浜町十楽</t>
  </si>
  <si>
    <t>京丹後市久美浜町仲町</t>
  </si>
  <si>
    <t>京丹後市久美浜町向町</t>
  </si>
  <si>
    <t>京丹後市久美浜町土居</t>
  </si>
  <si>
    <t>京丹後市久美浜町栄町</t>
  </si>
  <si>
    <t>京丹後市久美浜町東本町</t>
  </si>
  <si>
    <t>京丹後市久美浜町新橋</t>
  </si>
  <si>
    <t>京丹後市久美浜町新町</t>
  </si>
  <si>
    <t>京丹後市久美浜町西本町</t>
  </si>
  <si>
    <t>京丹後市久美浜町</t>
  </si>
  <si>
    <t>京丹後市久美浜町甲坂</t>
  </si>
  <si>
    <t>京丹後市久美浜町栃谷</t>
  </si>
  <si>
    <t>京丹後市久美浜町奥三谷</t>
  </si>
  <si>
    <t>京丹後市久美浜町口三谷</t>
  </si>
  <si>
    <t>京丹後市久美浜町三谷</t>
  </si>
  <si>
    <t>京丹後市久美浜町口馬地</t>
  </si>
  <si>
    <t>京丹後市久美浜町奥馬地</t>
  </si>
  <si>
    <t>京丹後市久美浜町河梨</t>
  </si>
  <si>
    <t>京丹後市久美浜町神谷</t>
  </si>
  <si>
    <t>京丹後市久美浜町葛野</t>
  </si>
  <si>
    <t>京丹後市久美浜町河内</t>
  </si>
  <si>
    <t>京丹後市久美浜町箱石</t>
  </si>
  <si>
    <t>京丹後市久美浜町湊宮</t>
  </si>
  <si>
    <t>京丹後市久美浜町大向</t>
  </si>
  <si>
    <t>京丹後市久美浜町旭</t>
  </si>
  <si>
    <t>京丹後市久美浜町蒲井</t>
  </si>
  <si>
    <t>京丹後市久美浜町鹿野</t>
  </si>
  <si>
    <t>京丹後市久美浜町平田</t>
  </si>
  <si>
    <t>京丹後市久美浜町三分</t>
  </si>
  <si>
    <t>京丹後市久美浜町三原</t>
  </si>
  <si>
    <t>京丹後市久美浜町壱分</t>
  </si>
  <si>
    <t>京丹後市久美浜町大井</t>
  </si>
  <si>
    <t>京丹後市久美浜町関</t>
  </si>
  <si>
    <t>京丹後市久美浜町浦明</t>
  </si>
  <si>
    <t>京丹後市久美浜町長柄</t>
  </si>
  <si>
    <t>京丹後市久美浜町神崎</t>
  </si>
  <si>
    <t>京丹後市久美浜町甲山</t>
  </si>
  <si>
    <t>京丹後市久美浜町海士</t>
  </si>
  <si>
    <t>京丹後市久美浜町西橋爪</t>
  </si>
  <si>
    <t>京丹後市久美浜町橋爪</t>
  </si>
  <si>
    <t>京丹後市久美浜町島</t>
  </si>
  <si>
    <t>京丹後市久美浜町品田</t>
  </si>
  <si>
    <t>京丹後市久美浜町友重</t>
  </si>
  <si>
    <t>京丹後市久美浜町坂井</t>
  </si>
  <si>
    <t>京丹後市久美浜町油池</t>
  </si>
  <si>
    <t>京丹後市久美浜町永留</t>
  </si>
  <si>
    <t>京丹後市久美浜町女布</t>
  </si>
  <si>
    <t>京丹後市久美浜町長野</t>
  </si>
  <si>
    <t>京丹後市久美浜町坂谷</t>
  </si>
  <si>
    <t>京丹後市久美浜町円頓寺</t>
  </si>
  <si>
    <t>京丹後市久美浜町郷</t>
  </si>
  <si>
    <t>京丹後市久美浜町竹藤</t>
  </si>
  <si>
    <t>京丹後市久美浜町丸山</t>
  </si>
  <si>
    <t>京丹後市久美浜町谷</t>
  </si>
  <si>
    <t>京丹後市久美浜町野中</t>
  </si>
  <si>
    <t>京丹後市久美浜町佐野</t>
  </si>
  <si>
    <t>京丹後市久美浜町二俣</t>
  </si>
  <si>
    <t>京丹後市久美浜町尉ケ畑</t>
  </si>
  <si>
    <t>京丹後市久美浜町小桑</t>
  </si>
  <si>
    <t>京丹後市久美浜町安養寺</t>
  </si>
  <si>
    <t>京丹後市久美浜町新庄</t>
  </si>
  <si>
    <t>京丹後市久美浜町芦原</t>
  </si>
  <si>
    <t>京丹後市久美浜町新谷</t>
  </si>
  <si>
    <t>京丹後市久美浜町出角</t>
  </si>
  <si>
    <t>京丹後市久美浜町市場</t>
  </si>
  <si>
    <t>京丹後市久美浜町金谷</t>
  </si>
  <si>
    <t>京丹後市久美浜町市野々</t>
  </si>
  <si>
    <t>京丹後市久美浜町布袋野</t>
  </si>
  <si>
    <t>京丹後市久美浜町畑</t>
  </si>
  <si>
    <t>京丹後市久美浜町須田</t>
  </si>
  <si>
    <t>転帰施設名</t>
    <rPh sb="0" eb="2">
      <t>テンキ</t>
    </rPh>
    <rPh sb="2" eb="4">
      <t>シセツ</t>
    </rPh>
    <rPh sb="4" eb="5">
      <t>メイ</t>
    </rPh>
    <phoneticPr fontId="3"/>
  </si>
  <si>
    <t>退院時</t>
    <rPh sb="0" eb="2">
      <t>タイイン</t>
    </rPh>
    <rPh sb="2" eb="3">
      <t>ドキ</t>
    </rPh>
    <phoneticPr fontId="3"/>
  </si>
  <si>
    <t>ADL</t>
    <phoneticPr fontId="3"/>
  </si>
  <si>
    <t>バリアンス</t>
    <phoneticPr fontId="3"/>
  </si>
  <si>
    <t>自賠・第３者行為</t>
    <rPh sb="0" eb="1">
      <t>ジ</t>
    </rPh>
    <rPh sb="1" eb="2">
      <t>ベ</t>
    </rPh>
    <rPh sb="3" eb="4">
      <t>ダイ</t>
    </rPh>
    <rPh sb="5" eb="6">
      <t>シャ</t>
    </rPh>
    <rPh sb="6" eb="8">
      <t>コウイ</t>
    </rPh>
    <phoneticPr fontId="3"/>
  </si>
  <si>
    <t>福祉事務所</t>
    <rPh sb="0" eb="2">
      <t>フクシ</t>
    </rPh>
    <rPh sb="2" eb="4">
      <t>ジム</t>
    </rPh>
    <rPh sb="4" eb="5">
      <t>ショ</t>
    </rPh>
    <phoneticPr fontId="3"/>
  </si>
  <si>
    <t>続柄</t>
    <rPh sb="0" eb="1">
      <t>ゾク</t>
    </rPh>
    <rPh sb="1" eb="2">
      <t>ガラ</t>
    </rPh>
    <phoneticPr fontId="3"/>
  </si>
  <si>
    <t>同居者</t>
    <rPh sb="0" eb="3">
      <t>ドウキョシャ</t>
    </rPh>
    <phoneticPr fontId="3"/>
  </si>
  <si>
    <t>父</t>
  </si>
  <si>
    <t>父</t>
    <rPh sb="0" eb="1">
      <t>チチ</t>
    </rPh>
    <phoneticPr fontId="3"/>
  </si>
  <si>
    <t>母</t>
  </si>
  <si>
    <t>母</t>
    <rPh sb="0" eb="1">
      <t>ハハ</t>
    </rPh>
    <phoneticPr fontId="3"/>
  </si>
  <si>
    <t>配偶者</t>
  </si>
  <si>
    <t>介護者</t>
    <rPh sb="0" eb="3">
      <t>カイゴシャ</t>
    </rPh>
    <phoneticPr fontId="3"/>
  </si>
  <si>
    <t>認定済</t>
    <rPh sb="0" eb="2">
      <t>ニンテイ</t>
    </rPh>
    <rPh sb="2" eb="3">
      <t>スミ</t>
    </rPh>
    <phoneticPr fontId="3"/>
  </si>
  <si>
    <t>新規</t>
    <rPh sb="0" eb="2">
      <t>シンキ</t>
    </rPh>
    <phoneticPr fontId="3"/>
  </si>
  <si>
    <t>更新</t>
    <rPh sb="0" eb="2">
      <t>コウシン</t>
    </rPh>
    <phoneticPr fontId="3"/>
  </si>
  <si>
    <t>精神</t>
    <rPh sb="0" eb="2">
      <t>セイシン</t>
    </rPh>
    <phoneticPr fontId="3"/>
  </si>
  <si>
    <t>療育手帳</t>
    <rPh sb="0" eb="2">
      <t>リョウイク</t>
    </rPh>
    <rPh sb="2" eb="4">
      <t>テチョウ</t>
    </rPh>
    <phoneticPr fontId="3"/>
  </si>
  <si>
    <t>持家</t>
    <rPh sb="0" eb="2">
      <t>モチイエ</t>
    </rPh>
    <phoneticPr fontId="3"/>
  </si>
  <si>
    <t>賃貸戸建</t>
    <rPh sb="0" eb="2">
      <t>チンタイ</t>
    </rPh>
    <rPh sb="2" eb="4">
      <t>コダテ</t>
    </rPh>
    <phoneticPr fontId="3"/>
  </si>
  <si>
    <t>分譲集合住宅</t>
    <rPh sb="0" eb="2">
      <t>ブンジョウ</t>
    </rPh>
    <rPh sb="2" eb="4">
      <t>シュウゴウ</t>
    </rPh>
    <rPh sb="4" eb="6">
      <t>ジュウタク</t>
    </rPh>
    <phoneticPr fontId="3"/>
  </si>
  <si>
    <t>賃貸集合住宅</t>
    <rPh sb="0" eb="2">
      <t>チンタイ</t>
    </rPh>
    <rPh sb="2" eb="4">
      <t>シュウゴウ</t>
    </rPh>
    <rPh sb="4" eb="6">
      <t>ジュウタク</t>
    </rPh>
    <phoneticPr fontId="3"/>
  </si>
  <si>
    <t>EV停止あり</t>
    <rPh sb="2" eb="4">
      <t>テイシ</t>
    </rPh>
    <phoneticPr fontId="3"/>
  </si>
  <si>
    <t>EV停止なし</t>
    <rPh sb="2" eb="4">
      <t>テイシ</t>
    </rPh>
    <phoneticPr fontId="3"/>
  </si>
  <si>
    <t>地権</t>
    <rPh sb="0" eb="1">
      <t>チ</t>
    </rPh>
    <rPh sb="1" eb="2">
      <t>ケン</t>
    </rPh>
    <phoneticPr fontId="3"/>
  </si>
  <si>
    <t>後見</t>
    <rPh sb="0" eb="2">
      <t>コウケン</t>
    </rPh>
    <phoneticPr fontId="3"/>
  </si>
  <si>
    <t>利用中</t>
    <rPh sb="0" eb="3">
      <t>リヨウチュウ</t>
    </rPh>
    <phoneticPr fontId="3"/>
  </si>
  <si>
    <t>申請状況</t>
    <rPh sb="0" eb="2">
      <t>シンセイ</t>
    </rPh>
    <rPh sb="2" eb="4">
      <t>ジョウキョウ</t>
    </rPh>
    <phoneticPr fontId="3"/>
  </si>
  <si>
    <t>認定</t>
    <rPh sb="0" eb="2">
      <t>ニンテイ</t>
    </rPh>
    <phoneticPr fontId="3"/>
  </si>
  <si>
    <t>傷病手当</t>
    <rPh sb="0" eb="2">
      <t>ショウビョウ</t>
    </rPh>
    <rPh sb="2" eb="4">
      <t>テアテ</t>
    </rPh>
    <phoneticPr fontId="3"/>
  </si>
  <si>
    <t>生活保護</t>
    <rPh sb="0" eb="2">
      <t>セイカツ</t>
    </rPh>
    <rPh sb="2" eb="4">
      <t>ホゴ</t>
    </rPh>
    <phoneticPr fontId="3"/>
  </si>
  <si>
    <t>限度額認定</t>
    <rPh sb="0" eb="2">
      <t>ゲンド</t>
    </rPh>
    <rPh sb="2" eb="3">
      <t>ガク</t>
    </rPh>
    <rPh sb="3" eb="5">
      <t>ニンテイ</t>
    </rPh>
    <phoneticPr fontId="3"/>
  </si>
  <si>
    <t>部屋希望</t>
    <rPh sb="0" eb="2">
      <t>ヘヤ</t>
    </rPh>
    <rPh sb="2" eb="4">
      <t>キボウ</t>
    </rPh>
    <phoneticPr fontId="3"/>
  </si>
  <si>
    <t>大部屋</t>
    <rPh sb="0" eb="3">
      <t>オオベヤ</t>
    </rPh>
    <phoneticPr fontId="3"/>
  </si>
  <si>
    <t>3人部屋</t>
    <rPh sb="1" eb="2">
      <t>ニン</t>
    </rPh>
    <rPh sb="2" eb="4">
      <t>ベヤ</t>
    </rPh>
    <phoneticPr fontId="3"/>
  </si>
  <si>
    <t>2人部屋</t>
    <rPh sb="1" eb="2">
      <t>リ</t>
    </rPh>
    <rPh sb="2" eb="4">
      <t>ベヤ</t>
    </rPh>
    <phoneticPr fontId="3"/>
  </si>
  <si>
    <t>個室</t>
    <rPh sb="0" eb="2">
      <t>コシツ</t>
    </rPh>
    <phoneticPr fontId="3"/>
  </si>
  <si>
    <t>特記事項</t>
    <rPh sb="0" eb="4">
      <t>トッキジコウ</t>
    </rPh>
    <phoneticPr fontId="3"/>
  </si>
  <si>
    <t>Fax</t>
    <phoneticPr fontId="3"/>
  </si>
  <si>
    <t>調整内容</t>
    <rPh sb="0" eb="2">
      <t>チョウセイ</t>
    </rPh>
    <rPh sb="2" eb="4">
      <t>ナイヨウ</t>
    </rPh>
    <phoneticPr fontId="3"/>
  </si>
  <si>
    <t>京都市伏見区深草大亀谷大谷町</t>
  </si>
  <si>
    <t>京都市伏見区深草大亀谷古御香町</t>
  </si>
  <si>
    <t>京都市伏見区深草大亀谷東古御香町</t>
  </si>
  <si>
    <t>京都市伏見区深草大亀谷敦賀町</t>
  </si>
  <si>
    <t>京都市伏見区深草大亀谷万帖敷町</t>
  </si>
  <si>
    <t>京都市伏見区深草大亀谷大山町</t>
  </si>
  <si>
    <t>京都市伏見区深草大亀谷東寺町</t>
  </si>
  <si>
    <t>京都市伏見区深草大亀谷西寺町</t>
  </si>
  <si>
    <t>京都市伏見区深草大亀谷六躰町</t>
  </si>
  <si>
    <t>京都市伏見区深草大亀谷五郎太町</t>
  </si>
  <si>
    <t>京都市伏見区桃山町大蔵</t>
  </si>
  <si>
    <t>京都市伏見区桃山町島津</t>
  </si>
  <si>
    <t>京都市伏見区桃山町永井久太郎</t>
  </si>
  <si>
    <t>京都市伏見区桃山町正宗</t>
  </si>
  <si>
    <t>京都市伏見区深草向畑町</t>
  </si>
  <si>
    <t>京都市伏見区深草大亀谷西久宝寺町</t>
  </si>
  <si>
    <t>京都市伏見区深草藤森町</t>
  </si>
  <si>
    <t>京都市伏見区深草鳥居崎町</t>
  </si>
  <si>
    <t>京都市伏見区深草藤森玄蕃町</t>
  </si>
  <si>
    <t>京都市伏見区深草十九軒町</t>
  </si>
  <si>
    <t>京都市伏見区深草直違橋片町</t>
  </si>
  <si>
    <t>京都市伏見区深草直違橋南</t>
  </si>
  <si>
    <t>京都市伏見区深草直違橋北</t>
  </si>
  <si>
    <t>京都市伏見区深草坊町</t>
  </si>
  <si>
    <t>京都市伏見区深草真宗院山町</t>
  </si>
  <si>
    <t>京都市伏見区深草瓦町</t>
  </si>
  <si>
    <t>京都市伏見区深草東伊達町</t>
  </si>
  <si>
    <t>京都市伏見区深草枯木町</t>
  </si>
  <si>
    <t>京都市伏見区深草西伊達町</t>
  </si>
  <si>
    <t>京都市伏見区深草僧坊町</t>
  </si>
  <si>
    <t>京都市伏見区深草田谷町</t>
  </si>
  <si>
    <t>京都市伏見区深草西出町</t>
  </si>
  <si>
    <t>京都市伏見区深草稲荷御前町</t>
  </si>
  <si>
    <t>京都市伏見区深草薮之内町</t>
  </si>
  <si>
    <t>京都市伏見区深草石峰寺山町</t>
  </si>
  <si>
    <t>京都市伏見区深草西出山町</t>
  </si>
  <si>
    <t>京都市伏見区深草宝塔寺山町</t>
  </si>
  <si>
    <t>京都市伏見区深草極楽寺町</t>
  </si>
  <si>
    <t>京都市伏見区深草野手町</t>
  </si>
  <si>
    <t>京都市伏見区深草大門町</t>
  </si>
  <si>
    <t>京都市伏見区深草直違橋</t>
  </si>
  <si>
    <t>京都市伏見区桃山町日向</t>
  </si>
  <si>
    <t>京都市伏見区桃山町山ノ下</t>
  </si>
  <si>
    <t>京都市伏見区桃山町西尾</t>
  </si>
  <si>
    <t>京都市伏見区桃山町町並</t>
  </si>
  <si>
    <t>京都市伏見区桃山町中島町</t>
  </si>
  <si>
    <t>京都市伏見区桃山町大島</t>
  </si>
  <si>
    <t>京都市伏見区桃山町因幡</t>
  </si>
  <si>
    <t>京都市伏見区桃山町東町</t>
  </si>
  <si>
    <t>京都市伏見区桃山町見附町</t>
  </si>
  <si>
    <t>京都市伏見区桃山町伊庭</t>
  </si>
  <si>
    <t>京都市伏見区桃山町遠山</t>
  </si>
  <si>
    <t>京都市伏見区桃山町西町</t>
  </si>
  <si>
    <t>京都市伏見区桃山町大津町</t>
  </si>
  <si>
    <t>京都市伏見区桃山町和泉</t>
  </si>
  <si>
    <t>京都市伏見区桃山町養斉</t>
  </si>
  <si>
    <t>京都市伏見区桃山南大島町</t>
  </si>
  <si>
    <t>京都市伏見区桃山町丹後</t>
  </si>
  <si>
    <t>京都市伏見区桃山町新町</t>
  </si>
  <si>
    <t>京都市伏見区桃山町下野</t>
  </si>
  <si>
    <t>京都市伏見区桃山町駿河</t>
  </si>
  <si>
    <t>京都市伏見区桃山町美濃</t>
  </si>
  <si>
    <t>京都市伏見区桃山町根来</t>
  </si>
  <si>
    <t>京都市伏見区桃山与五郎町</t>
  </si>
  <si>
    <t>京都市伏見区桃山町伊賀</t>
  </si>
  <si>
    <t>京都市伏見区桃山町本多上野</t>
  </si>
  <si>
    <t>京都市伏見区桃山町板倉周防</t>
  </si>
  <si>
    <t>京都市伏見区桃山町三河</t>
  </si>
  <si>
    <t>京都市伏見区桃山町松平筑前</t>
  </si>
  <si>
    <t>京都市伏見区桃山筑前台町</t>
  </si>
  <si>
    <t>京都市伏見区桃山町松平武蔵</t>
  </si>
  <si>
    <t>京都市伏見区桃山町泰長老</t>
  </si>
  <si>
    <t>京都市伏見区桃山町立売</t>
  </si>
  <si>
    <t>京都市伏見区桃山町鍋島</t>
  </si>
  <si>
    <t>京都市伏見区鍋島町</t>
  </si>
  <si>
    <t>京都市伏見区御香宮門前町</t>
  </si>
  <si>
    <t>京都市伏見区魚屋町</t>
  </si>
  <si>
    <t>京都市伏見区柿木浜町</t>
  </si>
  <si>
    <t>京都市伏見区本材木町</t>
  </si>
  <si>
    <t>京都市伏見区丹後町</t>
  </si>
  <si>
    <t>京都市伏見区南浜町</t>
  </si>
  <si>
    <t>京都市伏見区塩屋町</t>
  </si>
  <si>
    <t>京都市伏見区上油掛町</t>
  </si>
  <si>
    <t>京都市伏見区大阪町</t>
  </si>
  <si>
    <t>京都市伏見区今町</t>
  </si>
  <si>
    <t>京都市伏見区瀬戸物町</t>
  </si>
  <si>
    <t>京都市伏見区東大手町</t>
  </si>
  <si>
    <t>京都市伏見区御堂前町</t>
  </si>
  <si>
    <t>京都市伏見区伯耆町</t>
  </si>
  <si>
    <t>京都市伏見区中油掛町</t>
  </si>
  <si>
    <t>京都市伏見区平野町</t>
  </si>
  <si>
    <t>京都市伏見区風呂屋町</t>
  </si>
  <si>
    <t>京都市伏見区南部町</t>
  </si>
  <si>
    <t>京都市伏見区竹中町</t>
  </si>
  <si>
    <t>京都市伏見区鷹匠町</t>
  </si>
  <si>
    <t>京都市伏見区東組町</t>
  </si>
  <si>
    <t>京都市伏見区紺屋町</t>
  </si>
  <si>
    <t>京都市伏見区御駕篭町</t>
  </si>
  <si>
    <t>京都市伏見区東堺町</t>
  </si>
  <si>
    <t>京都市伏見区城通町</t>
  </si>
  <si>
    <t>京都市伏見区鍛冶屋町</t>
  </si>
  <si>
    <t>京都市伏見区丹波橋町</t>
  </si>
  <si>
    <t>京都市伏見区下板橋町</t>
  </si>
  <si>
    <t>京都市伏見区指物町</t>
  </si>
  <si>
    <t>京都市伏見区桝形町</t>
  </si>
  <si>
    <t>京都市伏見区南尼崎町</t>
  </si>
  <si>
    <t>京都市伏見区北尼崎町</t>
  </si>
  <si>
    <t>京都市伏見区大宮町</t>
  </si>
  <si>
    <t>京都市伏見区新町</t>
  </si>
  <si>
    <t>京都市伏見区両替町</t>
  </si>
  <si>
    <t>京都市伏見区京町</t>
  </si>
  <si>
    <t>京都市伏見区京町８丁目横町</t>
  </si>
  <si>
    <t>京都市伏見区京町南</t>
  </si>
  <si>
    <t>京都市伏見区京町北</t>
  </si>
  <si>
    <t>京都市伏見区京町大黒町</t>
  </si>
  <si>
    <t>京都市伏見区桃山町金森出雲</t>
  </si>
  <si>
    <t>京都市伏見区銀座町</t>
  </si>
  <si>
    <t>京都市伏見区観音寺町</t>
  </si>
  <si>
    <t>京都市伏見区道阿弥町</t>
  </si>
  <si>
    <t>京都市伏見区片桐町</t>
  </si>
  <si>
    <t>京都市伏見区西奉行町</t>
  </si>
  <si>
    <t>京都市伏見区東奉行町</t>
  </si>
  <si>
    <t>京都市伏見区豊後橋町</t>
  </si>
  <si>
    <t>京都市伏見区桃陵町</t>
  </si>
  <si>
    <t>京都市伏見区奉行前町</t>
  </si>
  <si>
    <t>京都市伏見区讃岐町</t>
  </si>
  <si>
    <t>京都市伏見区向島橋詰町</t>
  </si>
  <si>
    <t>京都市伏見区向島本丸町</t>
  </si>
  <si>
    <t>京都市伏見区向島中島町</t>
  </si>
  <si>
    <t>京都市伏見区向島下之町</t>
  </si>
  <si>
    <t>京都市伏見区向島中之町</t>
  </si>
  <si>
    <t>京都市伏見区向島西堤町</t>
  </si>
  <si>
    <t>京都市伏見区向島善阿弥町</t>
  </si>
  <si>
    <t>京都市伏見区向島庚申町</t>
  </si>
  <si>
    <t>京都市伏見区向島立河原町</t>
  </si>
  <si>
    <t>京都市伏見区向島吹田河原町</t>
  </si>
  <si>
    <t>京都市伏見区向島東泉寺町</t>
  </si>
  <si>
    <t>京都市伏見区向島丸町</t>
  </si>
  <si>
    <t>京都市伏見区向島藤ノ木町</t>
  </si>
  <si>
    <t>京都市伏見区向島鷹場町</t>
  </si>
  <si>
    <t>京都市伏見区向島清水町</t>
  </si>
  <si>
    <t>京都市伏見区向島渡シ場町</t>
  </si>
  <si>
    <t>京都市伏見区向島四ツ谷池</t>
  </si>
  <si>
    <t>京都市伏見区向島二ノ丸町</t>
  </si>
  <si>
    <t>京都市伏見区向島上林町</t>
  </si>
  <si>
    <t>京都市伏見区向島新上林</t>
  </si>
  <si>
    <t>京都市伏見区向島二本柳</t>
  </si>
  <si>
    <t>京都市伏見区向島津田町</t>
  </si>
  <si>
    <t>京都市伏見区向島東定請</t>
  </si>
  <si>
    <t>京都市伏見区向島西定請</t>
  </si>
  <si>
    <t>京都市伏見区向島大黒</t>
  </si>
  <si>
    <t>京都市伏見区向島上五反田</t>
  </si>
  <si>
    <t>京都市伏見区恵美酒町</t>
  </si>
  <si>
    <t>京都市伏見区過書町</t>
  </si>
  <si>
    <t>京都市伏見区阿波橋町</t>
  </si>
  <si>
    <t>京都市伏見区八幡町</t>
  </si>
  <si>
    <t>京都市伏見区横大路三栖大黒町</t>
  </si>
  <si>
    <t>京都市伏見区下鳥羽六反長町</t>
  </si>
  <si>
    <t>京都市伏見区横大路三栖山城屋敷町</t>
  </si>
  <si>
    <t>京都市伏見区下鳥羽但馬町</t>
  </si>
  <si>
    <t>京都市伏見区下鳥羽南六反長町</t>
  </si>
  <si>
    <t>京都市伏見区東柳町</t>
  </si>
  <si>
    <t>京都市伏見区西柳町</t>
  </si>
  <si>
    <t>京都市伏見区東浜南町</t>
  </si>
  <si>
    <t>京都市伏見区西浜町</t>
  </si>
  <si>
    <t>京都市伏見区新中町</t>
  </si>
  <si>
    <t>京都市伏見区下中町</t>
  </si>
  <si>
    <t>京都市伏見区上中町</t>
  </si>
  <si>
    <t>京都市伏見区北浜町</t>
  </si>
  <si>
    <t>京都市伏見区表町</t>
  </si>
  <si>
    <t>京都市伏見区弾正町</t>
  </si>
  <si>
    <t>京都市伏見区平戸町</t>
  </si>
  <si>
    <t>京都市伏見区桃山町弾正島</t>
  </si>
  <si>
    <t>京都市伏見区葭島矢倉町</t>
  </si>
  <si>
    <t>京都市伏見区葭島金井戸町</t>
  </si>
  <si>
    <t>京都市伏見区桃山町金井戸島</t>
  </si>
  <si>
    <t>京都市伏見区三栖向町</t>
  </si>
  <si>
    <t>京都市伏見区南新地</t>
  </si>
  <si>
    <t>京都市伏見区杉本町</t>
  </si>
  <si>
    <t>京都市伏見区三栖半町</t>
  </si>
  <si>
    <t>京都市伏見区三栖町</t>
  </si>
  <si>
    <t>京都市伏見区横大路三栖木下屋敷町</t>
  </si>
  <si>
    <t>京都市伏見区横大路下三栖東ノ口</t>
  </si>
  <si>
    <t>京都市伏見区横大路下三栖里ノ内</t>
  </si>
  <si>
    <t>京都市伏見区横大路三栖池田屋敷町</t>
  </si>
  <si>
    <t>京都市伏見区横大路下三栖山殿</t>
  </si>
  <si>
    <t>京都市伏見区横大路三栖泥町跡町</t>
  </si>
  <si>
    <t>京都市伏見区横大路下三栖辻堂町</t>
  </si>
  <si>
    <t>京都市伏見区横大路下三栖梶原町</t>
  </si>
  <si>
    <t>京都市伏見区横大路下三栖城ノ前町</t>
  </si>
  <si>
    <t>京都市伏見区横大路千両松町</t>
  </si>
  <si>
    <t>京都市伏見区横大路下三栖宮ノ後</t>
  </si>
  <si>
    <t>京都市伏見区横大路芝生</t>
  </si>
  <si>
    <t>京都市伏見区横大路下三栖南郷</t>
  </si>
  <si>
    <t>京都市伏見区下鳥羽上三栖町</t>
  </si>
  <si>
    <t>京都市伏見区横大路沼</t>
  </si>
  <si>
    <t>京都市伏見区横大路菅本</t>
  </si>
  <si>
    <t>京都市伏見区横大路一本木</t>
  </si>
  <si>
    <t>京都市伏見区横大路八反田</t>
  </si>
  <si>
    <t>京都市伏見区横大路北ノ口町</t>
  </si>
  <si>
    <t>京都市伏見区横大路六反畑</t>
  </si>
  <si>
    <t>京都市伏見区横大路前川町</t>
  </si>
  <si>
    <t>京都市伏見区横大路富ノ森町</t>
  </si>
  <si>
    <t>京都市伏見区横大路西海道</t>
  </si>
  <si>
    <t>京都市伏見区横大路神宮寺</t>
  </si>
  <si>
    <t>京都市伏見区横大路下ノ坪</t>
  </si>
  <si>
    <t>京都市伏見区横大路松林</t>
  </si>
  <si>
    <t>京都市伏見区葭島渡場島町</t>
  </si>
  <si>
    <t>京都市伏見区向島又兵衛</t>
  </si>
  <si>
    <t>京都市伏見区納所下野</t>
  </si>
  <si>
    <t>京都市伏見区納所大野</t>
  </si>
  <si>
    <t>京都市伏見区納所岸ノ下</t>
  </si>
  <si>
    <t>京都市伏見区納所中河原</t>
  </si>
  <si>
    <t>京都市伏見区納所和泉屋</t>
  </si>
  <si>
    <t>京都市伏見区納所星柳</t>
  </si>
  <si>
    <t>京都市伏見区納所町</t>
  </si>
  <si>
    <t>京都市伏見区納所薬師堂</t>
  </si>
  <si>
    <t>京都市伏見区納所妙徳寺</t>
  </si>
  <si>
    <t>京都市伏見区納所南城堀</t>
  </si>
  <si>
    <t>京都市伏見区納所北城堀</t>
  </si>
  <si>
    <t>京都市伏見区横大路上ノ浜町</t>
  </si>
  <si>
    <t>京都市伏見区横大路畑中町</t>
  </si>
  <si>
    <t>京都市伏見区横大路向ヒ</t>
  </si>
  <si>
    <t>京都市伏見区横大路畔ノ内</t>
  </si>
  <si>
    <t>京都市伏見区横大路龍ケ池</t>
  </si>
  <si>
    <t>京都市伏見区横大路長畑町</t>
  </si>
  <si>
    <t>京都市伏見区横大路中ノ島町</t>
  </si>
  <si>
    <t>京都市伏見区横大路天王後</t>
  </si>
  <si>
    <t>京都市伏見区横大路朱雀</t>
  </si>
  <si>
    <t>京都市伏見区横大路橋本</t>
  </si>
  <si>
    <t>京都市伏見区横大路天王前</t>
  </si>
  <si>
    <t>京都市伏見区横大路鍬ノ本</t>
  </si>
  <si>
    <t>京都市伏見区横大路柿ノ本町</t>
  </si>
  <si>
    <t>京都市伏見区横大路貴船</t>
  </si>
  <si>
    <t>京都市伏見区加賀屋町</t>
  </si>
  <si>
    <t>京都市伏見区雁金町</t>
  </si>
  <si>
    <t>京都市伏見区菱屋町</t>
  </si>
  <si>
    <t>京都市伏見区榎町</t>
  </si>
  <si>
    <t>京都市伏見区上神泉苑町</t>
  </si>
  <si>
    <t>京都市伏見区下神泉苑町</t>
  </si>
  <si>
    <t>京都市伏見区景勝町</t>
  </si>
  <si>
    <t>京都市伏見区鳥羽町</t>
  </si>
  <si>
    <t>京都市伏見区奈良屋町</t>
  </si>
  <si>
    <t>京都市伏見区津知橋町</t>
  </si>
  <si>
    <t>京都市伏見区西鍵屋町</t>
  </si>
  <si>
    <t>京都市伏見区住吉町</t>
  </si>
  <si>
    <t>京都市伏見区中之町</t>
  </si>
  <si>
    <t>京都市伏見区上板橋町</t>
  </si>
  <si>
    <t>京都市伏見区堀詰町</t>
  </si>
  <si>
    <t>京都市伏見区紙子屋町</t>
  </si>
  <si>
    <t>京都市伏見区石屋町</t>
  </si>
  <si>
    <t>京都市伏見区越前町</t>
  </si>
  <si>
    <t>京都市伏見区桝屋町</t>
  </si>
  <si>
    <t>京都市伏見区大和町</t>
  </si>
  <si>
    <t>京都市伏見区小豆屋町</t>
  </si>
  <si>
    <t>京都市伏見区清水町</t>
  </si>
  <si>
    <t>京都市伏見区東朱雀町</t>
  </si>
  <si>
    <t>京都市伏見区西朱雀町</t>
  </si>
  <si>
    <t>京都市伏見区等安町</t>
  </si>
  <si>
    <t>京都市伏見区黒茶屋町</t>
  </si>
  <si>
    <t>京都市伏見区菊屋町</t>
  </si>
  <si>
    <t>京都市伏見区樽屋町</t>
  </si>
  <si>
    <t>京都市伏見区白銀町</t>
  </si>
  <si>
    <t>京都市伏見区東大文字町</t>
  </si>
  <si>
    <t>京都市伏見区海老屋町</t>
  </si>
  <si>
    <t>京都市伏見区東大黒町</t>
  </si>
  <si>
    <t>京都市伏見区西大黒町</t>
  </si>
  <si>
    <t>京都市伏見区舞台町</t>
  </si>
  <si>
    <t>京都市伏見区久米町</t>
  </si>
  <si>
    <t>京都市伏見区大津町</t>
  </si>
  <si>
    <t>京都市伏見区西堺町</t>
  </si>
  <si>
    <t>京都市伏見区松屋町</t>
  </si>
  <si>
    <t>京都市伏見区成町</t>
  </si>
  <si>
    <t>京都市伏見区土橋町</t>
  </si>
  <si>
    <t>京都市伏見区肥後町</t>
  </si>
  <si>
    <t>京都市伏見区東町</t>
  </si>
  <si>
    <t>京都市伏見区西町</t>
  </si>
  <si>
    <t>京都市伏見区東菱屋町</t>
  </si>
  <si>
    <t>京都市伏見区革屋町</t>
  </si>
  <si>
    <t>京都市伏見区帯屋町</t>
  </si>
  <si>
    <t>京都市伏見区西尼崎町</t>
  </si>
  <si>
    <t>京都市伏見区問屋町</t>
  </si>
  <si>
    <t>京都市伏見区片原町</t>
  </si>
  <si>
    <t>京都市伏見区西大手町</t>
  </si>
  <si>
    <t>京都市伏見区納屋町</t>
  </si>
  <si>
    <t>京都市伏見区下油掛町</t>
  </si>
  <si>
    <t>京都市伏見区車町</t>
  </si>
  <si>
    <t>京都市伏見区京橋町</t>
  </si>
  <si>
    <t>京都市伏見区山崎町</t>
  </si>
  <si>
    <t>京都市伏見区周防町</t>
  </si>
  <si>
    <t>京都市伏見区村上町</t>
  </si>
  <si>
    <t>京都市伏見区竹田松林町</t>
  </si>
  <si>
    <t>京都市伏見区北端町</t>
  </si>
  <si>
    <t>京都市伏見区毛利町</t>
  </si>
  <si>
    <t>京都市伏見区治部町</t>
  </si>
  <si>
    <t>京都市伏見区川東町</t>
  </si>
  <si>
    <t>京都市伏見区西大文字町</t>
  </si>
  <si>
    <t>京都市伏見区島津町</t>
  </si>
  <si>
    <t>京都市伏見区南寝小屋町</t>
  </si>
  <si>
    <t>京都市伏見区下鳥羽葭田町</t>
  </si>
  <si>
    <t>京都市伏見区下鳥羽浄春ケ前町</t>
  </si>
  <si>
    <t>京都市伏見区下鳥羽小柳町</t>
  </si>
  <si>
    <t>京都市伏見区下鳥羽澱女町</t>
  </si>
  <si>
    <t>京都市伏見区下鳥羽平塚町</t>
  </si>
  <si>
    <t>京都市伏見区北寝小屋町</t>
  </si>
  <si>
    <t>京都市伏見区下鳥羽芹川町</t>
  </si>
  <si>
    <t>京都市伏見区下鳥羽北ノ口町</t>
  </si>
  <si>
    <t>京都市伏見区下鳥羽渡瀬町</t>
  </si>
  <si>
    <t>京都市伏見区下鳥羽西芹川町</t>
  </si>
  <si>
    <t>京都市伏見区下鳥羽東芹川町</t>
  </si>
  <si>
    <t>京都市伏見区深草下川原町</t>
  </si>
  <si>
    <t>京都市伏見区深草川久保町</t>
  </si>
  <si>
    <t>京都市伏見区深草ヲカヤ町</t>
  </si>
  <si>
    <t>京都市伏見区深草向川原町</t>
  </si>
  <si>
    <t>京都市伏見区深草勧進橋町</t>
  </si>
  <si>
    <t>京都市伏見区竹田久保町</t>
  </si>
  <si>
    <t>京都市伏見区竹田中川原町</t>
  </si>
  <si>
    <t>京都市伏見区竹田三ツ杭町</t>
  </si>
  <si>
    <t>京都市伏見区竹田段川原町</t>
  </si>
  <si>
    <t>京都市伏見区竹田中島町</t>
  </si>
  <si>
    <t>京都市伏見区竹田流池町</t>
  </si>
  <si>
    <t>京都市伏見区竹田向代町川町</t>
  </si>
  <si>
    <t>京都市伏見区竹田向代町</t>
  </si>
  <si>
    <t>京都市伏見区竹田桶ノ井町</t>
  </si>
  <si>
    <t>京都市伏見区竹田七瀬川町</t>
  </si>
  <si>
    <t>京都市伏見区竹田内畑町</t>
  </si>
  <si>
    <t>京都市伏見区竹田田中殿町</t>
  </si>
  <si>
    <t>京都市伏見区竹田青池町</t>
  </si>
  <si>
    <t>京都市伏見区竹田真幡木町</t>
  </si>
  <si>
    <t>京都市伏見区竹田西桶ノ井町</t>
  </si>
  <si>
    <t>京都市伏見区深草越後屋敷町</t>
  </si>
  <si>
    <t>京都市伏見区深草柴田屋敷町</t>
  </si>
  <si>
    <t>京都市伏見区深草善導寺町</t>
  </si>
  <si>
    <t>京都市伏見区深草加賀屋敷町</t>
  </si>
  <si>
    <t>京都市伏見区深草泓ノ壺町</t>
  </si>
  <si>
    <t>京都市伏見区深草新門丈町</t>
  </si>
  <si>
    <t>京都市伏見区深草小久保町</t>
  </si>
  <si>
    <t>京都市伏見区深草フチ町</t>
  </si>
  <si>
    <t>京都市伏見区深草五反田町</t>
  </si>
  <si>
    <t>京都市伏見区竹田醍醐田町</t>
  </si>
  <si>
    <t>京都市伏見区竹田狩賀町</t>
  </si>
  <si>
    <t>京都市伏見区竹田藁屋町</t>
  </si>
  <si>
    <t>京都市伏見区竹田田中宮町</t>
  </si>
  <si>
    <t>京都市伏見区竹田浄菩提院町</t>
  </si>
  <si>
    <t>京都市伏見区竹田中内畑町</t>
  </si>
  <si>
    <t>京都市伏見区竹田西内畑町</t>
  </si>
  <si>
    <t>京都市伏見区竹田東小屋ノ内町</t>
  </si>
  <si>
    <t>京都市伏見区竹田西小屋ノ内町</t>
  </si>
  <si>
    <t>京都市伏見区竹田鳥羽殿町</t>
  </si>
  <si>
    <t>京都市伏見区中島北ノ口町</t>
  </si>
  <si>
    <t>京都市伏見区中島堀端町</t>
  </si>
  <si>
    <t>京都市伏見区竹田泓ノ川町</t>
  </si>
  <si>
    <t>京都市伏見区中島外山町</t>
  </si>
  <si>
    <t>京都市伏見区中島中道町</t>
  </si>
  <si>
    <t>京都市伏見区中島宮ノ前町</t>
  </si>
  <si>
    <t>京都市伏見区中島鳥羽離宮町</t>
  </si>
  <si>
    <t>京都市伏見区中島流作町</t>
  </si>
  <si>
    <t>京都市伏見区中島秋ノ山町</t>
  </si>
  <si>
    <t>京都市伏見区中島御所ノ内町</t>
  </si>
  <si>
    <t>京都市伏見区中島前山町</t>
  </si>
  <si>
    <t>京都市伏見区中島樋ノ上町</t>
  </si>
  <si>
    <t>京都市伏見区下鳥羽城ノ越町</t>
  </si>
  <si>
    <t>京都市伏見区下鳥羽前田町</t>
  </si>
  <si>
    <t>京都市伏見区下鳥羽上向島町</t>
  </si>
  <si>
    <t>京都市伏見区中島河原田町</t>
  </si>
  <si>
    <t>京都市伏見区下鳥羽長田町</t>
  </si>
  <si>
    <t>京都市伏見区下鳥羽広長町</t>
  </si>
  <si>
    <t>京都市伏見区下鳥羽北三町</t>
  </si>
  <si>
    <t>京都市伏見区下鳥羽中三町</t>
  </si>
  <si>
    <t>京都市伏見区下鳥羽南三町</t>
  </si>
  <si>
    <t>京都市伏見区横大路東裏町</t>
  </si>
  <si>
    <t>京都市伏見区横大路中ノ庄町</t>
  </si>
  <si>
    <t>京都市伏見区横大路草津町</t>
  </si>
  <si>
    <t>京都市伏見区羽束師鴨川町</t>
  </si>
  <si>
    <t>京都市伏見区羽束師志水町</t>
  </si>
  <si>
    <t>京都市伏見区羽束師古川町</t>
  </si>
  <si>
    <t>京都市伏見区羽束師菱川町</t>
  </si>
  <si>
    <t>京都市伏見区下鳥羽東柳長町</t>
  </si>
  <si>
    <t>京都市伏見区下鳥羽西柳長町</t>
  </si>
  <si>
    <t>京都市伏見区下鳥羽南柳長町</t>
  </si>
  <si>
    <t>京都市伏見区久我石原町</t>
  </si>
  <si>
    <t>京都市伏見区久我本町</t>
  </si>
  <si>
    <t>京都市伏見区久我御旅町</t>
  </si>
  <si>
    <t>京都市伏見区久我東町</t>
  </si>
  <si>
    <t>京都市伏見区久我森の宮町</t>
  </si>
  <si>
    <t>京都市伏見区久我西出町</t>
  </si>
  <si>
    <t>京都市伏見区下鳥羽北円面田町</t>
  </si>
  <si>
    <t>京都市伏見区下鳥羽中円面田町</t>
  </si>
  <si>
    <t>京都市伏見区下鳥羽南円面田町</t>
  </si>
  <si>
    <t>久世郡久御山町以下に掲載がない場合</t>
  </si>
  <si>
    <t>久世郡久御山町東一口</t>
  </si>
  <si>
    <t>久世郡久御山町市田</t>
  </si>
  <si>
    <t>久世郡久御山町野村</t>
  </si>
  <si>
    <t>久世郡久御山町森</t>
  </si>
  <si>
    <t>久世郡久御山町相島</t>
  </si>
  <si>
    <t>久世郡久御山町西一口</t>
  </si>
  <si>
    <t>久世郡久御山町佐古</t>
  </si>
  <si>
    <t>久世郡久御山町栄</t>
  </si>
  <si>
    <t>久世郡久御山町林</t>
  </si>
  <si>
    <t>久世郡久御山町佐山</t>
  </si>
  <si>
    <t>久世郡久御山町下津屋</t>
  </si>
  <si>
    <t>久世郡久御山町田井</t>
  </si>
  <si>
    <t>久世郡久御山町中島</t>
  </si>
  <si>
    <t>久世郡久御山町坊之池</t>
  </si>
  <si>
    <t>久世郡久御山町島田</t>
  </si>
  <si>
    <t>久世郡久御山町藤和田</t>
  </si>
  <si>
    <t>久世郡久御山町北川顔</t>
  </si>
  <si>
    <t>久世郡久御山町大橋辺</t>
  </si>
  <si>
    <t>八幡市川口高原</t>
  </si>
  <si>
    <t>八幡市八幡樋ノ口</t>
  </si>
  <si>
    <t>八幡市八幡長町</t>
  </si>
  <si>
    <t>京都市伏見区淀樋爪町</t>
  </si>
  <si>
    <t>京都市伏見区淀水垂町</t>
  </si>
  <si>
    <t>京都市伏見区淀本町</t>
  </si>
  <si>
    <t>京都市伏見区淀池上町</t>
  </si>
  <si>
    <t>京都市伏見区淀下津町</t>
  </si>
  <si>
    <t>京都市伏見区淀新町</t>
  </si>
  <si>
    <t>京都市伏見区淀大下津町</t>
  </si>
  <si>
    <t>京都市伏見区淀木津町</t>
  </si>
  <si>
    <t>京都市伏見区淀川顔町</t>
  </si>
  <si>
    <t>京都市伏見区向島下五反田</t>
  </si>
  <si>
    <t>京都市伏見区淀生津町</t>
  </si>
  <si>
    <t>京都市伏見区淀際目町</t>
  </si>
  <si>
    <t>京都市伏見区淀美豆町</t>
  </si>
  <si>
    <t>八幡市以下に掲載がない場合</t>
  </si>
  <si>
    <t>八幡市八幡科手</t>
  </si>
  <si>
    <t>八幡市八幡土井</t>
  </si>
  <si>
    <t>八幡市八幡千束</t>
  </si>
  <si>
    <t>八幡市八幡山柴</t>
  </si>
  <si>
    <t>八幡市八幡高坊</t>
  </si>
  <si>
    <t>八幡市八幡大谷</t>
  </si>
  <si>
    <t>八幡市八幡西高坊</t>
  </si>
  <si>
    <t>八幡市八幡平ノ山</t>
  </si>
  <si>
    <t>八幡市八幡垣内山</t>
  </si>
  <si>
    <t>八幡市八幡吉野</t>
  </si>
  <si>
    <t>八幡市八幡吉野垣内</t>
  </si>
  <si>
    <t>八幡市八幡北浦</t>
  </si>
  <si>
    <t>八幡市八幡旦所</t>
  </si>
  <si>
    <t>八幡市八幡山路</t>
  </si>
  <si>
    <t>八幡市八幡柴座</t>
  </si>
  <si>
    <t>八幡市八幡森垣内</t>
  </si>
  <si>
    <t>八幡市八幡東浦</t>
  </si>
  <si>
    <t>八幡市八幡名残</t>
  </si>
  <si>
    <t>八幡市八幡双栗</t>
  </si>
  <si>
    <t>八幡市八幡源氏垣外</t>
  </si>
  <si>
    <t>八幡市八幡森</t>
  </si>
  <si>
    <t>八幡市八幡東島</t>
  </si>
  <si>
    <t>八幡市八幡小西</t>
  </si>
  <si>
    <t>八幡市八幡番賀</t>
  </si>
  <si>
    <t>八幡市八幡西島</t>
  </si>
  <si>
    <t>八幡市八幡舞台</t>
  </si>
  <si>
    <t>八幡市八幡小松</t>
  </si>
  <si>
    <t>八幡市八幡柿木垣内</t>
  </si>
  <si>
    <t>八幡市八幡高畑</t>
  </si>
  <si>
    <t>八幡市八幡園内</t>
  </si>
  <si>
    <t>八幡市八幡苗田</t>
  </si>
  <si>
    <t>八幡市八幡吉原</t>
  </si>
  <si>
    <t>八幡市八幡盛戸</t>
  </si>
  <si>
    <t>八幡市八幡一ノ坪</t>
  </si>
  <si>
    <t>八幡市八幡御幸谷</t>
  </si>
  <si>
    <t>八幡市八幡久保田</t>
  </si>
  <si>
    <t>八幡市八幡砂田</t>
  </si>
  <si>
    <t>八幡市八幡月夜田</t>
  </si>
  <si>
    <t>八幡市八幡備前</t>
  </si>
  <si>
    <t>八幡市八幡山田</t>
  </si>
  <si>
    <t>八幡市八幡武蔵芝</t>
  </si>
  <si>
    <t>八幡市八幡水珀</t>
  </si>
  <si>
    <t>八幡市八幡南山</t>
  </si>
  <si>
    <t>八幡市八幡柿ケ谷</t>
  </si>
  <si>
    <t>八幡市八幡福禄谷</t>
  </si>
  <si>
    <t>八幡市八幡安居塚</t>
  </si>
  <si>
    <t>八幡市八幡長谷</t>
  </si>
  <si>
    <t>八幡市八幡式部谷</t>
  </si>
  <si>
    <t>八幡市八幡清水井</t>
  </si>
  <si>
    <t>八幡市八幡岸本</t>
  </si>
  <si>
    <t>八幡市八幡松原</t>
  </si>
  <si>
    <t>八幡市八幡山下</t>
  </si>
  <si>
    <t>八幡市八幡大芝</t>
  </si>
  <si>
    <t>八幡市八幡中ノ山</t>
  </si>
  <si>
    <t>八幡市八幡隅田口</t>
  </si>
  <si>
    <t>八幡市八幡五反田</t>
  </si>
  <si>
    <t>八幡市八幡長田</t>
  </si>
  <si>
    <t>八幡市八幡軸</t>
  </si>
  <si>
    <t>八幡市八幡渡ル瀬</t>
  </si>
  <si>
    <t>八幡市八幡三反長</t>
  </si>
  <si>
    <t>八幡市八幡植松</t>
  </si>
  <si>
    <t>八幡市八幡女郎花</t>
  </si>
  <si>
    <t>八幡市八幡広門</t>
  </si>
  <si>
    <t>八幡市八幡東林</t>
  </si>
  <si>
    <t>八幡市八幡御馬所</t>
  </si>
  <si>
    <t>八幡市八幡菖蒲池</t>
  </si>
  <si>
    <t>八幡市八幡山本</t>
  </si>
  <si>
    <t>八幡市八幡今田</t>
  </si>
  <si>
    <t>八幡市八幡馬場</t>
  </si>
  <si>
    <t>八幡市八幡河原崎</t>
  </si>
  <si>
    <t>八幡市八幡神原</t>
  </si>
  <si>
    <t>八幡市八幡石不動</t>
  </si>
  <si>
    <t>八幡市八幡平谷</t>
  </si>
  <si>
    <t>八幡市八幡城ノ内</t>
  </si>
  <si>
    <t>八幡市八幡三本橋</t>
  </si>
  <si>
    <t>八幡市八幡平田</t>
  </si>
  <si>
    <t>八幡市八幡沓田</t>
  </si>
  <si>
    <t>八幡市八幡三ノ甲</t>
  </si>
  <si>
    <t>八幡市川口浜</t>
  </si>
  <si>
    <t>八幡市川口北浦</t>
  </si>
  <si>
    <t>八幡市川口堀ノ内</t>
  </si>
  <si>
    <t>八幡市川口東頭</t>
  </si>
  <si>
    <t>八幡市川口擬宝珠</t>
  </si>
  <si>
    <t>八幡市川口天神崎</t>
  </si>
  <si>
    <t>八幡市川口小西</t>
  </si>
  <si>
    <t>八幡市川口馬屋尻</t>
  </si>
  <si>
    <t>八幡市川口萩原</t>
  </si>
  <si>
    <t>八幡市川口別所</t>
  </si>
  <si>
    <t>八幡市川口扇ノ芝</t>
  </si>
  <si>
    <t>八幡市川口東扇</t>
  </si>
  <si>
    <t>八幡市川口西扇</t>
  </si>
  <si>
    <t>八幡市下奈良小宮</t>
  </si>
  <si>
    <t>八幡市下奈良一丁堤</t>
  </si>
  <si>
    <t>八幡市下奈良名越</t>
  </si>
  <si>
    <t>八幡市下奈良奥垣内</t>
  </si>
  <si>
    <t>八幡市下奈良出垣内</t>
  </si>
  <si>
    <t>八幡市下奈良下三床</t>
  </si>
  <si>
    <t>八幡市下奈良隅田</t>
  </si>
  <si>
    <t>八幡市下奈良野神</t>
  </si>
  <si>
    <t>八幡市下奈良宮ノ道</t>
  </si>
  <si>
    <t>八幡市下奈良榊</t>
  </si>
  <si>
    <t>八幡市下奈良新下</t>
  </si>
  <si>
    <t>八幡市下奈良中ノ坪</t>
  </si>
  <si>
    <t>八幡市下奈良蜻蛉尻筋</t>
  </si>
  <si>
    <t>八幡市下奈良蜻蛉尻</t>
  </si>
  <si>
    <t>八幡市下奈良上三床</t>
  </si>
  <si>
    <t>八幡市下奈良南頭</t>
  </si>
  <si>
    <t>八幡市下奈良一丁地</t>
  </si>
  <si>
    <t>八幡市下奈良奈良元</t>
  </si>
  <si>
    <t>八幡市下奈良二階堂</t>
  </si>
  <si>
    <t>八幡市下奈良上ノ段</t>
  </si>
  <si>
    <t>八幡市下奈良今里</t>
  </si>
  <si>
    <t>八幡市下奈良井関</t>
  </si>
  <si>
    <t>八幡市下奈良竹垣内</t>
  </si>
  <si>
    <t>八幡市上奈良小端</t>
  </si>
  <si>
    <t>八幡市上奈良御園</t>
  </si>
  <si>
    <t>八幡市上奈良サグリ前</t>
  </si>
  <si>
    <t>八幡市上奈良宮ノ西</t>
  </si>
  <si>
    <t>八幡市上奈良城垣内</t>
  </si>
  <si>
    <t>八幡市上奈良奈良里</t>
  </si>
  <si>
    <t>八幡市上奈良東ノ口</t>
  </si>
  <si>
    <t>八幡市上奈良北ノ口</t>
  </si>
  <si>
    <t>八幡市上奈良大門</t>
  </si>
  <si>
    <t>八幡市上奈良宮ノ東</t>
  </si>
  <si>
    <t>八幡市上奈良日ノ尾</t>
  </si>
  <si>
    <t>八幡市上奈良長池</t>
  </si>
  <si>
    <t>八幡市上奈良南ノ口</t>
  </si>
  <si>
    <t>八幡市上奈良池ノ向</t>
  </si>
  <si>
    <t>八幡市上奈良堂島</t>
  </si>
  <si>
    <t>八幡市上津屋尼ケ池</t>
  </si>
  <si>
    <t>八幡市上津屋林</t>
  </si>
  <si>
    <t>介護老人保健施設リスト</t>
    <rPh sb="0" eb="2">
      <t>カイゴ</t>
    </rPh>
    <rPh sb="2" eb="4">
      <t>ロウジン</t>
    </rPh>
    <rPh sb="4" eb="6">
      <t>ホケン</t>
    </rPh>
    <rPh sb="6" eb="8">
      <t>シセツ</t>
    </rPh>
    <phoneticPr fontId="3"/>
  </si>
  <si>
    <t>南区</t>
  </si>
  <si>
    <t>右京区</t>
  </si>
  <si>
    <t>伏見区</t>
  </si>
  <si>
    <t>向日市</t>
  </si>
  <si>
    <t>長岡京市</t>
  </si>
  <si>
    <t>亀岡市</t>
  </si>
  <si>
    <t>075-873-1396</t>
  </si>
  <si>
    <t>075-621-3119</t>
  </si>
  <si>
    <t>075-934-6888</t>
  </si>
  <si>
    <t>075-934-7513</t>
  </si>
  <si>
    <t>0771-23-2811</t>
  </si>
  <si>
    <t>0771-23-2791</t>
  </si>
  <si>
    <t>サイズ</t>
    <phoneticPr fontId="3"/>
  </si>
  <si>
    <t>ポータブルトイレ</t>
    <phoneticPr fontId="3"/>
  </si>
  <si>
    <t>IVH</t>
    <phoneticPr fontId="3"/>
  </si>
  <si>
    <t>今日は何年の何月何日ですか？
何曜日ですか？</t>
    <rPh sb="0" eb="2">
      <t>キョウ</t>
    </rPh>
    <rPh sb="3" eb="5">
      <t>ナンネン</t>
    </rPh>
    <rPh sb="6" eb="8">
      <t>ナンガツ</t>
    </rPh>
    <rPh sb="8" eb="10">
      <t>ナンニチ</t>
    </rPh>
    <rPh sb="15" eb="18">
      <t>ナンヨウビ</t>
    </rPh>
    <phoneticPr fontId="3"/>
  </si>
  <si>
    <t>施設名</t>
    <rPh sb="0" eb="2">
      <t>シセツ</t>
    </rPh>
    <rPh sb="2" eb="3">
      <t>メイ</t>
    </rPh>
    <phoneticPr fontId="3"/>
  </si>
  <si>
    <t>退院後１ヶ月</t>
    <rPh sb="0" eb="3">
      <t>タイインゴ</t>
    </rPh>
    <rPh sb="5" eb="6">
      <t>ツキ</t>
    </rPh>
    <phoneticPr fontId="3"/>
  </si>
  <si>
    <t>なし</t>
    <phoneticPr fontId="3"/>
  </si>
  <si>
    <t>あり</t>
    <phoneticPr fontId="3"/>
  </si>
  <si>
    <t>できる</t>
    <phoneticPr fontId="3"/>
  </si>
  <si>
    <t>できない</t>
    <phoneticPr fontId="3"/>
  </si>
  <si>
    <t>はい</t>
    <phoneticPr fontId="3"/>
  </si>
  <si>
    <t>いいえ</t>
    <phoneticPr fontId="3"/>
  </si>
  <si>
    <t>リハビリ拒否</t>
    <rPh sb="4" eb="6">
      <t>キョヒ</t>
    </rPh>
    <phoneticPr fontId="3"/>
  </si>
  <si>
    <t>経過中合併症</t>
    <rPh sb="0" eb="2">
      <t>ケイカ</t>
    </rPh>
    <rPh sb="2" eb="3">
      <t>チュウ</t>
    </rPh>
    <rPh sb="3" eb="6">
      <t>ガッペイショウ</t>
    </rPh>
    <phoneticPr fontId="3"/>
  </si>
  <si>
    <t>最大文字数</t>
    <rPh sb="0" eb="2">
      <t>サイダイ</t>
    </rPh>
    <rPh sb="2" eb="4">
      <t>モジ</t>
    </rPh>
    <rPh sb="4" eb="5">
      <t>スウ</t>
    </rPh>
    <phoneticPr fontId="3"/>
  </si>
  <si>
    <t>最大文字数</t>
    <rPh sb="0" eb="2">
      <t>サイダイ</t>
    </rPh>
    <rPh sb="2" eb="5">
      <t>モジスウ</t>
    </rPh>
    <phoneticPr fontId="3"/>
  </si>
  <si>
    <t>文字数250</t>
    <rPh sb="0" eb="3">
      <t>モジスウ</t>
    </rPh>
    <phoneticPr fontId="3"/>
  </si>
  <si>
    <t>病状</t>
    <rPh sb="0" eb="2">
      <t>ビョウジョウ</t>
    </rPh>
    <phoneticPr fontId="3"/>
  </si>
  <si>
    <t>※スムーズで密な連携を図るため、高度の暗号化処理により情報保護をした上、インターネットを使用して連携施設と診療情報を共有します。</t>
    <rPh sb="6" eb="7">
      <t>ミツ</t>
    </rPh>
    <rPh sb="8" eb="10">
      <t>レンケイ</t>
    </rPh>
    <rPh sb="11" eb="12">
      <t>ハカ</t>
    </rPh>
    <rPh sb="16" eb="17">
      <t>コウ</t>
    </rPh>
    <rPh sb="17" eb="18">
      <t>ド</t>
    </rPh>
    <rPh sb="19" eb="22">
      <t>アンゴウカ</t>
    </rPh>
    <rPh sb="22" eb="24">
      <t>ショリ</t>
    </rPh>
    <rPh sb="27" eb="29">
      <t>ジョウホウ</t>
    </rPh>
    <rPh sb="29" eb="31">
      <t>ホゴ</t>
    </rPh>
    <rPh sb="34" eb="35">
      <t>ウエ</t>
    </rPh>
    <rPh sb="44" eb="46">
      <t>シヨウ</t>
    </rPh>
    <rPh sb="48" eb="50">
      <t>レンケイ</t>
    </rPh>
    <rPh sb="50" eb="52">
      <t>シセツ</t>
    </rPh>
    <rPh sb="53" eb="55">
      <t>シンリョウ</t>
    </rPh>
    <rPh sb="55" eb="57">
      <t>ジョウホウ</t>
    </rPh>
    <rPh sb="58" eb="60">
      <t>キョウユウ</t>
    </rPh>
    <phoneticPr fontId="3"/>
  </si>
  <si>
    <t>これから言う三つの言葉を言ってみてください。
後でまた聞きますので、よく覚えておいてください。
　　　1:　a)　桜　b)　猫　c)電車
　　　2:　a)　梅　b)　犬　c)　自動車</t>
    <rPh sb="4" eb="5">
      <t>イ</t>
    </rPh>
    <rPh sb="6" eb="7">
      <t>ミッ</t>
    </rPh>
    <rPh sb="9" eb="11">
      <t>コトバ</t>
    </rPh>
    <rPh sb="12" eb="13">
      <t>イ</t>
    </rPh>
    <rPh sb="23" eb="24">
      <t>アト</t>
    </rPh>
    <rPh sb="27" eb="28">
      <t>キ</t>
    </rPh>
    <rPh sb="36" eb="37">
      <t>オボ</t>
    </rPh>
    <rPh sb="57" eb="58">
      <t>サクラ</t>
    </rPh>
    <rPh sb="62" eb="63">
      <t>ネコ</t>
    </rPh>
    <rPh sb="66" eb="68">
      <t>デンシャ</t>
    </rPh>
    <rPh sb="78" eb="79">
      <t>ウメ</t>
    </rPh>
    <rPh sb="83" eb="84">
      <t>イヌ</t>
    </rPh>
    <rPh sb="88" eb="91">
      <t>ジドウシャ</t>
    </rPh>
    <phoneticPr fontId="3"/>
  </si>
  <si>
    <t>b)</t>
    <phoneticPr fontId="3"/>
  </si>
  <si>
    <t>c)</t>
    <phoneticPr fontId="3"/>
  </si>
  <si>
    <t>保険算定</t>
    <rPh sb="0" eb="2">
      <t>ホケン</t>
    </rPh>
    <rPh sb="2" eb="4">
      <t>サンテイ</t>
    </rPh>
    <phoneticPr fontId="3"/>
  </si>
  <si>
    <t>くも膜下出血</t>
    <rPh sb="2" eb="6">
      <t>マクカシュッケツ</t>
    </rPh>
    <phoneticPr fontId="3"/>
  </si>
  <si>
    <t>なし</t>
    <phoneticPr fontId="3"/>
  </si>
  <si>
    <t>あり</t>
    <phoneticPr fontId="3"/>
  </si>
  <si>
    <t>できる</t>
    <phoneticPr fontId="3"/>
  </si>
  <si>
    <t>できない</t>
    <phoneticPr fontId="3"/>
  </si>
  <si>
    <t>はい</t>
    <phoneticPr fontId="3"/>
  </si>
  <si>
    <t>いいえ</t>
    <phoneticPr fontId="3"/>
  </si>
  <si>
    <t>ＦＩＭ排便コントロール</t>
    <rPh sb="3" eb="5">
      <t>ハイベン</t>
    </rPh>
    <phoneticPr fontId="3"/>
  </si>
  <si>
    <t>インシュリン</t>
    <phoneticPr fontId="3"/>
  </si>
  <si>
    <t>キーパーソン</t>
    <phoneticPr fontId="3"/>
  </si>
  <si>
    <t>)</t>
    <phoneticPr fontId="3"/>
  </si>
  <si>
    <t>右</t>
    <rPh sb="0" eb="1">
      <t>ミギ</t>
    </rPh>
    <phoneticPr fontId="3"/>
  </si>
  <si>
    <t>治療２</t>
    <rPh sb="0" eb="2">
      <t>チリョウ</t>
    </rPh>
    <phoneticPr fontId="3"/>
  </si>
  <si>
    <t>治療３</t>
    <rPh sb="0" eb="2">
      <t>チリョウ</t>
    </rPh>
    <phoneticPr fontId="3"/>
  </si>
  <si>
    <t>退院時ｍＲＳ</t>
    <rPh sb="0" eb="3">
      <t>タイインジ</t>
    </rPh>
    <phoneticPr fontId="3"/>
  </si>
  <si>
    <t>ｍRS</t>
    <phoneticPr fontId="3"/>
  </si>
  <si>
    <t>CD</t>
    <phoneticPr fontId="3"/>
  </si>
  <si>
    <t>全く症状なし</t>
    <rPh sb="0" eb="1">
      <t>マッタ</t>
    </rPh>
    <rPh sb="2" eb="4">
      <t>ショウジョウ</t>
    </rPh>
    <phoneticPr fontId="3"/>
  </si>
  <si>
    <t>死亡</t>
    <rPh sb="0" eb="2">
      <t>シボウ</t>
    </rPh>
    <phoneticPr fontId="3"/>
  </si>
  <si>
    <t>治療１</t>
    <rPh sb="0" eb="2">
      <t>チリョウ</t>
    </rPh>
    <phoneticPr fontId="3"/>
  </si>
  <si>
    <t>症状あるが明らかな障害なく日常の勤めや活動が可能</t>
    <rPh sb="0" eb="2">
      <t>ショウジョウ</t>
    </rPh>
    <rPh sb="5" eb="6">
      <t>アキ</t>
    </rPh>
    <rPh sb="9" eb="11">
      <t>ショウガイ</t>
    </rPh>
    <rPh sb="13" eb="15">
      <t>ニチジョウ</t>
    </rPh>
    <rPh sb="16" eb="17">
      <t>ツト</t>
    </rPh>
    <rPh sb="19" eb="21">
      <t>カツドウ</t>
    </rPh>
    <rPh sb="22" eb="24">
      <t>カノウ</t>
    </rPh>
    <phoneticPr fontId="3"/>
  </si>
  <si>
    <t>軽度障害：活動に制限はあるが、介助なしに身の回りのことはできる</t>
    <rPh sb="0" eb="2">
      <t>ケイド</t>
    </rPh>
    <rPh sb="2" eb="4">
      <t>ショウガイ</t>
    </rPh>
    <rPh sb="5" eb="7">
      <t>カツドウ</t>
    </rPh>
    <rPh sb="8" eb="10">
      <t>セイゲン</t>
    </rPh>
    <rPh sb="15" eb="17">
      <t>カイジョ</t>
    </rPh>
    <rPh sb="20" eb="21">
      <t>ミ</t>
    </rPh>
    <rPh sb="22" eb="23">
      <t>マワ</t>
    </rPh>
    <phoneticPr fontId="3"/>
  </si>
  <si>
    <t>中等度障害：介助を要するが補助なしに歩行可能</t>
    <rPh sb="0" eb="3">
      <t>チュウトウド</t>
    </rPh>
    <rPh sb="3" eb="5">
      <t>ショウガイ</t>
    </rPh>
    <rPh sb="6" eb="8">
      <t>カイジョ</t>
    </rPh>
    <rPh sb="9" eb="10">
      <t>ヨウ</t>
    </rPh>
    <rPh sb="13" eb="15">
      <t>ホジョ</t>
    </rPh>
    <rPh sb="18" eb="20">
      <t>ホコウ</t>
    </rPh>
    <rPh sb="20" eb="22">
      <t>カノウ</t>
    </rPh>
    <phoneticPr fontId="3"/>
  </si>
  <si>
    <t>中から重度障害：歩行、身体的要求に介助要する</t>
    <rPh sb="0" eb="1">
      <t>ナカ</t>
    </rPh>
    <rPh sb="3" eb="5">
      <t>ジュウド</t>
    </rPh>
    <rPh sb="5" eb="7">
      <t>ショウガイ</t>
    </rPh>
    <rPh sb="8" eb="10">
      <t>ホコウ</t>
    </rPh>
    <rPh sb="11" eb="14">
      <t>シンタイテキ</t>
    </rPh>
    <rPh sb="14" eb="16">
      <t>ヨウキュウ</t>
    </rPh>
    <rPh sb="17" eb="19">
      <t>カイジョ</t>
    </rPh>
    <rPh sb="19" eb="20">
      <t>ヨウ</t>
    </rPh>
    <phoneticPr fontId="3"/>
  </si>
  <si>
    <t>重度障害：常時臥床で常に介護と見守りを要する</t>
    <rPh sb="0" eb="2">
      <t>ジュウド</t>
    </rPh>
    <rPh sb="2" eb="4">
      <t>ショウガイ</t>
    </rPh>
    <rPh sb="5" eb="7">
      <t>ジョウジ</t>
    </rPh>
    <rPh sb="7" eb="9">
      <t>ガショウ</t>
    </rPh>
    <rPh sb="10" eb="11">
      <t>ツネ</t>
    </rPh>
    <rPh sb="12" eb="13">
      <t>カイ</t>
    </rPh>
    <rPh sb="13" eb="14">
      <t>ゴ</t>
    </rPh>
    <rPh sb="15" eb="17">
      <t>ミマモ</t>
    </rPh>
    <rPh sb="19" eb="20">
      <t>ヨウ</t>
    </rPh>
    <phoneticPr fontId="3"/>
  </si>
  <si>
    <t>象牙色</t>
    <rPh sb="0" eb="3">
      <t>ゾウゲイロ</t>
    </rPh>
    <phoneticPr fontId="3"/>
  </si>
  <si>
    <t>※7/1報告に必要な項目です。</t>
    <rPh sb="4" eb="6">
      <t>ホウコク</t>
    </rPh>
    <rPh sb="7" eb="9">
      <t>ヒツヨウ</t>
    </rPh>
    <rPh sb="10" eb="12">
      <t>コウモク</t>
    </rPh>
    <phoneticPr fontId="3"/>
  </si>
  <si>
    <t xml:space="preserve"> 自動入力箇所です。直接の入力はできません。</t>
    <rPh sb="1" eb="3">
      <t>ジドウ</t>
    </rPh>
    <rPh sb="3" eb="5">
      <t>ニュウリョク</t>
    </rPh>
    <rPh sb="5" eb="7">
      <t>カショ</t>
    </rPh>
    <rPh sb="10" eb="12">
      <t>チョクセツ</t>
    </rPh>
    <rPh sb="13" eb="15">
      <t>ニュウリョク</t>
    </rPh>
    <phoneticPr fontId="3"/>
  </si>
  <si>
    <t>治療年月日</t>
    <rPh sb="0" eb="2">
      <t>チリョウ</t>
    </rPh>
    <rPh sb="2" eb="5">
      <t>ネンガッピ</t>
    </rPh>
    <phoneticPr fontId="3"/>
  </si>
  <si>
    <t>入院年月日</t>
    <rPh sb="0" eb="2">
      <t>ニュウイン</t>
    </rPh>
    <rPh sb="2" eb="5">
      <t>ネンガッピ</t>
    </rPh>
    <phoneticPr fontId="3"/>
  </si>
  <si>
    <t>退院年月日</t>
    <rPh sb="0" eb="2">
      <t>タイイン</t>
    </rPh>
    <rPh sb="2" eb="5">
      <t>ネンガッピ</t>
    </rPh>
    <phoneticPr fontId="3"/>
  </si>
  <si>
    <t>介護療養施設名</t>
    <rPh sb="0" eb="1">
      <t>カイ</t>
    </rPh>
    <rPh sb="1" eb="2">
      <t>ゴ</t>
    </rPh>
    <rPh sb="2" eb="4">
      <t>リョウヨウ</t>
    </rPh>
    <rPh sb="4" eb="7">
      <t>シセツメイ</t>
    </rPh>
    <phoneticPr fontId="3"/>
  </si>
  <si>
    <t>入所年月日</t>
    <rPh sb="0" eb="2">
      <t>ニュウショ</t>
    </rPh>
    <rPh sb="2" eb="5">
      <t>ネンガッピ</t>
    </rPh>
    <phoneticPr fontId="3"/>
  </si>
  <si>
    <t>バリアンス</t>
    <phoneticPr fontId="3"/>
  </si>
  <si>
    <t>患者家族:身体的状況</t>
    <rPh sb="0" eb="2">
      <t>カンジャ</t>
    </rPh>
    <rPh sb="2" eb="4">
      <t>カゾク</t>
    </rPh>
    <rPh sb="5" eb="8">
      <t>シンタイテキ</t>
    </rPh>
    <rPh sb="8" eb="10">
      <t>ジョウキョウ</t>
    </rPh>
    <phoneticPr fontId="3"/>
  </si>
  <si>
    <t>Ａ１</t>
    <phoneticPr fontId="3"/>
  </si>
  <si>
    <t>患者家族:治療拒否</t>
  </si>
  <si>
    <t>Ａ２</t>
    <phoneticPr fontId="3"/>
  </si>
  <si>
    <t>患者家族:退院日希望</t>
  </si>
  <si>
    <t>Ａ３</t>
    <phoneticPr fontId="3"/>
  </si>
  <si>
    <t>患者家族:理解力不足の為指導不完全</t>
  </si>
  <si>
    <t>Ａ４</t>
    <phoneticPr fontId="3"/>
  </si>
  <si>
    <t>患者家族:その他</t>
  </si>
  <si>
    <t>Ａ５</t>
    <phoneticPr fontId="3"/>
  </si>
  <si>
    <t>職員要因:医師指示忘れ・追加</t>
  </si>
  <si>
    <t>Ｂ１</t>
    <phoneticPr fontId="3"/>
  </si>
  <si>
    <t>職員要因:医療診断による治療方針変更</t>
  </si>
  <si>
    <t>Ｂ２</t>
    <phoneticPr fontId="3"/>
  </si>
  <si>
    <t>職員要因:指示通り実施できなかった</t>
  </si>
  <si>
    <t>Ｂ３</t>
    <phoneticPr fontId="3"/>
  </si>
  <si>
    <t>職員要因:その他</t>
  </si>
  <si>
    <t>Ｂ４</t>
    <phoneticPr fontId="3"/>
  </si>
  <si>
    <t>施設要因:検査結果遅延・書類不足</t>
  </si>
  <si>
    <t>Ｃ１</t>
    <phoneticPr fontId="3"/>
  </si>
  <si>
    <t>施設要因:設備・機材・機器の故障不足</t>
  </si>
  <si>
    <t>Ｃ２</t>
    <phoneticPr fontId="3"/>
  </si>
  <si>
    <t>施設要因:検査・手術予約待ち</t>
  </si>
  <si>
    <t>Ｃ３</t>
    <phoneticPr fontId="3"/>
  </si>
  <si>
    <t>施設要因:ベッドコントロール</t>
  </si>
  <si>
    <t>Ｃ４</t>
    <phoneticPr fontId="3"/>
  </si>
  <si>
    <t>施設要因:その他</t>
  </si>
  <si>
    <t>Ｃ５</t>
    <phoneticPr fontId="3"/>
  </si>
  <si>
    <t>地域要因:退院後移動施設の空きなし</t>
  </si>
  <si>
    <t>Ｄ１</t>
    <phoneticPr fontId="3"/>
  </si>
  <si>
    <t>地域要因:在宅看護者不足</t>
  </si>
  <si>
    <t>Ｄ２</t>
    <phoneticPr fontId="3"/>
  </si>
  <si>
    <t>地域要因:在宅設備不足</t>
  </si>
  <si>
    <t>Ｄ３</t>
    <phoneticPr fontId="3"/>
  </si>
  <si>
    <t>地域要因:その他</t>
  </si>
  <si>
    <t>Ｄ４</t>
    <phoneticPr fontId="3"/>
  </si>
  <si>
    <t>ＦＩＭ経過</t>
    <rPh sb="3" eb="5">
      <t>ケイカ</t>
    </rPh>
    <phoneticPr fontId="3"/>
  </si>
  <si>
    <t>検査年月日</t>
    <rPh sb="0" eb="2">
      <t>ケンサ</t>
    </rPh>
    <rPh sb="2" eb="5">
      <t>ネンガッピ</t>
    </rPh>
    <phoneticPr fontId="3"/>
  </si>
  <si>
    <t>ＦＩＭ階段昇降</t>
    <rPh sb="3" eb="5">
      <t>カイダン</t>
    </rPh>
    <rPh sb="5" eb="7">
      <t>ショウコウ</t>
    </rPh>
    <phoneticPr fontId="3"/>
  </si>
  <si>
    <t>FIM
経過</t>
    <rPh sb="4" eb="6">
      <t>ケイカ</t>
    </rPh>
    <phoneticPr fontId="3"/>
  </si>
  <si>
    <t>京都市上京区三助町</t>
  </si>
  <si>
    <t>京都市上京区鳳瑞町</t>
  </si>
  <si>
    <t>京都市上京区三番町</t>
  </si>
  <si>
    <t>京都市上京区七番町</t>
  </si>
  <si>
    <t>京都市上京区西上之町</t>
  </si>
  <si>
    <t>京都市上京区通上の下立売上る２丁目、御前通下立売上る、御前通</t>
  </si>
  <si>
    <t>京都市上京区下立売上る２丁目西入、御前通下立売上る東入、下ノ</t>
  </si>
  <si>
    <t>京都市上京区上の下立売通天神道東入、下立売通御前西入、下立売</t>
  </si>
  <si>
    <t>京都市上京区下之町</t>
  </si>
  <si>
    <t>京都市上京区行衛町</t>
  </si>
  <si>
    <t>京都市上京区堀川町</t>
  </si>
  <si>
    <t>京都市上京区の下立売通御前西入上る、上の下立売通御前西入２丁</t>
  </si>
  <si>
    <t>京都市上京区２筋目、下長者町通御前西入、天神道上の下立売上る</t>
  </si>
  <si>
    <t>京都市上京区天神道下立売上る、天神道妙心寺道上る、天神道妙心</t>
  </si>
  <si>
    <t>京都市上京区道天神道西入下る、仁和寺街道天神道東入下る、御前</t>
  </si>
  <si>
    <t>京都市上京区上の下立売上る西入、御前通下立売上る、御前通下長</t>
  </si>
  <si>
    <t>京都市上京区和寺街道下る西入、御前通妙心寺道上る西入、御前通</t>
  </si>
  <si>
    <t>京都市上京区川瀬町</t>
  </si>
  <si>
    <t>京都市上京区下竪町</t>
  </si>
  <si>
    <t>京都市上京区下横町</t>
  </si>
  <si>
    <t>京都市上京区一条通御前３丁目西入、一条通御前西入上る、一条通</t>
  </si>
  <si>
    <t>京都市上京区一条通御前西入２丁目、一条通御前西入２丁目上る、</t>
  </si>
  <si>
    <t>京都市上京区下る、一条通御前西入２筋目下る、一条通御前西入３</t>
  </si>
  <si>
    <t>京都市上京区西入３丁目上る、一条通御前西入３丁目下る、一条通</t>
  </si>
  <si>
    <t>京都市上京区一条通御前西入下る、一条通御前西入下る３丁目、一</t>
  </si>
  <si>
    <t>京都市上京区上る、一条通紙屋川東入下る、天神道一条上る、天神</t>
  </si>
  <si>
    <t>京都市上京区大上之町</t>
  </si>
  <si>
    <t>京都市上京区大東町</t>
  </si>
  <si>
    <t>京都市上京区東竪町</t>
  </si>
  <si>
    <t>京都市上京区真盛町</t>
  </si>
  <si>
    <t>京都市上京区末之口町</t>
  </si>
  <si>
    <t>京都市上京区西今小路町</t>
  </si>
  <si>
    <t>京都市上京区紙屋川町</t>
  </si>
  <si>
    <t>京都市上京区観音寺門前町</t>
  </si>
  <si>
    <t>京都市上京区馬喰町</t>
  </si>
  <si>
    <t>京都市上京区東今小路町</t>
  </si>
  <si>
    <t>京都市上京区る２丁目、御前通今出川上る３丁目、寺之内通御前西</t>
  </si>
  <si>
    <t>京都市上京区丁目、御前通今出川上る２丁目、御前通今出川上る２</t>
  </si>
  <si>
    <t>京都市上京区る２筋目、御前通今出川上る西入、御前通今出川上る</t>
  </si>
  <si>
    <t>京都市上京区鳥居前町</t>
  </si>
  <si>
    <t>京都市上京区西柳町</t>
  </si>
  <si>
    <t>京都市上京区社家長屋町</t>
  </si>
  <si>
    <t>京都市上京区薬師前町</t>
  </si>
  <si>
    <t>京都市上京区田畑町</t>
  </si>
  <si>
    <t>京都市上京区中社町</t>
  </si>
  <si>
    <t>京都市上京区西千本町</t>
  </si>
  <si>
    <t>京都市上京区恵光院東入、寺之内通大宮東入、智恵光院通寺之内下</t>
  </si>
  <si>
    <t>京都市上京区花開院町</t>
  </si>
  <si>
    <t>京都市上京区伊佐町</t>
  </si>
  <si>
    <t>京都市上京区古美濃部町</t>
  </si>
  <si>
    <t>京都市上京区新美濃部町</t>
  </si>
  <si>
    <t>京都市上京区東西町</t>
  </si>
  <si>
    <t>京都市上京区芝之町</t>
  </si>
  <si>
    <t>京都市上京区大北小路東町</t>
  </si>
  <si>
    <t>京都市上京区る東入、大宮通寺之内半丁下る東入、大宮通寺之内下</t>
  </si>
  <si>
    <t>京都市上京区前之町</t>
  </si>
  <si>
    <t>京都市上京区東千本町</t>
  </si>
  <si>
    <t>京都市上京区東社町</t>
  </si>
  <si>
    <t>京都市上京区妙蓮寺前町</t>
  </si>
  <si>
    <t>京都市上京区芝薬師町</t>
  </si>
  <si>
    <t>京都市上京区山名町</t>
  </si>
  <si>
    <t>京都市上京区藤木町</t>
  </si>
  <si>
    <t>京都市上京区阿弥陀寺町</t>
  </si>
  <si>
    <t>京都市上京区樋之口町</t>
  </si>
  <si>
    <t>京都市上京区曼陀羅町</t>
  </si>
  <si>
    <t>京都市上京区土田町</t>
  </si>
  <si>
    <t>京都市上京区幸在町</t>
  </si>
  <si>
    <t>京都市上京区東石屋町</t>
  </si>
  <si>
    <t>京都市上京区北猪熊町</t>
  </si>
  <si>
    <t>京都市上京区橋之上町</t>
  </si>
  <si>
    <t>京都市上京区西船橋町</t>
  </si>
  <si>
    <t>京都市上京区元伊佐町</t>
  </si>
  <si>
    <t>京都市上京区慈眼庵町</t>
  </si>
  <si>
    <t>京都市上京区西石屋町</t>
  </si>
  <si>
    <t>京都市上京区芝大宮町</t>
  </si>
  <si>
    <t>京都市上京区硯屋町</t>
  </si>
  <si>
    <t>京都市上京区観世町</t>
  </si>
  <si>
    <t>京都市上京区薬師町</t>
  </si>
  <si>
    <t>京都市上京区元妙蓮寺町</t>
  </si>
  <si>
    <t>京都市上京区恵光院東入、智恵光院通今出川上る、智恵光院通今出</t>
  </si>
  <si>
    <t>京都市上京区桜井町</t>
  </si>
  <si>
    <t>京都市上京区五辻町</t>
  </si>
  <si>
    <t>京都市上京区紋屋町</t>
  </si>
  <si>
    <t>京都市上京区元北小路町</t>
  </si>
  <si>
    <t>京都市上京区横大宮町</t>
  </si>
  <si>
    <t>京都市上京区元中之町</t>
  </si>
  <si>
    <t>京都市上京区笹屋</t>
  </si>
  <si>
    <t>京都市上京区泰童片原町</t>
  </si>
  <si>
    <t>京都市上京区北小路中之町</t>
  </si>
  <si>
    <t>京都市上京区竪亀屋町</t>
  </si>
  <si>
    <t>京都市上京区元四丁目</t>
  </si>
  <si>
    <t>京都市上京区松屋町</t>
  </si>
  <si>
    <t>京都市上京区南辻町</t>
  </si>
  <si>
    <t>京都市上京区西亀屋町</t>
  </si>
  <si>
    <t>京都市上京区東上善寺町</t>
  </si>
  <si>
    <t>京都市上京区中宮町</t>
  </si>
  <si>
    <t>京都市上京区一色町</t>
  </si>
  <si>
    <t>京都市上京区有馬町</t>
  </si>
  <si>
    <t>京都市上京区般舟院前町</t>
  </si>
  <si>
    <t>京都市上京区上善寺町</t>
  </si>
  <si>
    <t>京都市上京区牡丹鉾町</t>
  </si>
  <si>
    <t>京都市上京区桐木町</t>
  </si>
  <si>
    <t>京都市上京区姥ケ榎木町</t>
  </si>
  <si>
    <t>京都市上京区西五辻東町</t>
  </si>
  <si>
    <t>京都市上京区聖天町</t>
  </si>
  <si>
    <t>京都市上京区杉若町</t>
  </si>
  <si>
    <t>京都市上京区姥ケ東西町</t>
  </si>
  <si>
    <t>京都市上京区姥ケ西町</t>
  </si>
  <si>
    <t>京都市上京区姥ケ北町</t>
  </si>
  <si>
    <t>京都市上京区真倉町</t>
  </si>
  <si>
    <t>京都市上京区西社町</t>
  </si>
  <si>
    <t>京都市上京区歓喜町</t>
  </si>
  <si>
    <t>京都市上京区中猪熊町</t>
  </si>
  <si>
    <t>京都市上京区新猪熊東町</t>
  </si>
  <si>
    <t>京都市上京区新猪熊町</t>
  </si>
  <si>
    <t>京都市上京区木瓜原町</t>
  </si>
  <si>
    <t>京都市上京区戌亥町</t>
  </si>
  <si>
    <t>京都市上京区西熊町</t>
  </si>
  <si>
    <t>京都市北区以下に掲載がない場合</t>
  </si>
  <si>
    <t>京都市北区上賀茂十三石山</t>
  </si>
  <si>
    <t>京都市北区上賀茂神山</t>
  </si>
  <si>
    <t>京都市北区上賀茂柊谷町</t>
  </si>
  <si>
    <t>京都市北区上賀茂六段田町</t>
  </si>
  <si>
    <t>京都市北区上賀茂前田町</t>
  </si>
  <si>
    <t>京都市北区上賀茂北ノ原町</t>
  </si>
  <si>
    <t>京都市北区上賀茂毛穴井町</t>
  </si>
  <si>
    <t>京都市北区上賀茂中嶋河原町</t>
  </si>
  <si>
    <t>京都市北区上賀茂二軒家町</t>
  </si>
  <si>
    <t>京都市北区上賀茂葵田町</t>
  </si>
  <si>
    <t>京都市北区上賀茂上神原町</t>
  </si>
  <si>
    <t>京都市北区上賀茂下神原町</t>
  </si>
  <si>
    <t>京都市北区上賀茂備後田町</t>
  </si>
  <si>
    <t>京都市北区上賀茂坂口町</t>
  </si>
  <si>
    <t>京都市北区上賀茂壱町口町</t>
  </si>
  <si>
    <t>京都市北区上賀茂赤尾町</t>
  </si>
  <si>
    <t>京都市北区上賀茂西後藤町</t>
  </si>
  <si>
    <t>京都市北区上賀茂東後藤町</t>
  </si>
  <si>
    <t>京都市北区上賀茂東上之段町</t>
  </si>
  <si>
    <t>京都市北区上賀茂中ノ坂町</t>
  </si>
  <si>
    <t>京都市北区上賀茂舟着町</t>
  </si>
  <si>
    <t>京都市北区上賀茂中山町</t>
  </si>
  <si>
    <t>京都市北区上賀茂津ノ国町</t>
  </si>
  <si>
    <t>京都市北区上賀茂西上之段町</t>
  </si>
  <si>
    <t>京都市北区上賀茂女夫岩町</t>
  </si>
  <si>
    <t>京都市北区上賀茂中ノ河原町</t>
  </si>
  <si>
    <t>京都市北区上賀茂馬ノ目町</t>
  </si>
  <si>
    <t>京都市北区上賀茂葵之森町</t>
  </si>
  <si>
    <t>京都市北区上賀茂朝露ケ原町</t>
  </si>
  <si>
    <t>京都市北区上賀茂西河原町</t>
  </si>
  <si>
    <t>京都市北区上賀茂大柳町</t>
  </si>
  <si>
    <t>京都市北区上賀茂音保瀬町</t>
  </si>
  <si>
    <t>京都市北区上賀茂ケシ山</t>
  </si>
  <si>
    <t>京都市北区上賀茂狭間町</t>
  </si>
  <si>
    <t>京都市北区上賀茂池端町</t>
  </si>
  <si>
    <t>京都市北区上賀茂畔勝町</t>
  </si>
  <si>
    <t>京都市北区上賀茂豊田町</t>
  </si>
  <si>
    <t>京都市北区上賀茂深泥池町</t>
  </si>
  <si>
    <t>京都市北区上賀茂本山</t>
  </si>
  <si>
    <t>京都市北区上賀茂榊田町</t>
  </si>
  <si>
    <t>京都市北区上賀茂松本町</t>
  </si>
  <si>
    <t>京都市北区上賀茂岩ケ垣内町</t>
  </si>
  <si>
    <t>京都市北区上賀茂桜井町</t>
  </si>
  <si>
    <t>京都市北区上賀茂高縄手町</t>
  </si>
  <si>
    <t>京都市北区上賀茂石計町</t>
  </si>
  <si>
    <t>京都市北区上賀茂荒草町</t>
  </si>
  <si>
    <t>京都市北区上賀茂薮田町</t>
  </si>
  <si>
    <t>京都市北区上賀茂今井河原町</t>
  </si>
  <si>
    <t>京都市北区上賀茂菖蒲園町</t>
  </si>
  <si>
    <t>京都市北区上賀茂御薗口町</t>
  </si>
  <si>
    <t>京都市北区上賀茂池殿町</t>
  </si>
  <si>
    <t>京都市北区上賀茂北大路町</t>
  </si>
  <si>
    <t>京都市北区上賀茂竹ケ鼻町</t>
  </si>
  <si>
    <t>京都市北区上賀茂烏帽子ケ垣内町</t>
  </si>
  <si>
    <t>京都市北区上賀茂南大路町</t>
  </si>
  <si>
    <t>京都市北区上賀茂中大路町</t>
  </si>
  <si>
    <t>京都市北区上賀茂山本町</t>
  </si>
  <si>
    <t>京都市北区上賀茂藤ノ木町</t>
  </si>
  <si>
    <t>京都市北区上賀茂岡本町</t>
  </si>
  <si>
    <t>京都市北区上賀茂岡本口町</t>
  </si>
  <si>
    <t>京都市北区上賀茂向縄手町</t>
  </si>
  <si>
    <t>京都市北区上賀茂土門町</t>
  </si>
  <si>
    <t>京都市北区上賀茂蝉ケ垣内町</t>
  </si>
  <si>
    <t>京都市北区上賀茂向梅町</t>
  </si>
  <si>
    <t>京都市北区上賀茂梅ケ辻町</t>
  </si>
  <si>
    <t>京都市北区紫竹上堀川町</t>
  </si>
  <si>
    <t>京都市北区紫竹上長目町</t>
  </si>
  <si>
    <t>京都市北区小山北玄以町</t>
  </si>
  <si>
    <t>京都市北区小山東玄以町</t>
  </si>
  <si>
    <t>京都市北区小山西玄以町</t>
  </si>
  <si>
    <t>京都市北区紫竹下長目町</t>
  </si>
  <si>
    <t>京都市北区紫竹下ノ岸町</t>
  </si>
  <si>
    <t>京都市北区紫竹上ノ岸町</t>
  </si>
  <si>
    <t>京都市北区小山東元町</t>
  </si>
  <si>
    <t>京都市北区小山元町</t>
  </si>
  <si>
    <t>京都市北区小山西元町</t>
  </si>
  <si>
    <t>京都市北区紫竹下高才町</t>
  </si>
  <si>
    <t>京都市北区紫竹下本町</t>
  </si>
  <si>
    <t>京都市北区紫竹上本町</t>
  </si>
  <si>
    <t>京都市北区紫竹上高才町</t>
  </si>
  <si>
    <t>京都市北区小山上花ノ木町</t>
  </si>
  <si>
    <t>京都市北区小山花ノ木町</t>
  </si>
  <si>
    <t>京都市北区小山下花ノ木町</t>
  </si>
  <si>
    <t>京都市北区小山下板倉町</t>
  </si>
  <si>
    <t>京都市北区小山板倉町</t>
  </si>
  <si>
    <t>京都市北区小山上板倉町</t>
  </si>
  <si>
    <t>京都市北区小山上内河原町</t>
  </si>
  <si>
    <t>京都市北区小山下内河原町</t>
  </si>
  <si>
    <t>京都市北区出雲路松ノ下町</t>
  </si>
  <si>
    <t>京都市北区出雲路立テ本町</t>
  </si>
  <si>
    <t>京都市北区出雲路俵町</t>
  </si>
  <si>
    <t>京都市北区出雲路神楽町</t>
  </si>
  <si>
    <t>京都市北区鞍馬口町</t>
  </si>
  <si>
    <t>京都市北区天寧寺門前町</t>
  </si>
  <si>
    <t>京都市北区上善寺門前町</t>
  </si>
  <si>
    <t>京都市北区小山西上総町</t>
  </si>
  <si>
    <t>京都市北区小山北上総町</t>
  </si>
  <si>
    <t>京都市北区小山上総町</t>
  </si>
  <si>
    <t>京都市北区小山東花池町</t>
  </si>
  <si>
    <t>京都市北区小山堀池町</t>
  </si>
  <si>
    <t>京都市北区新御霊口町</t>
  </si>
  <si>
    <t>京都市北区上御霊上江町</t>
  </si>
  <si>
    <t>京都市北区小山西花池町</t>
  </si>
  <si>
    <t>京都市北区小山南上総町</t>
  </si>
  <si>
    <t>京都市北区小山下総町</t>
  </si>
  <si>
    <t>京都市北区小山町</t>
  </si>
  <si>
    <t>京都市北区長乗東町</t>
  </si>
  <si>
    <t>京都市北区長乗西町</t>
  </si>
  <si>
    <t>京都市北区上清蔵口町</t>
  </si>
  <si>
    <t>京都市北区小山中溝町</t>
  </si>
  <si>
    <t>京都市北区紫野宮東町</t>
  </si>
  <si>
    <t>京都市北区紫野宮西町</t>
  </si>
  <si>
    <t>京都市北区小山北大野町</t>
  </si>
  <si>
    <t>京都市北区小山東大野町</t>
  </si>
  <si>
    <t>京都市北区小山南大野町</t>
  </si>
  <si>
    <t>京都市北区紫野東御所田町</t>
  </si>
  <si>
    <t>京都市北区紫野西御所田町</t>
  </si>
  <si>
    <t>京都市北区紫野上御所田町</t>
  </si>
  <si>
    <t>京都市北区小山西大野町</t>
  </si>
  <si>
    <t>京都市北区小山上初音町</t>
  </si>
  <si>
    <t>京都市北区小山初音町</t>
  </si>
  <si>
    <t>京都市北区小山下初音町</t>
  </si>
  <si>
    <t>京都市北区紫野下柳町</t>
  </si>
  <si>
    <t>京都市北区紫野下鳥田町</t>
  </si>
  <si>
    <t>京都市北区紫野上鳥田町</t>
  </si>
  <si>
    <t>京都市北区紫野上柳町</t>
  </si>
  <si>
    <t>京都市北区紫竹下梅ノ木町</t>
  </si>
  <si>
    <t>京都市北区紫竹上梅ノ木町</t>
  </si>
  <si>
    <t>京都市北区紫竹桃ノ本町</t>
  </si>
  <si>
    <t>京都市北区紫竹東桃ノ本町</t>
  </si>
  <si>
    <t>京都市北区紫竹東高縄町</t>
  </si>
  <si>
    <t>京都市北区紫竹高縄町</t>
  </si>
  <si>
    <t>京都市北区紫竹西高縄町</t>
  </si>
  <si>
    <t>京都市北区紫竹西南町</t>
  </si>
  <si>
    <t>京都市北区紫竹牛若町</t>
  </si>
  <si>
    <t>京都市北区紫竹西桃ノ本町</t>
  </si>
  <si>
    <t>京都市北区紫野上石龍町</t>
  </si>
  <si>
    <t>京都市北区紫野石龍町</t>
  </si>
  <si>
    <t>京都市北区紫野下石龍町</t>
  </si>
  <si>
    <t>京都市北区紫野雲林院町</t>
  </si>
  <si>
    <t>京都市北区紫野下門前町</t>
  </si>
  <si>
    <t>京都市北区紫野門前町</t>
  </si>
  <si>
    <t>京都市北区紫野上門前町</t>
  </si>
  <si>
    <t>京都市北区紫野上築山町</t>
  </si>
  <si>
    <t>京都市北区紫野下築山町</t>
  </si>
  <si>
    <t>京都市北区紫野東藤ノ森町</t>
  </si>
  <si>
    <t>京都市北区紫野西藤ノ森町</t>
  </si>
  <si>
    <t>京都市北区紫野南舟岡町</t>
  </si>
  <si>
    <t>京都市北区紫野西舟岡町</t>
  </si>
  <si>
    <t>京都市北区紫野北舟岡町</t>
  </si>
  <si>
    <t>京都市北区紫野東舟岡町</t>
  </si>
  <si>
    <t>京都市北区紫野大徳寺町</t>
  </si>
  <si>
    <t>京都市北区紫野東野町</t>
  </si>
  <si>
    <t>京都市北区紫野西野町</t>
  </si>
  <si>
    <t>京都市北区紫野下若草町</t>
  </si>
  <si>
    <t>京都市北区紫野下御輿町</t>
  </si>
  <si>
    <t>京都市北区紫野上御輿町</t>
  </si>
  <si>
    <t>京都市北区紫野上若草町</t>
  </si>
  <si>
    <t>京都市北区紫野東泉堂町</t>
  </si>
  <si>
    <t>京都市北区紫野上野町</t>
  </si>
  <si>
    <t>京都市北区紫野今宮町</t>
  </si>
  <si>
    <t>京都市北区紫野東蓮台野町</t>
  </si>
  <si>
    <t>京都市北区紫野西蓮台野町</t>
  </si>
  <si>
    <t>京都市北区紫野西泉堂町</t>
  </si>
  <si>
    <t>京都市北区紫野泉堂町</t>
  </si>
  <si>
    <t>京都市北区紫野北花ノ坊町</t>
  </si>
  <si>
    <t>京都市北区紫野花ノ坊町</t>
  </si>
  <si>
    <t>京都市北区紫野十二坊町</t>
  </si>
  <si>
    <t>京都市北区紫野郷ノ上町</t>
  </si>
  <si>
    <t>京都市北区紫野南花ノ坊町</t>
  </si>
  <si>
    <t>京都市北区紫野上柏野町</t>
  </si>
  <si>
    <t>京都市北区紫野中柏野町</t>
  </si>
  <si>
    <t>京都市北区紫野下柏野町</t>
  </si>
  <si>
    <t>京都市北区紫野西土居町</t>
  </si>
  <si>
    <t>京都市北区衣笠荒見町</t>
  </si>
  <si>
    <t>京都市北区衣笠北荒見町</t>
  </si>
  <si>
    <t>京都市北区平野鳥居前町</t>
  </si>
  <si>
    <t>京都市北区平野宮本町</t>
  </si>
  <si>
    <t>京都市北区北野東紅梅町</t>
  </si>
  <si>
    <t>京都市北区北野紅梅町</t>
  </si>
  <si>
    <t>京都市北区北野上白梅町</t>
  </si>
  <si>
    <t>京都市北区北野下白梅町</t>
  </si>
  <si>
    <t>京都市北区北野西白梅町</t>
  </si>
  <si>
    <t>京都市北区大将軍西町</t>
  </si>
  <si>
    <t>京都市北区大将軍川端町</t>
  </si>
  <si>
    <t>京都市北区大将軍東鷹司町</t>
  </si>
  <si>
    <t>京都市北区大将軍西鷹司町</t>
  </si>
  <si>
    <t>京都市北区大将軍坂田町</t>
  </si>
  <si>
    <t>京都市北区大将軍一条町</t>
  </si>
  <si>
    <t>京都市北区大将軍南一条町</t>
  </si>
  <si>
    <t>京都市北区小松原北町</t>
  </si>
  <si>
    <t>京都市北区小松原南町</t>
  </si>
  <si>
    <t>京都市北区等持院東町</t>
  </si>
  <si>
    <t>京都市北区等持院南町</t>
  </si>
  <si>
    <t>京都市北区平野八丁柳町</t>
  </si>
  <si>
    <t>京都市北区等持院北町</t>
  </si>
  <si>
    <t>京都市北区等持院中町</t>
  </si>
  <si>
    <t>京都市北区衣笠大祓町</t>
  </si>
  <si>
    <t>京都市北区平野宮北町</t>
  </si>
  <si>
    <t>京都市北区平野上八丁柳町</t>
  </si>
  <si>
    <t>京都市北区等持院西町</t>
  </si>
  <si>
    <t>京都市北区平野上柳町</t>
  </si>
  <si>
    <t>京都市北区平野東柳町</t>
  </si>
  <si>
    <t>京都市北区平野宮西町</t>
  </si>
  <si>
    <t>京都市北区金閣寺町</t>
  </si>
  <si>
    <t>京都市北区衣笠馬場町</t>
  </si>
  <si>
    <t>京都市北区衣笠総門町</t>
  </si>
  <si>
    <t>京都市北区平野桜木町</t>
  </si>
  <si>
    <t>京都市北区平野宮敷町</t>
  </si>
  <si>
    <t>京都市北区衣笠西馬場町</t>
  </si>
  <si>
    <t>京都市北区衣笠東御所ノ内町</t>
  </si>
  <si>
    <t>京都市北区衣笠街道町</t>
  </si>
  <si>
    <t>京都市北区衣笠北高橋町</t>
  </si>
  <si>
    <t>京都市北区衣笠高橋町</t>
  </si>
  <si>
    <t>京都市北区衣笠天神森町</t>
  </si>
  <si>
    <t>京都市北区衣笠北天神森町</t>
  </si>
  <si>
    <t>京都市北区衣笠西御所ノ内町</t>
  </si>
  <si>
    <t>京都市北区衣笠御所ノ内町</t>
  </si>
  <si>
    <t>京都市北区大宮上ノ岸町</t>
  </si>
  <si>
    <t>京都市北区大宮南椿原町</t>
  </si>
  <si>
    <t>到達目標</t>
    <rPh sb="0" eb="2">
      <t>トウタツ</t>
    </rPh>
    <rPh sb="2" eb="4">
      <t>モクヒョウ</t>
    </rPh>
    <phoneticPr fontId="3"/>
  </si>
  <si>
    <t>本人</t>
    <rPh sb="0" eb="2">
      <t>ホンニン</t>
    </rPh>
    <phoneticPr fontId="3"/>
  </si>
  <si>
    <t>状態が安定しリハビリができる</t>
    <rPh sb="0" eb="2">
      <t>ジョウタイ</t>
    </rPh>
    <rPh sb="3" eb="5">
      <t>アンテイ</t>
    </rPh>
    <phoneticPr fontId="3"/>
  </si>
  <si>
    <t>リハビリを意欲的に取り組むことができる</t>
    <rPh sb="5" eb="8">
      <t>イヨクテキ</t>
    </rPh>
    <rPh sb="9" eb="10">
      <t>ト</t>
    </rPh>
    <rPh sb="11" eb="12">
      <t>ク</t>
    </rPh>
    <phoneticPr fontId="3"/>
  </si>
  <si>
    <t>退院への課題に主体的に取り組むことができる</t>
    <rPh sb="0" eb="2">
      <t>タイイン</t>
    </rPh>
    <rPh sb="4" eb="6">
      <t>カダイ</t>
    </rPh>
    <rPh sb="7" eb="10">
      <t>シュタイテキ</t>
    </rPh>
    <rPh sb="11" eb="12">
      <t>ト</t>
    </rPh>
    <rPh sb="13" eb="14">
      <t>ク</t>
    </rPh>
    <phoneticPr fontId="3"/>
  </si>
  <si>
    <t>本人が安心して退院の準備ができる</t>
    <rPh sb="0" eb="2">
      <t>ホンニン</t>
    </rPh>
    <rPh sb="3" eb="5">
      <t>アンシン</t>
    </rPh>
    <rPh sb="7" eb="9">
      <t>タイイン</t>
    </rPh>
    <rPh sb="10" eb="12">
      <t>ジュンビ</t>
    </rPh>
    <phoneticPr fontId="3"/>
  </si>
  <si>
    <t>達成日</t>
    <rPh sb="0" eb="2">
      <t>タッセイ</t>
    </rPh>
    <rPh sb="2" eb="3">
      <t>ヒ</t>
    </rPh>
    <phoneticPr fontId="3"/>
  </si>
  <si>
    <t>安全に実施できる各種ADLを確認する</t>
    <rPh sb="0" eb="2">
      <t>アンゼン</t>
    </rPh>
    <rPh sb="3" eb="5">
      <t>ジッシ</t>
    </rPh>
    <rPh sb="8" eb="10">
      <t>カクシュ</t>
    </rPh>
    <rPh sb="14" eb="16">
      <t>カクニン</t>
    </rPh>
    <phoneticPr fontId="3"/>
  </si>
  <si>
    <t>ADLの介助量が軽減する</t>
    <rPh sb="4" eb="6">
      <t>カイジョ</t>
    </rPh>
    <rPh sb="6" eb="7">
      <t>リョウ</t>
    </rPh>
    <rPh sb="8" eb="10">
      <t>ケイゲン</t>
    </rPh>
    <phoneticPr fontId="3"/>
  </si>
  <si>
    <t>転帰先の生活環境に合わせた動作獲得に取り組む</t>
    <rPh sb="0" eb="2">
      <t>テンキ</t>
    </rPh>
    <rPh sb="2" eb="3">
      <t>サキ</t>
    </rPh>
    <rPh sb="4" eb="6">
      <t>セイカツ</t>
    </rPh>
    <rPh sb="6" eb="8">
      <t>カンキョウ</t>
    </rPh>
    <rPh sb="9" eb="10">
      <t>ア</t>
    </rPh>
    <rPh sb="13" eb="15">
      <t>ドウサ</t>
    </rPh>
    <rPh sb="15" eb="17">
      <t>カクトク</t>
    </rPh>
    <rPh sb="18" eb="19">
      <t>ト</t>
    </rPh>
    <rPh sb="20" eb="21">
      <t>ク</t>
    </rPh>
    <phoneticPr fontId="3"/>
  </si>
  <si>
    <t>退院後の生活様式にあった動作の安全な遂行</t>
    <rPh sb="0" eb="3">
      <t>タイインゴ</t>
    </rPh>
    <rPh sb="4" eb="6">
      <t>セイカツ</t>
    </rPh>
    <rPh sb="6" eb="8">
      <t>ヨウシキ</t>
    </rPh>
    <rPh sb="12" eb="14">
      <t>ドウサ</t>
    </rPh>
    <rPh sb="15" eb="17">
      <t>アンゼン</t>
    </rPh>
    <rPh sb="18" eb="20">
      <t>スイコウ</t>
    </rPh>
    <phoneticPr fontId="3"/>
  </si>
  <si>
    <t>安全な方法で移乗・移動できる</t>
    <rPh sb="0" eb="2">
      <t>アンゼン</t>
    </rPh>
    <rPh sb="3" eb="5">
      <t>ホウホウ</t>
    </rPh>
    <rPh sb="6" eb="8">
      <t>イジョウ</t>
    </rPh>
    <rPh sb="9" eb="11">
      <t>イドウ</t>
    </rPh>
    <phoneticPr fontId="3"/>
  </si>
  <si>
    <t>リハビリで獲得した方法で、移乗・移動できる</t>
    <rPh sb="5" eb="7">
      <t>カクトク</t>
    </rPh>
    <rPh sb="9" eb="11">
      <t>ホウホウ</t>
    </rPh>
    <rPh sb="13" eb="15">
      <t>イジョウ</t>
    </rPh>
    <rPh sb="16" eb="18">
      <t>イドウ</t>
    </rPh>
    <phoneticPr fontId="3"/>
  </si>
  <si>
    <t>転帰先の生活環境に合わせた移動方法を獲得する</t>
    <rPh sb="0" eb="2">
      <t>テンキ</t>
    </rPh>
    <rPh sb="2" eb="3">
      <t>サキ</t>
    </rPh>
    <rPh sb="4" eb="6">
      <t>セイカツ</t>
    </rPh>
    <rPh sb="6" eb="8">
      <t>カンキョウ</t>
    </rPh>
    <rPh sb="9" eb="10">
      <t>ア</t>
    </rPh>
    <rPh sb="13" eb="15">
      <t>イドウ</t>
    </rPh>
    <rPh sb="15" eb="17">
      <t>ホウホウ</t>
    </rPh>
    <rPh sb="18" eb="20">
      <t>カクトク</t>
    </rPh>
    <phoneticPr fontId="3"/>
  </si>
  <si>
    <t>獲得した手段で屋内外を安全に移動できる</t>
    <rPh sb="0" eb="2">
      <t>カクトク</t>
    </rPh>
    <rPh sb="4" eb="6">
      <t>シュダン</t>
    </rPh>
    <rPh sb="7" eb="9">
      <t>オクナイ</t>
    </rPh>
    <rPh sb="9" eb="10">
      <t>ガイ</t>
    </rPh>
    <rPh sb="11" eb="13">
      <t>アンゼン</t>
    </rPh>
    <rPh sb="14" eb="16">
      <t>イドウ</t>
    </rPh>
    <phoneticPr fontId="3"/>
  </si>
  <si>
    <t>合併症コントロールの目的が理解できる</t>
    <rPh sb="0" eb="3">
      <t>ガッペイショウ</t>
    </rPh>
    <rPh sb="10" eb="12">
      <t>モクテキ</t>
    </rPh>
    <rPh sb="13" eb="15">
      <t>リカイ</t>
    </rPh>
    <phoneticPr fontId="3"/>
  </si>
  <si>
    <t>転帰先の生活環境に合わせた合併症管理ができる</t>
    <rPh sb="0" eb="2">
      <t>テンキ</t>
    </rPh>
    <rPh sb="2" eb="3">
      <t>サキ</t>
    </rPh>
    <rPh sb="4" eb="6">
      <t>セイカツ</t>
    </rPh>
    <rPh sb="6" eb="8">
      <t>カンキョウ</t>
    </rPh>
    <rPh sb="9" eb="10">
      <t>ア</t>
    </rPh>
    <rPh sb="13" eb="16">
      <t>ガッペイショウ</t>
    </rPh>
    <rPh sb="16" eb="18">
      <t>カンリ</t>
    </rPh>
    <phoneticPr fontId="3"/>
  </si>
  <si>
    <t>継続して転帰先に合わせた合併症管理ができる</t>
    <rPh sb="0" eb="2">
      <t>ケイゾク</t>
    </rPh>
    <rPh sb="4" eb="6">
      <t>テンキ</t>
    </rPh>
    <rPh sb="6" eb="7">
      <t>サキ</t>
    </rPh>
    <rPh sb="8" eb="9">
      <t>ア</t>
    </rPh>
    <rPh sb="12" eb="15">
      <t>ガッペイショウ</t>
    </rPh>
    <rPh sb="15" eb="17">
      <t>カンリ</t>
    </rPh>
    <phoneticPr fontId="3"/>
  </si>
  <si>
    <t>栄養</t>
    <rPh sb="0" eb="2">
      <t>エイヨウ</t>
    </rPh>
    <phoneticPr fontId="3"/>
  </si>
  <si>
    <t>治療食・形態の確認と坐位での安全な食事摂取</t>
    <rPh sb="0" eb="2">
      <t>チリョウ</t>
    </rPh>
    <rPh sb="2" eb="3">
      <t>ショク</t>
    </rPh>
    <rPh sb="4" eb="6">
      <t>ケイタイ</t>
    </rPh>
    <rPh sb="7" eb="9">
      <t>カクニン</t>
    </rPh>
    <rPh sb="10" eb="12">
      <t>ザイ</t>
    </rPh>
    <rPh sb="14" eb="16">
      <t>アンゼン</t>
    </rPh>
    <rPh sb="17" eb="19">
      <t>ショクジ</t>
    </rPh>
    <rPh sb="19" eb="21">
      <t>セッシュ</t>
    </rPh>
    <phoneticPr fontId="3"/>
  </si>
  <si>
    <t>栄養管理指導を行いその目的を理解できる</t>
    <rPh sb="0" eb="2">
      <t>エイヨウ</t>
    </rPh>
    <rPh sb="2" eb="6">
      <t>カンリシドウ</t>
    </rPh>
    <rPh sb="7" eb="8">
      <t>オコナ</t>
    </rPh>
    <rPh sb="11" eb="13">
      <t>モクテキ</t>
    </rPh>
    <rPh sb="14" eb="16">
      <t>リカイ</t>
    </rPh>
    <phoneticPr fontId="3"/>
  </si>
  <si>
    <t>転帰先の生活環境に合わせた栄養管理ができる</t>
    <rPh sb="0" eb="2">
      <t>テンキ</t>
    </rPh>
    <rPh sb="2" eb="3">
      <t>サキ</t>
    </rPh>
    <rPh sb="4" eb="6">
      <t>セイカツ</t>
    </rPh>
    <rPh sb="6" eb="8">
      <t>カンキョウ</t>
    </rPh>
    <rPh sb="9" eb="10">
      <t>ア</t>
    </rPh>
    <rPh sb="13" eb="15">
      <t>エイヨウ</t>
    </rPh>
    <rPh sb="15" eb="17">
      <t>カンリ</t>
    </rPh>
    <phoneticPr fontId="3"/>
  </si>
  <si>
    <t>継続して転帰先に合わせた栄養管理ができる</t>
    <rPh sb="0" eb="2">
      <t>ケイゾク</t>
    </rPh>
    <rPh sb="4" eb="6">
      <t>テンキ</t>
    </rPh>
    <rPh sb="6" eb="7">
      <t>サキ</t>
    </rPh>
    <rPh sb="8" eb="9">
      <t>ア</t>
    </rPh>
    <rPh sb="12" eb="14">
      <t>エイヨウ</t>
    </rPh>
    <rPh sb="14" eb="16">
      <t>カンリ</t>
    </rPh>
    <phoneticPr fontId="3"/>
  </si>
  <si>
    <t>服薬</t>
    <rPh sb="0" eb="2">
      <t>フクヤク</t>
    </rPh>
    <phoneticPr fontId="3"/>
  </si>
  <si>
    <t>服薬方法の確認を行い安全に服用できる</t>
    <rPh sb="0" eb="2">
      <t>フクヤク</t>
    </rPh>
    <rPh sb="2" eb="4">
      <t>ホウホウ</t>
    </rPh>
    <rPh sb="5" eb="7">
      <t>カクニン</t>
    </rPh>
    <rPh sb="8" eb="9">
      <t>オコナ</t>
    </rPh>
    <rPh sb="10" eb="12">
      <t>アンゼン</t>
    </rPh>
    <rPh sb="13" eb="15">
      <t>フクヨウ</t>
    </rPh>
    <phoneticPr fontId="3"/>
  </si>
  <si>
    <t>内服管理指導を行いその目的を理解できる</t>
    <rPh sb="0" eb="2">
      <t>ナイフク</t>
    </rPh>
    <rPh sb="2" eb="6">
      <t>カンリシドウ</t>
    </rPh>
    <rPh sb="7" eb="8">
      <t>オコナ</t>
    </rPh>
    <rPh sb="11" eb="13">
      <t>モクテキ</t>
    </rPh>
    <rPh sb="14" eb="16">
      <t>リカイ</t>
    </rPh>
    <phoneticPr fontId="3"/>
  </si>
  <si>
    <t>転帰先の生活環境に合わせた服薬管理ができる</t>
    <rPh sb="0" eb="2">
      <t>テンキ</t>
    </rPh>
    <rPh sb="2" eb="3">
      <t>サキ</t>
    </rPh>
    <rPh sb="4" eb="6">
      <t>セイカツ</t>
    </rPh>
    <rPh sb="6" eb="8">
      <t>カンキョウ</t>
    </rPh>
    <rPh sb="9" eb="10">
      <t>ア</t>
    </rPh>
    <rPh sb="13" eb="15">
      <t>フクヤク</t>
    </rPh>
    <rPh sb="15" eb="17">
      <t>カンリ</t>
    </rPh>
    <phoneticPr fontId="3"/>
  </si>
  <si>
    <t>継続して転帰先に合わせた服薬管理ができる</t>
    <rPh sb="0" eb="2">
      <t>ケイゾク</t>
    </rPh>
    <rPh sb="4" eb="6">
      <t>テンキ</t>
    </rPh>
    <rPh sb="6" eb="7">
      <t>サキ</t>
    </rPh>
    <rPh sb="8" eb="9">
      <t>ア</t>
    </rPh>
    <rPh sb="12" eb="14">
      <t>フクヤク</t>
    </rPh>
    <rPh sb="14" eb="16">
      <t>カンリ</t>
    </rPh>
    <phoneticPr fontId="3"/>
  </si>
  <si>
    <t>ステップアップ条件</t>
    <rPh sb="7" eb="9">
      <t>ジョウケン</t>
    </rPh>
    <phoneticPr fontId="3"/>
  </si>
  <si>
    <t>退院支援</t>
    <rPh sb="0" eb="2">
      <t>タイイン</t>
    </rPh>
    <rPh sb="2" eb="4">
      <t>シエン</t>
    </rPh>
    <phoneticPr fontId="3"/>
  </si>
  <si>
    <t>各種制度の状況を把握する</t>
    <rPh sb="0" eb="2">
      <t>カクシュ</t>
    </rPh>
    <rPh sb="2" eb="4">
      <t>セイド</t>
    </rPh>
    <rPh sb="5" eb="7">
      <t>ジョウキョウ</t>
    </rPh>
    <rPh sb="8" eb="10">
      <t>ハアク</t>
    </rPh>
    <phoneticPr fontId="3"/>
  </si>
  <si>
    <t>退院後の生活の場を決定し制度申請準備を開始</t>
    <rPh sb="0" eb="3">
      <t>タイインゴ</t>
    </rPh>
    <rPh sb="4" eb="6">
      <t>セイカツ</t>
    </rPh>
    <rPh sb="7" eb="8">
      <t>バ</t>
    </rPh>
    <rPh sb="9" eb="11">
      <t>ケッテイ</t>
    </rPh>
    <rPh sb="12" eb="14">
      <t>セイド</t>
    </rPh>
    <rPh sb="14" eb="16">
      <t>シンセイ</t>
    </rPh>
    <rPh sb="16" eb="18">
      <t>ジュンビ</t>
    </rPh>
    <rPh sb="19" eb="21">
      <t>カイシ</t>
    </rPh>
    <phoneticPr fontId="3"/>
  </si>
  <si>
    <t>外泊・外出ができる。家屋確認ができる</t>
    <rPh sb="0" eb="2">
      <t>ガイハク</t>
    </rPh>
    <rPh sb="3" eb="5">
      <t>ガイシュツ</t>
    </rPh>
    <rPh sb="10" eb="12">
      <t>カオク</t>
    </rPh>
    <rPh sb="12" eb="14">
      <t>カクニン</t>
    </rPh>
    <phoneticPr fontId="3"/>
  </si>
  <si>
    <t>住宅改修や在宅サービスの調整が終了</t>
    <rPh sb="0" eb="2">
      <t>ジュウタク</t>
    </rPh>
    <rPh sb="2" eb="4">
      <t>カイシュウ</t>
    </rPh>
    <rPh sb="5" eb="7">
      <t>ザイタク</t>
    </rPh>
    <rPh sb="12" eb="14">
      <t>チョウセイ</t>
    </rPh>
    <rPh sb="15" eb="17">
      <t>シュウリョウ</t>
    </rPh>
    <phoneticPr fontId="3"/>
  </si>
  <si>
    <t>家族・家屋状況等の情報収集</t>
    <rPh sb="0" eb="2">
      <t>カゾク</t>
    </rPh>
    <rPh sb="3" eb="5">
      <t>カオク</t>
    </rPh>
    <rPh sb="5" eb="7">
      <t>ジョウキョウ</t>
    </rPh>
    <rPh sb="7" eb="8">
      <t>ナド</t>
    </rPh>
    <rPh sb="9" eb="11">
      <t>ジョウホウ</t>
    </rPh>
    <rPh sb="11" eb="13">
      <t>シュウシュウ</t>
    </rPh>
    <phoneticPr fontId="3"/>
  </si>
  <si>
    <t>家族・本人が障害を理解し、今後の意向を確認</t>
    <rPh sb="0" eb="2">
      <t>カゾク</t>
    </rPh>
    <rPh sb="3" eb="5">
      <t>ホンニン</t>
    </rPh>
    <rPh sb="6" eb="8">
      <t>ショウガイ</t>
    </rPh>
    <rPh sb="9" eb="11">
      <t>リカイ</t>
    </rPh>
    <rPh sb="13" eb="15">
      <t>コンゴ</t>
    </rPh>
    <rPh sb="16" eb="18">
      <t>イコウ</t>
    </rPh>
    <rPh sb="19" eb="21">
      <t>カクニン</t>
    </rPh>
    <phoneticPr fontId="3"/>
  </si>
  <si>
    <t>住宅改修や在宅サービスの調整</t>
    <rPh sb="0" eb="2">
      <t>ジュウタク</t>
    </rPh>
    <rPh sb="2" eb="4">
      <t>カイシュウ</t>
    </rPh>
    <rPh sb="5" eb="7">
      <t>ザイタク</t>
    </rPh>
    <rPh sb="12" eb="14">
      <t>チョウセイ</t>
    </rPh>
    <phoneticPr fontId="3"/>
  </si>
  <si>
    <t>サマリ等関連サービスへの情報提供</t>
    <rPh sb="3" eb="4">
      <t>ナド</t>
    </rPh>
    <rPh sb="4" eb="6">
      <t>カンレン</t>
    </rPh>
    <rPh sb="12" eb="14">
      <t>ジョウホウ</t>
    </rPh>
    <rPh sb="14" eb="16">
      <t>テイキョウ</t>
    </rPh>
    <phoneticPr fontId="3"/>
  </si>
  <si>
    <t>家族の受入れ準備と在宅介護技術指導</t>
    <rPh sb="0" eb="2">
      <t>カゾク</t>
    </rPh>
    <rPh sb="3" eb="5">
      <t>ウケイ</t>
    </rPh>
    <rPh sb="6" eb="8">
      <t>ジュンビ</t>
    </rPh>
    <rPh sb="9" eb="11">
      <t>ザイタク</t>
    </rPh>
    <rPh sb="11" eb="13">
      <t>カイゴ</t>
    </rPh>
    <rPh sb="13" eb="15">
      <t>ギジュツ</t>
    </rPh>
    <rPh sb="15" eb="17">
      <t>シドウ</t>
    </rPh>
    <phoneticPr fontId="3"/>
  </si>
  <si>
    <t>検査時期</t>
    <rPh sb="0" eb="2">
      <t>ケンサ</t>
    </rPh>
    <rPh sb="2" eb="4">
      <t>ジキ</t>
    </rPh>
    <phoneticPr fontId="3"/>
  </si>
  <si>
    <t>入浴・清拭</t>
    <rPh sb="0" eb="2">
      <t>ニュウヨク</t>
    </rPh>
    <rPh sb="3" eb="5">
      <t>セイシキ</t>
    </rPh>
    <phoneticPr fontId="3"/>
  </si>
  <si>
    <t>上半身更衣</t>
    <rPh sb="0" eb="3">
      <t>ジョウハンシン</t>
    </rPh>
    <rPh sb="3" eb="5">
      <t>コウイ</t>
    </rPh>
    <phoneticPr fontId="3"/>
  </si>
  <si>
    <t>福知山市東長町</t>
  </si>
  <si>
    <t>福知山市西長町</t>
  </si>
  <si>
    <t>福知山市呉服</t>
  </si>
  <si>
    <t>福知山市京</t>
  </si>
  <si>
    <t>福知山市上新</t>
  </si>
  <si>
    <t>福知山市下新</t>
  </si>
  <si>
    <t>福知山市鋳物師</t>
  </si>
  <si>
    <t>福知山市下紺屋</t>
  </si>
  <si>
    <t>福知山市上紺屋</t>
  </si>
  <si>
    <t>福知山市鍛冶</t>
  </si>
  <si>
    <t>福知山市内記</t>
  </si>
  <si>
    <t>福知山市中ノ町</t>
  </si>
  <si>
    <t>福知山市東中ノ町</t>
  </si>
  <si>
    <t>福知山市西中ノ町</t>
  </si>
  <si>
    <t>福知山市西町</t>
  </si>
  <si>
    <t>福知山市北本町一区</t>
  </si>
  <si>
    <t>福知山市北本町二区</t>
  </si>
  <si>
    <t>福知山市北栄町</t>
  </si>
  <si>
    <t>福知山市南栄町</t>
  </si>
  <si>
    <t>福知山市駅前町</t>
  </si>
  <si>
    <t>福知山市南本町</t>
  </si>
  <si>
    <t>福知山市東本町</t>
  </si>
  <si>
    <t>福知山市昭和新町</t>
  </si>
  <si>
    <t>福知山市昭和町</t>
  </si>
  <si>
    <t>福知山市西本町</t>
  </si>
  <si>
    <t>福知山市末広町</t>
  </si>
  <si>
    <t>福知山市篠尾新町</t>
  </si>
  <si>
    <t>福知山市厚中町</t>
  </si>
  <si>
    <t>福知山市問屋町</t>
  </si>
  <si>
    <t>福知山市厚</t>
  </si>
  <si>
    <t>福知山市厚東町</t>
  </si>
  <si>
    <t>福知山市荒河東町</t>
  </si>
  <si>
    <t>福知山市和久市町</t>
  </si>
  <si>
    <t>福知山市荒河新町</t>
  </si>
  <si>
    <t>福知山市岩井東町</t>
  </si>
  <si>
    <t>福知山市上荒河</t>
  </si>
  <si>
    <t>福知山市下荒河</t>
  </si>
  <si>
    <t>福知山市一尾</t>
  </si>
  <si>
    <t>福知山市下天津</t>
  </si>
  <si>
    <t>福知山市勅使</t>
  </si>
  <si>
    <t>福知山市石本</t>
  </si>
  <si>
    <t>福知山市波江</t>
  </si>
  <si>
    <t>福知山市漆端</t>
  </si>
  <si>
    <t>福知山市大呂</t>
  </si>
  <si>
    <t>福知山市瘤木</t>
  </si>
  <si>
    <t>福知山市天座</t>
  </si>
  <si>
    <t>福知山市下野条</t>
  </si>
  <si>
    <t>福知山市行積</t>
  </si>
  <si>
    <t>福知山市長尾</t>
  </si>
  <si>
    <t>福知山市上野条</t>
  </si>
  <si>
    <t>福知山市雲原</t>
  </si>
  <si>
    <t>福知山市大江町河守</t>
  </si>
  <si>
    <t>福知山市大江町関</t>
  </si>
  <si>
    <t>福知山市大江町金屋</t>
  </si>
  <si>
    <t>福知山市大江町上野</t>
  </si>
  <si>
    <t>福知山市大江町波美</t>
  </si>
  <si>
    <t>福知山市大江町蓼原</t>
  </si>
  <si>
    <t>福知山市大江町公庄</t>
  </si>
  <si>
    <t>福知山市大江町日藤</t>
  </si>
  <si>
    <t>福知山市大江町小原田</t>
  </si>
  <si>
    <t>福知山市大江町仏性寺</t>
  </si>
  <si>
    <t>福知山市大江町毛原</t>
  </si>
  <si>
    <t>福知山市大江町内宮</t>
  </si>
  <si>
    <t>福知山市大江町二俣</t>
  </si>
  <si>
    <t>福知山市大江町天田内</t>
  </si>
  <si>
    <t>福知山市大江町橋谷</t>
  </si>
  <si>
    <t>福知山市大江町北原</t>
  </si>
  <si>
    <t>福知山市大江町三河</t>
  </si>
  <si>
    <t>福知山市大江町高津江</t>
  </si>
  <si>
    <t>福知山市大江町二箇</t>
  </si>
  <si>
    <t>福知山市大江町市原谷</t>
  </si>
  <si>
    <t>福知山市大江町北有路</t>
  </si>
  <si>
    <t>福知山市大江町南有路</t>
  </si>
  <si>
    <t>福知山市大江町千原</t>
  </si>
  <si>
    <t>福知山市大江町南山</t>
  </si>
  <si>
    <t>福知山市大江町夏間</t>
  </si>
  <si>
    <t>福知山市大江町在田</t>
  </si>
  <si>
    <t>福知山市大江町常津</t>
  </si>
  <si>
    <t>福知山市大江町尾藤</t>
  </si>
  <si>
    <t>福知山市戸田</t>
  </si>
  <si>
    <t>福知山市興</t>
  </si>
  <si>
    <t>福知山市観音寺</t>
  </si>
  <si>
    <t>福知山市石原</t>
  </si>
  <si>
    <t>福知山市南土野町</t>
  </si>
  <si>
    <t>福知山市聖佳町</t>
  </si>
  <si>
    <t>福知山市東野町</t>
  </si>
  <si>
    <t>福知山市土</t>
  </si>
  <si>
    <t>福知山市北平野町</t>
  </si>
  <si>
    <t>福知山市東平野町</t>
  </si>
  <si>
    <t>福知山市南平野町</t>
  </si>
  <si>
    <t>福知山市西平野町</t>
  </si>
  <si>
    <t>福知山市長山町</t>
  </si>
  <si>
    <t>福知山市大池坂町</t>
  </si>
  <si>
    <t>福知山市中坂町</t>
  </si>
  <si>
    <t>福知山市三俣</t>
  </si>
  <si>
    <t>福知山市萩原</t>
  </si>
  <si>
    <t>福知山市生野</t>
  </si>
  <si>
    <t>福知山市堀越</t>
  </si>
  <si>
    <t>福知山市上野</t>
  </si>
  <si>
    <t>福知山市正後寺</t>
  </si>
  <si>
    <t>福知山市坂室</t>
  </si>
  <si>
    <t>福知山市正坂</t>
  </si>
  <si>
    <t>福知山市岩崎</t>
  </si>
  <si>
    <t>福知山市池田</t>
  </si>
  <si>
    <t>福知山市宮</t>
  </si>
  <si>
    <t>福知山市中地</t>
  </si>
  <si>
    <t>福知山市後正寺</t>
  </si>
  <si>
    <t>福知山市大内</t>
  </si>
  <si>
    <t>福知山市田野</t>
  </si>
  <si>
    <t>福知山市笹場</t>
  </si>
  <si>
    <t>福知山市下地</t>
  </si>
  <si>
    <t>福知山市駒場</t>
  </si>
  <si>
    <t>福知山市長田北</t>
  </si>
  <si>
    <t>福知山市長田南</t>
  </si>
  <si>
    <t>福知山市多保市</t>
  </si>
  <si>
    <t>福知山市上松</t>
  </si>
  <si>
    <t>福知山市長田段</t>
  </si>
  <si>
    <t>福知山市岩間</t>
  </si>
  <si>
    <t>福知山市市の谷</t>
  </si>
  <si>
    <t>福知山市砂子町</t>
  </si>
  <si>
    <t>福知山市大野下</t>
  </si>
  <si>
    <t>福知山市大野上</t>
  </si>
  <si>
    <t>福知山市長田野町</t>
  </si>
  <si>
    <t>福知山市高畑</t>
  </si>
  <si>
    <t>福知山市土師</t>
  </si>
  <si>
    <t>福知山市大野</t>
  </si>
  <si>
    <t>福知山市桔梗が丘</t>
  </si>
  <si>
    <t>福知山市秋津が丘</t>
  </si>
  <si>
    <t>福知山市東佳屋野町</t>
  </si>
  <si>
    <t>福知山市小松ケ丘</t>
  </si>
  <si>
    <t>福知山市南佳屋野町</t>
  </si>
  <si>
    <t>福知山市西佳屋野町</t>
  </si>
  <si>
    <t>福知山市前田新町</t>
  </si>
  <si>
    <t>福知山市前田</t>
  </si>
  <si>
    <t>福知山市岡ノ二町</t>
  </si>
  <si>
    <t>福知山市岡ノ一町</t>
  </si>
  <si>
    <t>福知山市岡ノ三町</t>
  </si>
  <si>
    <t>福知山市堀口</t>
  </si>
  <si>
    <t>福知山市蛇ケ端</t>
  </si>
  <si>
    <t>福知山市水内</t>
  </si>
  <si>
    <t>福知山市森垣</t>
  </si>
  <si>
    <t>福知山市日吉ケ丘</t>
  </si>
  <si>
    <t>福知山市荒木</t>
  </si>
  <si>
    <t>福知山市内田町</t>
  </si>
  <si>
    <t>福知山市東堀</t>
  </si>
  <si>
    <t>福知山市本堀</t>
  </si>
  <si>
    <t>福知山市南本堀</t>
  </si>
  <si>
    <t>福知山市南小谷ケ丘</t>
  </si>
  <si>
    <t>福知山市西小谷ケ丘</t>
  </si>
  <si>
    <t>福知山市東小谷ケ丘</t>
  </si>
  <si>
    <t>福知山市野家</t>
  </si>
  <si>
    <t>福知山市岡ノ上町</t>
  </si>
  <si>
    <t>福知山市東岡町</t>
  </si>
  <si>
    <t>福知山市北小谷ケ丘</t>
  </si>
  <si>
    <t>福知山市丸田ケ丘</t>
  </si>
  <si>
    <t>福知山市緑ケ丘町</t>
  </si>
  <si>
    <t>福知山市上佐々木</t>
  </si>
  <si>
    <t>福知山市喜多</t>
  </si>
  <si>
    <t>福知山市日尾</t>
  </si>
  <si>
    <t>福知山市常願寺</t>
  </si>
  <si>
    <t>福知山市田和</t>
  </si>
  <si>
    <t>福知山市新宮</t>
  </si>
  <si>
    <t>福知山市一ノ宮</t>
  </si>
  <si>
    <t>福知山市下佐々木</t>
  </si>
  <si>
    <t>福知山市中佐々木</t>
  </si>
  <si>
    <t>福知山市上大内</t>
  </si>
  <si>
    <t>福知山市下大内</t>
  </si>
  <si>
    <t>福知山市牧</t>
  </si>
  <si>
    <t>福知山市立原</t>
  </si>
  <si>
    <t>福知山市十二</t>
  </si>
  <si>
    <t>福知山市六十内</t>
  </si>
  <si>
    <t>福知山市野花</t>
  </si>
  <si>
    <t>福知山市夷</t>
  </si>
  <si>
    <t>福知山市岩井新町</t>
  </si>
  <si>
    <t>福知山市かしの木台</t>
  </si>
  <si>
    <t>福知山市岩井</t>
  </si>
  <si>
    <t>福知山市本庄</t>
  </si>
  <si>
    <t>福知山市下篠尾</t>
  </si>
  <si>
    <t>福知山市上篠尾</t>
  </si>
  <si>
    <t>福知山市新庄</t>
  </si>
  <si>
    <t>福知山市和久寺</t>
  </si>
  <si>
    <t>福知山市奥野部</t>
  </si>
  <si>
    <t>福知山市北羽合</t>
  </si>
  <si>
    <t>福知山市西羽合</t>
  </si>
  <si>
    <t>福知山市東羽合</t>
  </si>
  <si>
    <t>福知山市南羽合</t>
  </si>
  <si>
    <t>福知山市向野</t>
  </si>
  <si>
    <t>福知山市正明寺</t>
  </si>
  <si>
    <t>福知山市室</t>
  </si>
  <si>
    <t>福知山市小野脇</t>
  </si>
  <si>
    <t>福知山市市寺</t>
  </si>
  <si>
    <t>福知山市駅南町</t>
  </si>
  <si>
    <t>福知山市北岡町</t>
  </si>
  <si>
    <t>福知山市南岡町</t>
  </si>
  <si>
    <t>福知山市広峯町</t>
  </si>
  <si>
    <t>福知山市南天田町</t>
  </si>
  <si>
    <t>福知山市旭が丘</t>
  </si>
  <si>
    <t>福知山市夕陽が丘</t>
  </si>
  <si>
    <t>福知山市つつじケ丘</t>
  </si>
  <si>
    <t>福知山市十三丘</t>
  </si>
  <si>
    <t>福知山市大門</t>
  </si>
  <si>
    <t>福知山市今安</t>
  </si>
  <si>
    <t>福知山市半田</t>
  </si>
  <si>
    <t>福知山市拝師</t>
  </si>
  <si>
    <t>福知山市額塚</t>
  </si>
  <si>
    <t>福知山市山崎</t>
  </si>
  <si>
    <t>福知山市さつきケ丘</t>
  </si>
  <si>
    <t>福知山市石場</t>
  </si>
  <si>
    <t>福知山市口榎原</t>
  </si>
  <si>
    <t>福知山市奥榎原</t>
  </si>
  <si>
    <t>福知山市甘栗</t>
  </si>
  <si>
    <t>福知山市樽水</t>
  </si>
  <si>
    <t>福知山市辻</t>
  </si>
  <si>
    <t>福知山市畑中</t>
  </si>
  <si>
    <t>福知山市北山</t>
  </si>
  <si>
    <t>福知山市茅ノ台</t>
  </si>
  <si>
    <t>福知山市下戸</t>
  </si>
  <si>
    <t>福知山市小牧</t>
  </si>
  <si>
    <t>福知山市談</t>
  </si>
  <si>
    <t>福知山市法用</t>
  </si>
  <si>
    <t>福知山市小田</t>
  </si>
  <si>
    <t>福知山市下小田</t>
  </si>
  <si>
    <t>福知山市野笹</t>
  </si>
  <si>
    <t>福知山市猪野々</t>
  </si>
  <si>
    <t>福知山市梅谷</t>
  </si>
  <si>
    <t>福知山市宮垣</t>
  </si>
  <si>
    <t>福知山市鴨野町</t>
  </si>
  <si>
    <t>福知山市大見長祖</t>
  </si>
  <si>
    <t>福知山市住所大山</t>
  </si>
  <si>
    <t>福知山市三和町大原</t>
  </si>
  <si>
    <t>福知山市三和町台頭</t>
  </si>
  <si>
    <t>福知山市三和町上川合</t>
  </si>
  <si>
    <t>福知山市三和町岼</t>
  </si>
  <si>
    <t>福知山市三和町下川合</t>
  </si>
  <si>
    <t>福知山市三和町加用</t>
  </si>
  <si>
    <t>福知山市三和町大身</t>
  </si>
  <si>
    <t>福知山市三和町菟原中</t>
  </si>
  <si>
    <t>福知山市三和町高杉</t>
  </si>
  <si>
    <t>福知山市三和町友渕</t>
  </si>
  <si>
    <t>福知山市三和町菟原下</t>
  </si>
  <si>
    <t>福知山市三和町辻</t>
  </si>
  <si>
    <t>福知山市三和町中出</t>
  </si>
  <si>
    <t>福知山市三和町田ノ谷</t>
  </si>
  <si>
    <t>福知山市三和町西松</t>
  </si>
  <si>
    <t>福知山市三和町草山</t>
  </si>
  <si>
    <t>福知山市三和町梅原</t>
  </si>
  <si>
    <t>福知山市三和町千束</t>
  </si>
  <si>
    <t>福知山市三和町寺尾</t>
  </si>
  <si>
    <t>福知山市三和町芦渕</t>
  </si>
  <si>
    <t>福知山市三和町みわ</t>
  </si>
  <si>
    <t>亀岡市以下に掲載がない場合</t>
  </si>
  <si>
    <t>亀岡市旭町</t>
  </si>
  <si>
    <t>亀岡市千歳町千歳</t>
  </si>
  <si>
    <t>亀岡市千歳町国分</t>
  </si>
  <si>
    <t>亀岡市千歳町毘沙門</t>
  </si>
  <si>
    <t>亀岡市保津町</t>
  </si>
  <si>
    <t>亀岡市河原林町勝林島</t>
  </si>
  <si>
    <t>亀岡市河原林町河原尻</t>
  </si>
  <si>
    <t>亀岡市馬路町</t>
  </si>
  <si>
    <t>亀岡市大井町土田</t>
  </si>
  <si>
    <t>亀岡市大井町かすみケ丘</t>
  </si>
  <si>
    <t>亀岡市大井町並河</t>
  </si>
  <si>
    <t>亀岡市吉川町穴川</t>
  </si>
  <si>
    <t>亀岡市吉川町吉田</t>
  </si>
  <si>
    <t>亀岡市大井町南金岐</t>
  </si>
  <si>
    <t>亀岡市大井町北金岐</t>
  </si>
  <si>
    <t>亀岡市大井町小金岐</t>
  </si>
  <si>
    <t>亀岡市曽我部町重利</t>
  </si>
  <si>
    <t>亀岡市曽我部町南条</t>
  </si>
  <si>
    <t>亀岡市曽我部町寺</t>
  </si>
  <si>
    <t>亀岡市曽我部町春日部</t>
  </si>
  <si>
    <t>亀岡市曽我部町中</t>
  </si>
  <si>
    <t>亀岡市曽我部町法貴</t>
  </si>
  <si>
    <t>亀岡市曽我部町犬飼</t>
  </si>
  <si>
    <t>亀岡市曽我部町西条</t>
  </si>
  <si>
    <t>亀岡市曽我部町穴太</t>
  </si>
  <si>
    <t>亀岡市ひえ田野町太田</t>
  </si>
  <si>
    <t>亀岡市ひえ田野町天川</t>
  </si>
  <si>
    <t>亀岡市ひえ田野町佐伯</t>
  </si>
  <si>
    <t>亀岡市ひえ田野町芦ノ山</t>
  </si>
  <si>
    <t>亀岡市ひえ田野町奥条</t>
  </si>
  <si>
    <t>亀岡市ひえ田野町柿花</t>
  </si>
  <si>
    <t>亀岡市ひえ田野町鹿谷</t>
  </si>
  <si>
    <t>亀岡市千代川町小川</t>
  </si>
  <si>
    <t>亀岡市千代川町高野林</t>
  </si>
  <si>
    <t>亀岡市千代川町小林</t>
  </si>
  <si>
    <t>亀岡市千代川町日吉台</t>
  </si>
  <si>
    <t>亀岡市千代川町湯井</t>
  </si>
  <si>
    <t>亀岡市千代川町北ノ庄</t>
  </si>
  <si>
    <t>亀岡市千代川町今津</t>
  </si>
  <si>
    <t>亀岡市千代川町千原</t>
  </si>
  <si>
    <t>亀岡市千代川町拝田</t>
  </si>
  <si>
    <t>亀岡市千代川町川関</t>
  </si>
  <si>
    <t>亀岡市東別院町小泉</t>
  </si>
  <si>
    <t>亀岡市東別院町神原</t>
  </si>
  <si>
    <t>亀岡市東別院町東掛</t>
  </si>
  <si>
    <t>亀岡市東別院町大野</t>
  </si>
  <si>
    <t>亀岡市東別院町南掛</t>
  </si>
  <si>
    <t>亀岡市東別院町湯谷</t>
  </si>
  <si>
    <t>亀岡市東別院町倉谷</t>
  </si>
  <si>
    <t>亀岡市東別院町鎌倉</t>
  </si>
  <si>
    <t>亀岡市東別院町栢原</t>
  </si>
  <si>
    <t>亀岡市西別院町大槻並</t>
  </si>
  <si>
    <t>亀岡市西別院町万願寺</t>
  </si>
  <si>
    <t>亀岡市西別院町寺田</t>
  </si>
  <si>
    <t>亀岡市西別院町柚原</t>
  </si>
  <si>
    <t>亀岡市西別院町笑路</t>
  </si>
  <si>
    <t>亀岡市西別院町犬甘野</t>
  </si>
  <si>
    <t>亀岡市西別院町神地</t>
  </si>
  <si>
    <t>亀岡市東本梅町大内</t>
  </si>
  <si>
    <t>亀岡市東本梅町松熊</t>
  </si>
  <si>
    <t>亀岡市東本梅町中野</t>
  </si>
  <si>
    <t>亀岡市東本梅町赤熊</t>
  </si>
  <si>
    <t>亀岡市東本梅町東大谷</t>
  </si>
  <si>
    <t>亀岡市宮前町猪倉</t>
  </si>
  <si>
    <t>亀岡市宮前町神前</t>
  </si>
  <si>
    <t>亀岡市宮前町宮川</t>
  </si>
  <si>
    <t>亀岡市本梅町平松</t>
  </si>
  <si>
    <t>亀岡市本梅町中野</t>
  </si>
  <si>
    <t>亀岡市本梅町井手</t>
  </si>
  <si>
    <t>亀岡市本梅町東加舎</t>
  </si>
  <si>
    <t>亀岡市本梅町西加舎</t>
  </si>
  <si>
    <t>亀岡市畑野町千ケ畑</t>
  </si>
  <si>
    <t>亀岡市畑野町広野</t>
  </si>
  <si>
    <t>亀岡市畑野町土ケ畑</t>
  </si>
  <si>
    <t>亀岡市宇津根町</t>
  </si>
  <si>
    <t>亀岡市北河原町</t>
  </si>
  <si>
    <t>亀岡市河原町</t>
  </si>
  <si>
    <t>亀岡市追分町</t>
  </si>
  <si>
    <t>亀岡市安町</t>
  </si>
  <si>
    <t>亀岡市余部町</t>
  </si>
  <si>
    <t>亀岡市北古世町</t>
  </si>
  <si>
    <t>亀岡市横町</t>
  </si>
  <si>
    <t>亀岡市突抜町</t>
  </si>
  <si>
    <t>亀岡市三宅町</t>
  </si>
  <si>
    <t>亀岡市古世町</t>
  </si>
  <si>
    <t>亀岡市東竪町</t>
  </si>
  <si>
    <t>亀岡市西竪町</t>
  </si>
  <si>
    <t>亀岡市京町</t>
  </si>
  <si>
    <t>亀岡市呉服町</t>
  </si>
  <si>
    <t>亀岡市篠町柏原</t>
  </si>
  <si>
    <t>亀岡市篠町野条</t>
  </si>
  <si>
    <t>亀岡市篠町馬堀</t>
  </si>
  <si>
    <t>亀岡市篠町見晴</t>
  </si>
  <si>
    <t>亀岡市篠町山本</t>
  </si>
  <si>
    <t>亀岡市篠町篠</t>
  </si>
  <si>
    <t>亀岡市篠町王子</t>
  </si>
  <si>
    <t>亀岡市篠町馬堀駅前</t>
  </si>
  <si>
    <t>亀岡市篠町夕日ケ丘</t>
  </si>
  <si>
    <t>亀岡市篠町森</t>
  </si>
  <si>
    <t>亀岡市東つつじケ丘都台</t>
  </si>
  <si>
    <t>亀岡市東つつじケ丘曙台</t>
  </si>
  <si>
    <t>亀岡市篠町広田</t>
  </si>
  <si>
    <t>亀岡市篠町浄法寺</t>
  </si>
  <si>
    <t>亀岡市西つつじケ丘五月台</t>
  </si>
  <si>
    <t>亀岡市西つつじケ丘雲仙台</t>
  </si>
  <si>
    <t>亀岡市西つつじケ丘大山台</t>
  </si>
  <si>
    <t>亀岡市西つつじケ丘霧島台</t>
  </si>
  <si>
    <t>亀岡市西つつじケ丘美山台</t>
  </si>
  <si>
    <t>亀岡市南つつじケ丘大葉台</t>
  </si>
  <si>
    <t>亀岡市南つつじケ丘桜台</t>
  </si>
  <si>
    <t>亀岡市荒塚町</t>
  </si>
  <si>
    <t>亀岡市紺屋町</t>
  </si>
  <si>
    <t>亀岡市矢田町</t>
  </si>
  <si>
    <t>亀岡市下矢田町</t>
  </si>
  <si>
    <t>亀岡市中矢田町</t>
  </si>
  <si>
    <t>亀岡市上矢田町</t>
  </si>
  <si>
    <t>亀岡市北町</t>
  </si>
  <si>
    <t>亀岡市西町</t>
  </si>
  <si>
    <t>亀岡市南郷町</t>
  </si>
  <si>
    <t>亀岡市内丸町</t>
  </si>
  <si>
    <t>亀岡市新町</t>
  </si>
  <si>
    <t>亀岡市旅籠町</t>
  </si>
  <si>
    <t>亀岡市塩屋町</t>
  </si>
  <si>
    <t>亀岡市柳町</t>
  </si>
  <si>
    <t>亀岡市本町</t>
  </si>
  <si>
    <t>南丹市以下に掲載がない場合</t>
  </si>
  <si>
    <t>南丹市園部町宮町</t>
  </si>
  <si>
    <t>南丹市園部町美園町</t>
  </si>
  <si>
    <t>南丹市園部町新町</t>
  </si>
  <si>
    <t>南丹市園部町小桜町</t>
  </si>
  <si>
    <t>南丹市園部町上木崎町</t>
  </si>
  <si>
    <t>南丹市園部町内林町</t>
  </si>
  <si>
    <t>南丹市園部町本町</t>
  </si>
  <si>
    <t>南丹市園部町上本町</t>
  </si>
  <si>
    <t>南丹市園部町木崎町</t>
  </si>
  <si>
    <t>南丹市園部町河原町</t>
  </si>
  <si>
    <t>南丹市園部町若松町</t>
  </si>
  <si>
    <t>南丹市園部町瓜生野</t>
  </si>
  <si>
    <t>南丹市園部町熊崎</t>
  </si>
  <si>
    <t>南丹市園部町新堂</t>
  </si>
  <si>
    <t>南丹市園部町千妻</t>
  </si>
  <si>
    <t>南丹市園部町曽我谷</t>
  </si>
  <si>
    <t>南丹市園部町船岡</t>
  </si>
  <si>
    <t>南丹市園部町高屋</t>
  </si>
  <si>
    <t>南丹市園部町大戸</t>
  </si>
  <si>
    <t>南丹市園部町熊原</t>
  </si>
  <si>
    <t>南丹市園部町佐切</t>
  </si>
  <si>
    <t>南丹市園部町越方</t>
  </si>
  <si>
    <t>南丹市園部町小山東町</t>
  </si>
  <si>
    <t>南丹市園部町栄町</t>
  </si>
  <si>
    <t>南丹市園部町小山西町</t>
  </si>
  <si>
    <t>南丹市園部町城南町</t>
  </si>
  <si>
    <t>南丹市園部町半田</t>
  </si>
  <si>
    <t>南丹市園部町口人</t>
  </si>
  <si>
    <t>南丹市園部町口司</t>
  </si>
  <si>
    <t>南丹市園部町横田</t>
  </si>
  <si>
    <t>南丹市園部町黒田</t>
  </si>
  <si>
    <t>南丹市園部町船阪</t>
  </si>
  <si>
    <t>南丹市園部町大西</t>
  </si>
  <si>
    <t>南丹市園部町宍人</t>
  </si>
  <si>
    <t>南丹市園部町埴生</t>
  </si>
  <si>
    <t>南丹市園部町殿谷</t>
  </si>
  <si>
    <t>南丹市園部町若森</t>
  </si>
  <si>
    <t>南丹市園部町南大谷</t>
  </si>
  <si>
    <t>南丹市園部町仁江</t>
  </si>
  <si>
    <t>南丹市園部町竹井</t>
  </si>
  <si>
    <t>南丹市園部町天引</t>
  </si>
  <si>
    <t>南丹市園部町法京</t>
  </si>
  <si>
    <t>南丹市園部町大河内</t>
  </si>
  <si>
    <t>南丹市園部町南八田</t>
  </si>
  <si>
    <t>船井郡京丹波町以下に掲載がない場合</t>
  </si>
  <si>
    <t>船井郡京丹波町下山</t>
  </si>
  <si>
    <t>船井郡京丹波町実勢</t>
  </si>
  <si>
    <t>船井郡京丹波町富田</t>
  </si>
  <si>
    <t>船井郡京丹波町上野</t>
  </si>
  <si>
    <t>船井郡京丹波町市森</t>
  </si>
  <si>
    <t>船井郡京丹波町須知</t>
  </si>
  <si>
    <t>船井郡京丹波町蒲生</t>
  </si>
  <si>
    <t>船井郡京丹波町水戸</t>
  </si>
  <si>
    <t>船井郡京丹波町新水戸</t>
  </si>
  <si>
    <t>船井郡京丹波町口八田</t>
  </si>
  <si>
    <t>船井郡京丹波町高岡</t>
  </si>
  <si>
    <t>船井郡京丹波町豊田</t>
  </si>
  <si>
    <t>船井郡京丹波町曽根</t>
  </si>
  <si>
    <t>船井郡京丹波町森</t>
  </si>
  <si>
    <t>船井郡京丹波町塩田谷</t>
  </si>
  <si>
    <t>船井郡京丹波町安井</t>
  </si>
  <si>
    <t>船井郡京丹波町院内</t>
  </si>
  <si>
    <t>船井郡京丹波町粟野</t>
  </si>
  <si>
    <t>船井郡京丹波町妙楽寺</t>
  </si>
  <si>
    <t>船井郡京丹波町三ノ宮</t>
  </si>
  <si>
    <t>船井郡京丹波町猪鼻</t>
  </si>
  <si>
    <t>船井郡京丹波町和田</t>
  </si>
  <si>
    <t>船井郡京丹波町井脇</t>
  </si>
  <si>
    <t>船井郡京丹波町保井谷</t>
  </si>
  <si>
    <t>船井郡京丹波町水呑</t>
  </si>
  <si>
    <t>船井郡京丹波町質志</t>
  </si>
  <si>
    <t>船井郡京丹波町戸津川</t>
  </si>
  <si>
    <t>船井郡京丹波町橋爪</t>
  </si>
  <si>
    <t>船井郡京丹波町大朴</t>
  </si>
  <si>
    <t>船井郡京丹波町井尻</t>
  </si>
  <si>
    <t>船井郡京丹波町八田</t>
  </si>
  <si>
    <t>船井郡京丹波町小野</t>
  </si>
  <si>
    <t>船井郡京丹波町中台</t>
  </si>
  <si>
    <t>船井郡京丹波町質美</t>
  </si>
  <si>
    <t>船井郡京丹波町坂井</t>
  </si>
  <si>
    <t>船井郡京丹波町鎌谷下</t>
  </si>
  <si>
    <t>船井郡京丹波町東又</t>
  </si>
  <si>
    <t>船井郡京丹波町鎌谷中</t>
  </si>
  <si>
    <t>船井郡京丹波町鎌谷奥</t>
  </si>
  <si>
    <t>船井郡京丹波町下大久保</t>
  </si>
  <si>
    <t>船井郡京丹波町上大久保</t>
  </si>
  <si>
    <t>船井郡京丹波町水原</t>
  </si>
  <si>
    <t>綾部市以下に掲載がない場合</t>
  </si>
  <si>
    <t>綾部市小呂町</t>
  </si>
  <si>
    <t>綾部市高倉町</t>
  </si>
  <si>
    <t>綾部市城山町</t>
  </si>
  <si>
    <t>綾部市多田町</t>
  </si>
  <si>
    <t>綾部市里町</t>
  </si>
  <si>
    <t>綾部市有岡町</t>
  </si>
  <si>
    <t>綾部市星原町</t>
  </si>
  <si>
    <t>綾部市桜ケ丘</t>
  </si>
  <si>
    <t>綾部市青野町</t>
  </si>
  <si>
    <t>綾部市川糸町</t>
  </si>
  <si>
    <t>綾部市綾中町</t>
  </si>
  <si>
    <t>綾部市若竹町</t>
  </si>
  <si>
    <t>綾部市若松町</t>
  </si>
  <si>
    <t>綾部市西町</t>
  </si>
  <si>
    <t>綾部市本町</t>
  </si>
  <si>
    <t>綾部市新宮町</t>
  </si>
  <si>
    <t>綾部市新町</t>
  </si>
  <si>
    <t>綾部市田町</t>
  </si>
  <si>
    <t>綾部市月見町</t>
  </si>
  <si>
    <t>綾部市神宮寺町</t>
  </si>
  <si>
    <t>綾部市味方町</t>
  </si>
  <si>
    <t>綾部市野田町</t>
  </si>
  <si>
    <t>綾部市寺町</t>
  </si>
  <si>
    <t>綾部市田野町</t>
  </si>
  <si>
    <t>綾部市上野町</t>
  </si>
  <si>
    <t>綾部市本宮町</t>
  </si>
  <si>
    <t>綾部市並松町</t>
  </si>
  <si>
    <t>綾部市延町</t>
  </si>
  <si>
    <t>綾部市岡町</t>
  </si>
  <si>
    <t>綾部市上延町</t>
  </si>
  <si>
    <t>綾部市安場町</t>
  </si>
  <si>
    <t>綾部市高津町</t>
  </si>
  <si>
    <t>綾部市大島町</t>
  </si>
  <si>
    <t>綾部市井倉新町</t>
  </si>
  <si>
    <t>綾部市幸通</t>
  </si>
  <si>
    <t>綾部市宮代町</t>
  </si>
  <si>
    <t>綾部市井倉町</t>
  </si>
  <si>
    <t>綾部市天神町</t>
  </si>
  <si>
    <t>綾部市相生町</t>
  </si>
  <si>
    <t>綾部市広小路</t>
  </si>
  <si>
    <t>綾部市中ノ町</t>
  </si>
  <si>
    <t>綾部市西新町</t>
  </si>
  <si>
    <t>綾部市駅前通</t>
  </si>
  <si>
    <t>綾部市於与岐町</t>
  </si>
  <si>
    <t>綾部市上杉町</t>
  </si>
  <si>
    <t>綾部市梅迫町</t>
  </si>
  <si>
    <t>綾部市安国寺町</t>
  </si>
  <si>
    <t>綾部市中山町</t>
  </si>
  <si>
    <t>綾部市高槻町</t>
  </si>
  <si>
    <t>綾部市八代町</t>
  </si>
  <si>
    <t>綾部市黒谷町</t>
  </si>
  <si>
    <t>綾部市七百石町</t>
  </si>
  <si>
    <t>綾部市上八田町</t>
  </si>
  <si>
    <t>綾部市中筋町</t>
  </si>
  <si>
    <t>綾部市岡安町</t>
  </si>
  <si>
    <t>綾部市渕垣町</t>
  </si>
  <si>
    <t>綾部市下八田町</t>
  </si>
  <si>
    <t>綾部市とよさか町</t>
  </si>
  <si>
    <t>綾部市位田町</t>
  </si>
  <si>
    <t>綾部市栗町</t>
  </si>
  <si>
    <t>綾部市豊里町</t>
  </si>
  <si>
    <t>綾部市石原町</t>
  </si>
  <si>
    <t>綾部市小貝町</t>
  </si>
  <si>
    <t>綾部市私市町</t>
  </si>
  <si>
    <t>綾部市大畠町</t>
  </si>
  <si>
    <t>綾部市舘町</t>
  </si>
  <si>
    <t>綾部市今田町</t>
  </si>
  <si>
    <t>綾部市小西町</t>
  </si>
  <si>
    <t>綾部市鍛治屋町</t>
  </si>
  <si>
    <t>綾部市小畑町</t>
  </si>
  <si>
    <t>綾部市内久井町</t>
  </si>
  <si>
    <t>綾部市金河内町</t>
  </si>
  <si>
    <t>綾部市志賀郷町</t>
  </si>
  <si>
    <t>綾部市西方町</t>
  </si>
  <si>
    <t>綾部市仁和町</t>
  </si>
  <si>
    <t>綾部市坊口町</t>
  </si>
  <si>
    <t>綾部市篠田町</t>
  </si>
  <si>
    <t>綾部市向田町</t>
  </si>
  <si>
    <t>綾部市別所町</t>
  </si>
  <si>
    <t>綾部市白道路町</t>
  </si>
  <si>
    <t>綾部市物部町</t>
  </si>
  <si>
    <t>綾部市新庄町</t>
  </si>
  <si>
    <t>綾部市西坂町</t>
  </si>
  <si>
    <t>綾部市睦合町</t>
  </si>
  <si>
    <t>綾部市八津合町</t>
  </si>
  <si>
    <t>綾部市五津合町</t>
  </si>
  <si>
    <t>綾部市五泉町</t>
  </si>
  <si>
    <t>綾部市睦寄町</t>
  </si>
  <si>
    <t>綾部市故屋岡町</t>
  </si>
  <si>
    <t>綾部市光野町</t>
  </si>
  <si>
    <t>綾部市老富町</t>
  </si>
  <si>
    <t>舞鶴市大川</t>
  </si>
  <si>
    <t>舞鶴市志高</t>
  </si>
  <si>
    <t>舞鶴市久田美</t>
  </si>
  <si>
    <t>舞鶴市長谷</t>
  </si>
  <si>
    <t>舞鶴市上漆原</t>
  </si>
  <si>
    <t>舞鶴市下漆原</t>
  </si>
  <si>
    <t>舞鶴市下見谷</t>
  </si>
  <si>
    <t>舞鶴市河原</t>
  </si>
  <si>
    <t>舞鶴市富室</t>
  </si>
  <si>
    <t>舞鶴市岡田由里</t>
  </si>
  <si>
    <t>舞鶴市西方寺</t>
  </si>
  <si>
    <t>舞鶴市滝ケ宇呂</t>
  </si>
  <si>
    <t>舞鶴市地頭</t>
  </si>
  <si>
    <t>舞鶴市大俣</t>
  </si>
  <si>
    <t>舞鶴市桑飼下</t>
  </si>
  <si>
    <t>舞鶴市桑飼上</t>
  </si>
  <si>
    <t>舞鶴市寺田</t>
  </si>
  <si>
    <t>舞鶴市上根</t>
  </si>
  <si>
    <t>舞鶴市白滝</t>
  </si>
  <si>
    <t>舞鶴市岸谷</t>
  </si>
  <si>
    <t>舞鶴市別所</t>
  </si>
  <si>
    <t>舞鶴市布敷</t>
  </si>
  <si>
    <t>舞鶴市池ノ内下</t>
  </si>
  <si>
    <t>舞鶴市堀</t>
  </si>
  <si>
    <t>舞鶴市今田</t>
  </si>
  <si>
    <t>舞鶴市万願寺</t>
  </si>
  <si>
    <t>舞鶴市境谷</t>
  </si>
  <si>
    <t>舞鶴市伊佐津</t>
  </si>
  <si>
    <t>舞鶴市公文名</t>
  </si>
  <si>
    <t>舞鶴市七日市</t>
  </si>
  <si>
    <t>舞鶴市京田</t>
  </si>
  <si>
    <t>舞鶴市真倉</t>
  </si>
  <si>
    <t>舞鶴市十倉</t>
  </si>
  <si>
    <t>舞鶴市京田新町</t>
  </si>
  <si>
    <t>舞鶴市女布</t>
  </si>
  <si>
    <t>京都市北区大宮南林町</t>
  </si>
  <si>
    <t>京都市北区大宮中林町</t>
  </si>
  <si>
    <t>京都市北区大宮西小野堀町</t>
  </si>
  <si>
    <t>京都市北区大宮東小野堀町</t>
  </si>
  <si>
    <t>京都市北区大宮北林町</t>
  </si>
  <si>
    <t>京都市北区大宮北椿原町</t>
  </si>
  <si>
    <t>京都市北区紫竹上竹殿町</t>
  </si>
  <si>
    <t>京都市北区紫竹下竹殿町</t>
  </si>
  <si>
    <t>京都市北区紫竹東大門町</t>
  </si>
  <si>
    <t>京都市北区紫竹大門町</t>
  </si>
  <si>
    <t>京都市北区紫竹西大門町</t>
  </si>
  <si>
    <t>京都市北区紫竹北大門町</t>
  </si>
  <si>
    <t>京都市北区紫竹竹殿町</t>
  </si>
  <si>
    <t>京都市北区紫竹上園生町</t>
  </si>
  <si>
    <t>京都市北区紫竹下園生町</t>
  </si>
  <si>
    <t>京都市北区紫竹上芝本町</t>
  </si>
  <si>
    <t>京都市北区紫竹下芝本町</t>
  </si>
  <si>
    <t>京都市北区紫竹下緑町</t>
  </si>
  <si>
    <t>京都市北区紫竹西北町</t>
  </si>
  <si>
    <t>京都市北区紫竹上緑町</t>
  </si>
  <si>
    <t>京都市北区大宮東脇台町</t>
  </si>
  <si>
    <t>京都市北区大宮西脇台町</t>
  </si>
  <si>
    <t>京都市北区紫竹北栗栖町</t>
  </si>
  <si>
    <t>京都市北区紫竹東栗栖町</t>
  </si>
  <si>
    <t>京都市北区紫竹栗栖町</t>
  </si>
  <si>
    <t>京都市北区紫竹西栗栖町</t>
  </si>
  <si>
    <t>京都市北区大宮開町</t>
  </si>
  <si>
    <t>京都市北区大宮土居町</t>
  </si>
  <si>
    <t>京都市北区紫竹西野山東町</t>
  </si>
  <si>
    <t>京都市北区紫竹西野山町</t>
  </si>
  <si>
    <t>京都市北区大宮西野山町</t>
  </si>
  <si>
    <t>京都市北区鷹峯藤林町</t>
  </si>
  <si>
    <t>京都市北区鷹峯上ノ町</t>
  </si>
  <si>
    <t>京都市北区鷹峯木ノ畑町</t>
  </si>
  <si>
    <t>京都市北区鷹峯旧土居町</t>
  </si>
  <si>
    <t>京都市北区衣笠鏡石町</t>
  </si>
  <si>
    <t>京都市北区衣笠開キ町</t>
  </si>
  <si>
    <t>京都市北区衣笠東開キ町</t>
  </si>
  <si>
    <t>京都市北区衣笠西開キ町</t>
  </si>
  <si>
    <t>京都市北区衣笠東尊上院町</t>
  </si>
  <si>
    <t>京都市北区衣笠西尊上院町</t>
  </si>
  <si>
    <t>京都市北区大北山不動山町</t>
  </si>
  <si>
    <t>京都市北区大宮玄琢北東町</t>
  </si>
  <si>
    <t>京都市北区大宮玄琢北町</t>
  </si>
  <si>
    <t>京都市北区大宮玄琢南町</t>
  </si>
  <si>
    <t>京都市北区鷹峯黒門町</t>
  </si>
  <si>
    <t>京都市北区鷹峯土天井町</t>
  </si>
  <si>
    <t>京都市北区鷹峯光悦町</t>
  </si>
  <si>
    <t>京都市北区鷹峯南鷹峯町</t>
  </si>
  <si>
    <t>京都市北区鷹峯北鷹峯町</t>
  </si>
  <si>
    <t>京都市北区鷹峯千束町</t>
  </si>
  <si>
    <t>京都市北区大宮西山ノ前町</t>
  </si>
  <si>
    <t>京都市北区大宮北山ノ前町</t>
  </si>
  <si>
    <t>京都市北区大宮南山ノ前町</t>
  </si>
  <si>
    <t>京都市北区大宮薬師山東町</t>
  </si>
  <si>
    <t>京都市北区大宮北箱ノ井町</t>
  </si>
  <si>
    <t>京都市北区大宮南箱ノ井町</t>
  </si>
  <si>
    <t>京都市北区大宮一ノ井町</t>
  </si>
  <si>
    <t>京都市北区大宮釈迦谷</t>
  </si>
  <si>
    <t>京都市北区大宮薬師山西町</t>
  </si>
  <si>
    <t>京都市北区大北山鏡石町</t>
  </si>
  <si>
    <t>京都市北区大北山天神岡町</t>
  </si>
  <si>
    <t>京都市北区大北山蓮ケ谷町</t>
  </si>
  <si>
    <t>京都市北区衣笠氷室町</t>
  </si>
  <si>
    <t>京都市北区衣笠衣笠山町</t>
  </si>
  <si>
    <t>京都市北区衣笠赤阪町</t>
  </si>
  <si>
    <t>京都市北区大北山原谷乾町</t>
  </si>
  <si>
    <t>京都市北区大北山長谷町</t>
  </si>
  <si>
    <t>京都市北区鷹峯仏谷</t>
  </si>
  <si>
    <t>京都市北区鷹峯堂ノ庭町</t>
  </si>
  <si>
    <t>京都市北区鷹峯大谷町</t>
  </si>
  <si>
    <t>京都市北区鷹峯堀越町</t>
  </si>
  <si>
    <t>京都市北区西賀茂下庄田町</t>
  </si>
  <si>
    <t>京都市北区西賀茂上庄田町</t>
  </si>
  <si>
    <t>京都市北区西賀茂樋ノ口町</t>
  </si>
  <si>
    <t>京都市北区西賀茂井ノ口町</t>
  </si>
  <si>
    <t>京都市北区西賀茂蟹ケ坂町</t>
  </si>
  <si>
    <t>京都市北区西賀茂円峰</t>
  </si>
  <si>
    <t>京都市北区西賀茂蛙ケ谷</t>
  </si>
  <si>
    <t>京都市北区西賀茂北山ノ森町</t>
  </si>
  <si>
    <t>京都市北区西賀茂山ノ森町</t>
  </si>
  <si>
    <t>京都市北区西賀茂大道口町</t>
  </si>
  <si>
    <t>京都市北区西賀茂南川上町</t>
  </si>
  <si>
    <t>京都市北区西賀茂中川上町</t>
  </si>
  <si>
    <t>京都市北区西賀茂北川上町</t>
  </si>
  <si>
    <t>京都市北区西賀茂川上町</t>
  </si>
  <si>
    <t>京都市北区西賀茂柿ノ木町</t>
  </si>
  <si>
    <t>京都市北区西賀茂鹿ノ下町</t>
  </si>
  <si>
    <t>京都市北区西賀茂榿ノ木町</t>
  </si>
  <si>
    <t>京都市北区西賀茂南大栗町</t>
  </si>
  <si>
    <t>京都市北区西賀茂丸川町</t>
  </si>
  <si>
    <t>京都市北区西賀茂坊ノ後町</t>
  </si>
  <si>
    <t>京都市北区西賀茂水垣町</t>
  </si>
  <si>
    <t>京都市北区西賀茂大栗町</t>
  </si>
  <si>
    <t>京都市北区大宮北ノ岸町</t>
  </si>
  <si>
    <t>京都市北区大宮南田尻町</t>
  </si>
  <si>
    <t>京都市北区大宮東総門口町</t>
  </si>
  <si>
    <t>京都市北区大宮中総門口町</t>
  </si>
  <si>
    <t>京都市北区大宮西総門口町</t>
  </si>
  <si>
    <t>京都市北区西賀茂神光院町</t>
  </si>
  <si>
    <t>京都市北区大宮中ノ社町</t>
  </si>
  <si>
    <t>京都市北区大宮田尻町</t>
  </si>
  <si>
    <t>京都市北区西賀茂北今原町</t>
  </si>
  <si>
    <t>京都市北区西賀茂今原町</t>
  </si>
  <si>
    <t>京都市北区西賀茂南今原町</t>
  </si>
  <si>
    <t>京都市北区西賀茂大深町</t>
  </si>
  <si>
    <t>京都市北区西賀茂角社町</t>
  </si>
  <si>
    <t>京都市北区西賀茂鎮守菴町</t>
  </si>
  <si>
    <t>京都市北区西賀茂北鎮守菴町</t>
  </si>
  <si>
    <t>京都市北区西賀茂船山</t>
  </si>
  <si>
    <t>京都市北区西賀茂鑓磨岩</t>
  </si>
  <si>
    <t>京都市北区西賀茂笠松</t>
  </si>
  <si>
    <t>京都市北区西賀茂城山</t>
  </si>
  <si>
    <t>京都市北区西賀茂西氷室町</t>
  </si>
  <si>
    <t>京都市北区西賀茂氷室町</t>
  </si>
  <si>
    <t>京都市北区西賀茂蓬来谷</t>
  </si>
  <si>
    <t>京都市北区雲ケ畑出谷町</t>
  </si>
  <si>
    <t>京都市北区雲ケ畑中津川町</t>
  </si>
  <si>
    <t>京都市北区雲ケ畑中畑町</t>
  </si>
  <si>
    <t>京都市中京区以下に掲載がない場合</t>
  </si>
  <si>
    <t>京都市中京区道場町</t>
  </si>
  <si>
    <t>京都市中京区鏡屋町</t>
  </si>
  <si>
    <t>京都市中京区花立町</t>
  </si>
  <si>
    <t>京都市中京区相生町</t>
  </si>
  <si>
    <t>京都市中京区玉植町</t>
  </si>
  <si>
    <t>京都市中京区冷泉町</t>
  </si>
  <si>
    <t>京都市中京区竪大恩寺町</t>
  </si>
  <si>
    <t>京都市中京区二条新町</t>
  </si>
  <si>
    <t>京都市中京区泉町</t>
  </si>
  <si>
    <t>京都市中京区蛸薬師町</t>
  </si>
  <si>
    <t>京都市中京区御池之町</t>
  </si>
  <si>
    <t>京都市中京区西横町</t>
  </si>
  <si>
    <t>京都市中京区下妙覚寺町</t>
  </si>
  <si>
    <t>京都市中京区上妙覚寺町</t>
  </si>
  <si>
    <t>京都市中京区大恩寺町</t>
  </si>
  <si>
    <t>京都市中京区頭町</t>
  </si>
  <si>
    <t>京都市中京区橋之町</t>
  </si>
  <si>
    <t>京都市中京区下松屋町</t>
  </si>
  <si>
    <t>京都市中京区上松屋町</t>
  </si>
  <si>
    <t>京都市中京区正行寺町</t>
  </si>
  <si>
    <t>京都市中京区二条西洞院町</t>
  </si>
  <si>
    <t>京都市中京区押西洞院町</t>
  </si>
  <si>
    <t>京都市中京区下古城町</t>
  </si>
  <si>
    <t>京都市中京区古城町</t>
  </si>
  <si>
    <t>京都市中京区二条油小路町</t>
  </si>
  <si>
    <t>京都市中京区押油小路町</t>
  </si>
  <si>
    <t>京都市中京区森ノ木町</t>
  </si>
  <si>
    <t>京都市中京区押堀町</t>
  </si>
  <si>
    <t>京都市中京区土橋町</t>
  </si>
  <si>
    <t>京都市中京区薬師町</t>
  </si>
  <si>
    <t>京都市中京区西大黒町</t>
  </si>
  <si>
    <t>京都市中京区矢幡町</t>
  </si>
  <si>
    <t>京都市中京区九町目</t>
  </si>
  <si>
    <t>京都市中京区薬屋町</t>
  </si>
  <si>
    <t>京都市中京区町通小川西入、油小路通竹屋町上る、竹屋町通油小路</t>
  </si>
  <si>
    <t>京都市中京区橋本町</t>
  </si>
  <si>
    <t>京都市中京区西夷川町</t>
  </si>
  <si>
    <t>京都市中京区八町目</t>
  </si>
  <si>
    <t>京都市中京区西竹屋町</t>
  </si>
  <si>
    <t>京都市中京区七町目</t>
  </si>
  <si>
    <t>京都市中京区丸太町</t>
  </si>
  <si>
    <t>京都市中京区田中町</t>
  </si>
  <si>
    <t>京都市中京区東夷川町</t>
  </si>
  <si>
    <t>京都市中京区東竹屋町</t>
  </si>
  <si>
    <t>京都市中京区横鍛冶町</t>
  </si>
  <si>
    <t>京都市中京区弁財天町</t>
  </si>
  <si>
    <t>京都市中京区指物屋町</t>
  </si>
  <si>
    <t>京都市中京区絹屋町</t>
  </si>
  <si>
    <t>京都市中京区天守町</t>
  </si>
  <si>
    <t>京都市中京区夷町</t>
  </si>
  <si>
    <t>京都市中京区山中町</t>
  </si>
  <si>
    <t>京都市中京区観音町</t>
  </si>
  <si>
    <t>京都市中京区杉屋町</t>
  </si>
  <si>
    <t>京都市中京区竹屋町</t>
  </si>
  <si>
    <t>京都市中京区扇屋町</t>
  </si>
  <si>
    <t>京都市中京区御所八幡町</t>
  </si>
  <si>
    <t>京都市中京区柊町</t>
  </si>
  <si>
    <t>京都市中京区瓦町</t>
  </si>
  <si>
    <t>京都市中京区松屋町</t>
  </si>
  <si>
    <t>京都市中京区左京町</t>
  </si>
  <si>
    <t>京都市中京区高田町</t>
  </si>
  <si>
    <t>京都市中京区瓦之町</t>
  </si>
  <si>
    <t>京都市中京区仁王門突抜町</t>
  </si>
  <si>
    <t>京都市中京区西押小路町</t>
  </si>
  <si>
    <t>京都市中京区塗師屋町</t>
  </si>
  <si>
    <t>京都市中京区仲保利町</t>
  </si>
  <si>
    <t>京都市中京区二条殿町</t>
  </si>
  <si>
    <t>京都市中京区金吹町</t>
  </si>
  <si>
    <t>京都市中京区秋野々町</t>
  </si>
  <si>
    <t>京都市中京区西九軒町</t>
  </si>
  <si>
    <t>京都市中京区東九軒町</t>
  </si>
  <si>
    <t>京都市中京区真如堂町</t>
  </si>
  <si>
    <t>京都市中京区仁王門町</t>
  </si>
  <si>
    <t>京都市中京区東玉屋町</t>
  </si>
  <si>
    <t>京都市中京区北小路町</t>
  </si>
  <si>
    <t>京都市中京区蒔絵屋町</t>
  </si>
  <si>
    <t>京都市中京区大倉町</t>
  </si>
  <si>
    <t>京都市中京区少将井町</t>
  </si>
  <si>
    <t>京都市中京区巴町</t>
  </si>
  <si>
    <t>京都市中京区松竹町</t>
  </si>
  <si>
    <t>京都市中京区西方寺町</t>
  </si>
  <si>
    <t>京都市中京区常真横町</t>
  </si>
  <si>
    <t>京都市中京区三本木町</t>
  </si>
  <si>
    <t>京都市中京区三本木五丁目</t>
  </si>
  <si>
    <t>京都市中京区少将井御旅町</t>
  </si>
  <si>
    <t>京都市中京区砂金町</t>
  </si>
  <si>
    <t>京都市中京区光リ堂町</t>
  </si>
  <si>
    <t>京都市中京区坂本町</t>
  </si>
  <si>
    <t>京都市中京区福屋町</t>
  </si>
  <si>
    <t>京都市中京区楠町</t>
  </si>
  <si>
    <t>京都市中京区塀之内町</t>
  </si>
  <si>
    <t>京都市中京区大津町</t>
  </si>
  <si>
    <t>京都市中京区関東屋町</t>
  </si>
  <si>
    <t>京都市中京区末丸町</t>
  </si>
  <si>
    <t>京都市中京区鉾田町</t>
  </si>
  <si>
    <t>京都市中京区指物町</t>
  </si>
  <si>
    <t>京都市中京区西革堂町</t>
  </si>
  <si>
    <t>京都市中京区夷川通新烏丸東入、夷川通新椹木町西入、竹屋町通新</t>
  </si>
  <si>
    <t>京都市中京区東椹木町</t>
  </si>
  <si>
    <t>京都市中京区樋之口町</t>
  </si>
  <si>
    <t>京都市中京区角倉町</t>
  </si>
  <si>
    <t>京都市中京区橘柳町</t>
  </si>
  <si>
    <t>京都市中京区常盤木町</t>
  </si>
  <si>
    <t>京都市中京区要法寺前町</t>
  </si>
  <si>
    <t>京都市中京区西生洲町</t>
  </si>
  <si>
    <t>京都市中京区東生洲町</t>
  </si>
  <si>
    <t>京都市中京区上樵木町</t>
  </si>
  <si>
    <t>京都市中京区一之船入町</t>
  </si>
  <si>
    <t>京都市中京区上本能寺前町</t>
  </si>
  <si>
    <t>京都市中京区榎木町</t>
  </si>
  <si>
    <t>京都市中京区妙満寺前町</t>
  </si>
  <si>
    <t>京都市中京区山本町</t>
  </si>
  <si>
    <t>京都市中京区尾張町</t>
  </si>
  <si>
    <t>京都市中京区丁子屋町</t>
  </si>
  <si>
    <t>京都市中京区町通押小路東入、押小路通寺町西入、御池通御幸町西</t>
  </si>
  <si>
    <t>京都市中京区御池大東町</t>
  </si>
  <si>
    <t>京都市中京区上白山町</t>
  </si>
  <si>
    <t>京都市中京区押小路通富小路西入、押小路通富小路東入、押小路通</t>
  </si>
  <si>
    <t>京都市中京区晴明町</t>
  </si>
  <si>
    <t>京都市中京区守山町</t>
  </si>
  <si>
    <t>京都市中京区東八幡町</t>
  </si>
  <si>
    <t>京都市中京区虎石町</t>
  </si>
  <si>
    <t>京都市中京区等持寺町</t>
  </si>
  <si>
    <t>京都市中京区木屋町</t>
  </si>
  <si>
    <t>京都市中京区達磨町</t>
  </si>
  <si>
    <t>京都市中京区布袋屋町</t>
  </si>
  <si>
    <t>京都市中京区六丁目</t>
  </si>
  <si>
    <t>京都市中京区竹屋町通富小路東入、丸太町通富小路西入、竹屋町通</t>
  </si>
  <si>
    <t>京都市中京区町通富小路東入、夷川通富小路西入、夷川通富小路東</t>
  </si>
  <si>
    <t>京都市中京区五丁目</t>
  </si>
  <si>
    <t>京都市中京区四丁目</t>
  </si>
  <si>
    <t>京都市中京区桑原町</t>
  </si>
  <si>
    <t>京都市中京区丸太町通御幸町東入、竹屋町通御幸町西入、竹屋町通</t>
  </si>
  <si>
    <t>京都市中京区町通竹屋町東入、夷川通御幸町西入、夷川通御幸町東</t>
  </si>
  <si>
    <t>京都市中京区町通麩屋町東入、竹屋町通御幸町西入、夷川通麩屋町</t>
  </si>
  <si>
    <t>京都市中京区魚屋町</t>
  </si>
  <si>
    <t>京都市中京区舟屋町</t>
  </si>
  <si>
    <t>京都市中京区昆布屋町</t>
  </si>
  <si>
    <t>京都市中京区行願寺門前町</t>
  </si>
  <si>
    <t>京都市中京区藤木町</t>
  </si>
  <si>
    <t>京都市中京区久遠院前町</t>
  </si>
  <si>
    <t>京都市中京区甘露町</t>
  </si>
  <si>
    <t>京都市中京区下御霊前町</t>
  </si>
  <si>
    <t>京都市中京区上大阪町</t>
  </si>
  <si>
    <t>京都市中京区橋下町</t>
  </si>
  <si>
    <t>京都市中京区中島町</t>
  </si>
  <si>
    <t>京都市中京区恵比須町</t>
  </si>
  <si>
    <t>京都市中京区御池通木屋町西入、木屋町通御池下る、木屋町通姉小</t>
  </si>
  <si>
    <t>京都市中京区若松町</t>
  </si>
  <si>
    <t>京都市中京区柏屋町</t>
  </si>
  <si>
    <t>京都市中京区鍋屋町</t>
  </si>
  <si>
    <t>京都市中京区下樵木町</t>
  </si>
  <si>
    <t>京都市中京区材木町</t>
  </si>
  <si>
    <t>京都市中京区北車屋町</t>
  </si>
  <si>
    <t>京都市中京区南車屋町</t>
  </si>
  <si>
    <t>京都市中京区備前島町</t>
  </si>
  <si>
    <t>京都市中京区紙屋町</t>
  </si>
  <si>
    <t>京都市中京区下大阪町</t>
  </si>
  <si>
    <t>京都市中京区米屋町</t>
  </si>
  <si>
    <t>京都市中京区六角上る、西木屋町通三条下る、西木屋町通六角上る</t>
  </si>
  <si>
    <t>京都市中京区山崎町</t>
  </si>
  <si>
    <t>京都市中京区奈良屋町</t>
  </si>
  <si>
    <t>京都市中京区松ケ枝町</t>
  </si>
  <si>
    <t>京都市中京区桜之町</t>
  </si>
  <si>
    <t>京都市中京区裏寺町</t>
  </si>
  <si>
    <t>京都市中京区四条上る、錦小路通寺町東入、裏寺町通蛸薬師下る、</t>
  </si>
  <si>
    <t>京都市中京区東大文字町</t>
  </si>
  <si>
    <t>京都市中京区大日町</t>
  </si>
  <si>
    <t>京都市中京区円福寺前町</t>
  </si>
  <si>
    <t>京都市中京区東側町</t>
  </si>
  <si>
    <t>京都市中京区中筋町</t>
  </si>
  <si>
    <t>京都市中京区西大文字町</t>
  </si>
  <si>
    <t>京都市中京区東魚屋町</t>
  </si>
  <si>
    <t>京都市中京区式部町</t>
  </si>
  <si>
    <t>京都市中京区蛸屋町</t>
  </si>
  <si>
    <t>京都市中京区蛸薬師通柳馬場東入、富小路通蛸薬師上る、富小路通</t>
  </si>
  <si>
    <t>京都市中京区骨屋之町</t>
  </si>
  <si>
    <t>京都市中京区坂井町</t>
  </si>
  <si>
    <t>京都市中京区伊勢屋町</t>
  </si>
  <si>
    <t>京都市中京区永楽町</t>
  </si>
  <si>
    <t>京都市中京区六角上る、富小路通六角下る、六角通富小路西入、六</t>
  </si>
  <si>
    <t>京都市中京区朝倉町</t>
  </si>
  <si>
    <t>京都市中京区白壁町</t>
  </si>
  <si>
    <t>京都市中京区海老屋町</t>
  </si>
  <si>
    <t>京都市中京区天性寺前町</t>
  </si>
  <si>
    <t>京都市中京区弁慶石町</t>
  </si>
  <si>
    <t>京都市中京区福長町</t>
  </si>
  <si>
    <t>京都市中京区下白山町</t>
  </si>
  <si>
    <t>京都市中京区下本能寺前町</t>
  </si>
  <si>
    <t>京都市中京区姉大東町</t>
  </si>
  <si>
    <t>京都市中京区松下町</t>
  </si>
  <si>
    <t>京都市中京区中白山町</t>
  </si>
  <si>
    <t>京都市中京区御池通御幸町東入、姉小路通御幸町西入、姉小路通御</t>
  </si>
  <si>
    <t>京都市中京区柳八幡町</t>
  </si>
  <si>
    <t>京都市中京区木之下町</t>
  </si>
  <si>
    <t>京都市中京区亀甲屋町</t>
  </si>
  <si>
    <t>京都市中京区丸木材木町</t>
  </si>
  <si>
    <t>京都市中京区下る、高倉通三条上る、高倉通三条下る、三条通柳馬</t>
  </si>
  <si>
    <t>京都市中京区井筒屋町</t>
  </si>
  <si>
    <t>京都市中京区甲屋町</t>
  </si>
  <si>
    <t>京都市中京区雁金町</t>
  </si>
  <si>
    <t>京都市中京区堀之上町</t>
  </si>
  <si>
    <t>京都市中京区道祐町</t>
  </si>
  <si>
    <t>京都市中京区十文字町</t>
  </si>
  <si>
    <t>京都市中京区瀬戸屋町</t>
  </si>
  <si>
    <t>京都市中京区帯屋町</t>
  </si>
  <si>
    <t>京都市中京区中魚屋町</t>
  </si>
  <si>
    <t>京都市中京区貝屋町</t>
  </si>
  <si>
    <t>京都市中京区菱屋町</t>
  </si>
  <si>
    <t>京都市中京区滕屋町</t>
  </si>
  <si>
    <t>京都市中京区堂之前町</t>
  </si>
  <si>
    <t>京都市中京区梅忠町</t>
  </si>
  <si>
    <t>京都市中京区泉正寺町</t>
  </si>
  <si>
    <t>京都市中京区西魚屋町</t>
  </si>
  <si>
    <t>京都市中京区阪東屋町</t>
  </si>
  <si>
    <t>京都市中京区元法然寺町</t>
  </si>
  <si>
    <t>京都市中京区元竹田町</t>
  </si>
  <si>
    <t>通所系サービス</t>
    <rPh sb="0" eb="1">
      <t>ツウ</t>
    </rPh>
    <rPh sb="1" eb="2">
      <t>ショ</t>
    </rPh>
    <rPh sb="2" eb="3">
      <t>ケイ</t>
    </rPh>
    <phoneticPr fontId="3"/>
  </si>
  <si>
    <t>小規模多機能</t>
    <rPh sb="0" eb="3">
      <t>ショウキボ</t>
    </rPh>
    <rPh sb="3" eb="6">
      <t>タキノウ</t>
    </rPh>
    <phoneticPr fontId="3"/>
  </si>
  <si>
    <t>他</t>
    <rPh sb="0" eb="1">
      <t>ホカ</t>
    </rPh>
    <phoneticPr fontId="3"/>
  </si>
  <si>
    <t>身体</t>
    <rPh sb="0" eb="2">
      <t>カラダ</t>
    </rPh>
    <phoneticPr fontId="3"/>
  </si>
  <si>
    <t>改修状況</t>
    <rPh sb="0" eb="1">
      <t>カイ</t>
    </rPh>
    <rPh sb="1" eb="2">
      <t>シュウ</t>
    </rPh>
    <rPh sb="2" eb="4">
      <t>ジョウキョウ</t>
    </rPh>
    <phoneticPr fontId="3"/>
  </si>
  <si>
    <t>屋外階段</t>
    <rPh sb="0" eb="2">
      <t>オクガイ</t>
    </rPh>
    <rPh sb="2" eb="4">
      <t>カイダン</t>
    </rPh>
    <phoneticPr fontId="3"/>
  </si>
  <si>
    <t>屋内階段</t>
    <rPh sb="0" eb="2">
      <t>オクナイ</t>
    </rPh>
    <rPh sb="2" eb="4">
      <t>カイダン</t>
    </rPh>
    <phoneticPr fontId="3"/>
  </si>
  <si>
    <t>家への出入り</t>
    <rPh sb="0" eb="1">
      <t>イエ</t>
    </rPh>
    <rPh sb="3" eb="5">
      <t>デイ</t>
    </rPh>
    <phoneticPr fontId="3"/>
  </si>
  <si>
    <t>廊下</t>
    <rPh sb="0" eb="2">
      <t>ロウカ</t>
    </rPh>
    <phoneticPr fontId="3"/>
  </si>
  <si>
    <t>浴室</t>
    <rPh sb="0" eb="2">
      <t>ヨクシツ</t>
    </rPh>
    <phoneticPr fontId="3"/>
  </si>
  <si>
    <t>転帰</t>
    <rPh sb="0" eb="2">
      <t>テンキ</t>
    </rPh>
    <phoneticPr fontId="3"/>
  </si>
  <si>
    <t>通院リハ</t>
    <rPh sb="0" eb="2">
      <t>ツウイン</t>
    </rPh>
    <phoneticPr fontId="3"/>
  </si>
  <si>
    <t>継続的なリハ</t>
    <rPh sb="0" eb="3">
      <t>ケイゾクテキ</t>
    </rPh>
    <phoneticPr fontId="3"/>
  </si>
  <si>
    <t>通所リハ</t>
    <rPh sb="0" eb="2">
      <t>ツウショ</t>
    </rPh>
    <phoneticPr fontId="3"/>
  </si>
  <si>
    <t>訪問リハ</t>
    <rPh sb="0" eb="2">
      <t>ホウモン</t>
    </rPh>
    <phoneticPr fontId="3"/>
  </si>
  <si>
    <t>なし</t>
    <phoneticPr fontId="3"/>
  </si>
  <si>
    <t>あり</t>
    <phoneticPr fontId="3"/>
  </si>
  <si>
    <t>⇒</t>
    <phoneticPr fontId="3"/>
  </si>
  <si>
    <t>ミトン</t>
    <phoneticPr fontId="3"/>
  </si>
  <si>
    <t>/</t>
    <phoneticPr fontId="3"/>
  </si>
  <si>
    <t>Fr</t>
    <phoneticPr fontId="3"/>
  </si>
  <si>
    <t>l/min</t>
    <phoneticPr fontId="3"/>
  </si>
  <si>
    <t>％</t>
    <phoneticPr fontId="3"/>
  </si>
  <si>
    <t>リハビリ起算日</t>
    <rPh sb="4" eb="7">
      <t>キサンビ</t>
    </rPh>
    <phoneticPr fontId="3"/>
  </si>
  <si>
    <t>リハ開始時</t>
    <rPh sb="2" eb="4">
      <t>カイシ</t>
    </rPh>
    <rPh sb="4" eb="5">
      <t>ジ</t>
    </rPh>
    <phoneticPr fontId="3"/>
  </si>
  <si>
    <t>頻回</t>
    <rPh sb="0" eb="2">
      <t>ヒンカイ</t>
    </rPh>
    <phoneticPr fontId="3"/>
  </si>
  <si>
    <t>時々</t>
    <rPh sb="0" eb="2">
      <t>トキドキ</t>
    </rPh>
    <phoneticPr fontId="3"/>
  </si>
  <si>
    <t xml:space="preserve">
PT
</t>
    <phoneticPr fontId="3"/>
  </si>
  <si>
    <t>※　</t>
    <phoneticPr fontId="3"/>
  </si>
  <si>
    <t>急性期の情報は、急性期の診療情報写しを参照下さい。</t>
    <rPh sb="0" eb="3">
      <t>キュウセイキ</t>
    </rPh>
    <rPh sb="4" eb="6">
      <t>ジョウホウ</t>
    </rPh>
    <rPh sb="8" eb="11">
      <t>キュウセイキ</t>
    </rPh>
    <rPh sb="12" eb="14">
      <t>シンリョウ</t>
    </rPh>
    <rPh sb="16" eb="17">
      <t>ウツ</t>
    </rPh>
    <rPh sb="19" eb="22">
      <t>サンショウクダ</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</si>
  <si>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</si>
  <si>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</si>
  <si>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</si>
  <si>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</si>
  <si>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</si>
  <si>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</si>
  <si>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</si>
  <si>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</si>
  <si>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</si>
  <si>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＃１０</t>
    <phoneticPr fontId="3"/>
  </si>
  <si>
    <t>＃１１</t>
    <phoneticPr fontId="3"/>
  </si>
  <si>
    <t>＃１２</t>
    <phoneticPr fontId="3"/>
  </si>
  <si>
    <t>＃１３</t>
    <phoneticPr fontId="3"/>
  </si>
  <si>
    <t>＃１４</t>
    <phoneticPr fontId="3"/>
  </si>
  <si>
    <t>＃１５</t>
    <phoneticPr fontId="3"/>
  </si>
  <si>
    <t>＃１６</t>
    <phoneticPr fontId="3"/>
  </si>
  <si>
    <t>＃１７</t>
    <phoneticPr fontId="3"/>
  </si>
  <si>
    <t>＃１８</t>
    <phoneticPr fontId="3"/>
  </si>
  <si>
    <t>＃１９</t>
    <phoneticPr fontId="3"/>
  </si>
  <si>
    <t>＃２０</t>
    <phoneticPr fontId="3"/>
  </si>
  <si>
    <t>排便自制</t>
    <rPh sb="0" eb="2">
      <t>ハイベン</t>
    </rPh>
    <rPh sb="2" eb="4">
      <t>ジセイ</t>
    </rPh>
    <phoneticPr fontId="3"/>
  </si>
  <si>
    <t>排尿自制</t>
    <rPh sb="0" eb="2">
      <t>ハイニョウ</t>
    </rPh>
    <rPh sb="2" eb="4">
      <t>ジセイ</t>
    </rPh>
    <phoneticPr fontId="3"/>
  </si>
  <si>
    <t>トイレ移乗</t>
    <rPh sb="3" eb="5">
      <t>イジョウ</t>
    </rPh>
    <phoneticPr fontId="3"/>
  </si>
  <si>
    <t>リハビリ</t>
    <phoneticPr fontId="3"/>
  </si>
  <si>
    <t>MSW</t>
    <phoneticPr fontId="3"/>
  </si>
  <si>
    <t>発症年月日</t>
    <rPh sb="0" eb="2">
      <t>ハッショウ</t>
    </rPh>
    <rPh sb="2" eb="5">
      <t>ネンガッピ</t>
    </rPh>
    <phoneticPr fontId="3"/>
  </si>
  <si>
    <t>受診年月日</t>
    <rPh sb="0" eb="2">
      <t>ジュシン</t>
    </rPh>
    <rPh sb="2" eb="5">
      <t>ネンガッピ</t>
    </rPh>
    <phoneticPr fontId="3"/>
  </si>
  <si>
    <t>リスク因子</t>
    <rPh sb="3" eb="5">
      <t>インシ</t>
    </rPh>
    <phoneticPr fontId="3"/>
  </si>
  <si>
    <t>骨粗鬆症</t>
    <rPh sb="0" eb="4">
      <t>コツソショウショウ</t>
    </rPh>
    <phoneticPr fontId="3"/>
  </si>
  <si>
    <t>麻痺側の骨折</t>
    <rPh sb="0" eb="2">
      <t>マヒ</t>
    </rPh>
    <rPh sb="2" eb="3">
      <t>ガワ</t>
    </rPh>
    <rPh sb="4" eb="6">
      <t>コッセツ</t>
    </rPh>
    <phoneticPr fontId="3"/>
  </si>
  <si>
    <t>※項目の詳細は
経過に記載</t>
    <rPh sb="1" eb="3">
      <t>コウモク</t>
    </rPh>
    <rPh sb="4" eb="6">
      <t>ショウサイ</t>
    </rPh>
    <rPh sb="8" eb="10">
      <t>ケイカ</t>
    </rPh>
    <rPh sb="11" eb="13">
      <t>キサイ</t>
    </rPh>
    <phoneticPr fontId="3"/>
  </si>
  <si>
    <t>神経筋疾患</t>
    <rPh sb="0" eb="3">
      <t>シンケイキン</t>
    </rPh>
    <rPh sb="3" eb="5">
      <t>シッカン</t>
    </rPh>
    <phoneticPr fontId="3"/>
  </si>
  <si>
    <t>脳卒中既往</t>
    <rPh sb="0" eb="3">
      <t>ノウソッチュウ</t>
    </rPh>
    <rPh sb="3" eb="5">
      <t>キオウ</t>
    </rPh>
    <phoneticPr fontId="3"/>
  </si>
  <si>
    <t>認知症</t>
    <rPh sb="0" eb="2">
      <t>ニンチ</t>
    </rPh>
    <rPh sb="2" eb="3">
      <t>ショウ</t>
    </rPh>
    <phoneticPr fontId="3"/>
  </si>
  <si>
    <t>胸部X-p</t>
    <rPh sb="0" eb="2">
      <t>キョウブ</t>
    </rPh>
    <phoneticPr fontId="3"/>
  </si>
  <si>
    <t>異常なし</t>
    <rPh sb="0" eb="2">
      <t>イジョウ</t>
    </rPh>
    <phoneticPr fontId="3"/>
  </si>
  <si>
    <t>所見あり：</t>
    <rPh sb="0" eb="2">
      <t>ショケン</t>
    </rPh>
    <phoneticPr fontId="3"/>
  </si>
  <si>
    <t>ECG</t>
    <phoneticPr fontId="3"/>
  </si>
  <si>
    <t>WBC</t>
    <phoneticPr fontId="3"/>
  </si>
  <si>
    <t>BUN</t>
    <phoneticPr fontId="3"/>
  </si>
  <si>
    <t>PT-INR</t>
    <phoneticPr fontId="3"/>
  </si>
  <si>
    <t>HBｓ</t>
    <phoneticPr fontId="3"/>
  </si>
  <si>
    <t>－</t>
    <phoneticPr fontId="3"/>
  </si>
  <si>
    <t>＋</t>
    <phoneticPr fontId="3"/>
  </si>
  <si>
    <t>Hb</t>
    <phoneticPr fontId="3"/>
  </si>
  <si>
    <t>HbA1c</t>
    <phoneticPr fontId="3"/>
  </si>
  <si>
    <t>Cr</t>
    <phoneticPr fontId="3"/>
  </si>
  <si>
    <t>～</t>
    <phoneticPr fontId="3"/>
  </si>
  <si>
    <t>HCV</t>
    <phoneticPr fontId="3"/>
  </si>
  <si>
    <t>－</t>
    <phoneticPr fontId="3"/>
  </si>
  <si>
    <t>＋</t>
    <phoneticPr fontId="3"/>
  </si>
  <si>
    <t>T-cho</t>
    <phoneticPr fontId="3"/>
  </si>
  <si>
    <t>RPR</t>
    <phoneticPr fontId="3"/>
  </si>
  <si>
    <t>Alb</t>
    <phoneticPr fontId="3"/>
  </si>
  <si>
    <t>CRP</t>
    <phoneticPr fontId="3"/>
  </si>
  <si>
    <t>MRSA</t>
    <phoneticPr fontId="3"/>
  </si>
  <si>
    <t>リハビリ指示</t>
    <rPh sb="4" eb="6">
      <t>シジ</t>
    </rPh>
    <phoneticPr fontId="3"/>
  </si>
  <si>
    <t>骨折の既往</t>
    <rPh sb="0" eb="2">
      <t>コッセツ</t>
    </rPh>
    <rPh sb="3" eb="5">
      <t>キオウ</t>
    </rPh>
    <phoneticPr fontId="3"/>
  </si>
  <si>
    <t>ゴール説明</t>
    <rPh sb="3" eb="5">
      <t>セツメイ</t>
    </rPh>
    <phoneticPr fontId="3"/>
  </si>
  <si>
    <t>回復期終了後の受診</t>
    <rPh sb="0" eb="2">
      <t>カイフク</t>
    </rPh>
    <rPh sb="2" eb="3">
      <t>キ</t>
    </rPh>
    <rPh sb="3" eb="6">
      <t>シュウリョウゴ</t>
    </rPh>
    <rPh sb="7" eb="9">
      <t>ジュシン</t>
    </rPh>
    <phoneticPr fontId="3"/>
  </si>
  <si>
    <t>権利擁護</t>
    <rPh sb="0" eb="2">
      <t>ケンリ</t>
    </rPh>
    <rPh sb="2" eb="4">
      <t>ヨウゴ</t>
    </rPh>
    <phoneticPr fontId="3"/>
  </si>
  <si>
    <t>(</t>
    <phoneticPr fontId="3"/>
  </si>
  <si>
    <t>補助</t>
    <rPh sb="0" eb="2">
      <t>ホジョ</t>
    </rPh>
    <phoneticPr fontId="3"/>
  </si>
  <si>
    <t>)</t>
    <phoneticPr fontId="3"/>
  </si>
  <si>
    <t>発症前の
ＡＤＬ</t>
    <rPh sb="0" eb="3">
      <t>ハッショウマエ</t>
    </rPh>
    <phoneticPr fontId="3"/>
  </si>
  <si>
    <t>コメント</t>
    <phoneticPr fontId="3"/>
  </si>
  <si>
    <t>協調運動障害</t>
    <rPh sb="0" eb="2">
      <t>キョウチョウ</t>
    </rPh>
    <phoneticPr fontId="3"/>
  </si>
  <si>
    <t>IVH</t>
    <phoneticPr fontId="3"/>
  </si>
  <si>
    <t>食事内容：</t>
  </si>
  <si>
    <t>ｃｍ</t>
    <phoneticPr fontId="3"/>
  </si>
  <si>
    <t>ｋｇ</t>
    <phoneticPr fontId="3"/>
  </si>
  <si>
    <t>おむつ</t>
    <phoneticPr fontId="3"/>
  </si>
  <si>
    <t>なし</t>
    <phoneticPr fontId="3"/>
  </si>
  <si>
    <t>あり</t>
    <phoneticPr fontId="3"/>
  </si>
  <si>
    <t>⇒</t>
    <phoneticPr fontId="3"/>
  </si>
  <si>
    <t>紹介時</t>
    <rPh sb="0" eb="3">
      <t>ショウカイジ</t>
    </rPh>
    <phoneticPr fontId="3"/>
  </si>
  <si>
    <t>ｍＲＳ</t>
    <phoneticPr fontId="3"/>
  </si>
  <si>
    <t>JCS</t>
    <phoneticPr fontId="3"/>
  </si>
  <si>
    <t>番号</t>
    <rPh sb="0" eb="2">
      <t>バンゴウ</t>
    </rPh>
    <phoneticPr fontId="3"/>
  </si>
  <si>
    <t>○</t>
    <phoneticPr fontId="3"/>
  </si>
  <si>
    <t>Ｆａｘ</t>
    <phoneticPr fontId="3"/>
  </si>
  <si>
    <t>Fax</t>
    <phoneticPr fontId="3"/>
  </si>
  <si>
    <t>A1</t>
    <phoneticPr fontId="3"/>
  </si>
  <si>
    <t>A2</t>
    <phoneticPr fontId="3"/>
  </si>
  <si>
    <t>B1</t>
    <phoneticPr fontId="3"/>
  </si>
  <si>
    <t>B2</t>
    <phoneticPr fontId="3"/>
  </si>
  <si>
    <t>キーパーソン</t>
    <phoneticPr fontId="3"/>
  </si>
  <si>
    <t>なし</t>
    <phoneticPr fontId="3"/>
  </si>
  <si>
    <t>Fax</t>
    <phoneticPr fontId="3"/>
  </si>
  <si>
    <t>最終排便日：</t>
    <rPh sb="0" eb="2">
      <t>サイシュウ</t>
    </rPh>
    <rPh sb="2" eb="4">
      <t>ハイベン</t>
    </rPh>
    <rPh sb="4" eb="5">
      <t>ヒ</t>
    </rPh>
    <phoneticPr fontId="3"/>
  </si>
  <si>
    <t>No</t>
    <phoneticPr fontId="3"/>
  </si>
  <si>
    <t>歩行車椅子</t>
    <rPh sb="0" eb="2">
      <t>ホコウ</t>
    </rPh>
    <rPh sb="2" eb="3">
      <t>クルマ</t>
    </rPh>
    <rPh sb="3" eb="5">
      <t>イス</t>
    </rPh>
    <phoneticPr fontId="3"/>
  </si>
  <si>
    <t>HbA1c</t>
    <phoneticPr fontId="3"/>
  </si>
  <si>
    <t>T-cho</t>
    <phoneticPr fontId="3"/>
  </si>
  <si>
    <t>BUN</t>
    <phoneticPr fontId="3"/>
  </si>
  <si>
    <t>Cr</t>
    <phoneticPr fontId="3"/>
  </si>
  <si>
    <t>CRP</t>
    <phoneticPr fontId="3"/>
  </si>
  <si>
    <t>PT-INR</t>
    <phoneticPr fontId="3"/>
  </si>
  <si>
    <t>Ｆａｘ</t>
    <phoneticPr fontId="3"/>
  </si>
  <si>
    <t>トイレ</t>
    <phoneticPr fontId="3"/>
  </si>
  <si>
    <t>なし</t>
    <phoneticPr fontId="3"/>
  </si>
  <si>
    <t>あり</t>
    <phoneticPr fontId="3"/>
  </si>
  <si>
    <t>できる</t>
    <phoneticPr fontId="3"/>
  </si>
  <si>
    <t>できない</t>
    <phoneticPr fontId="3"/>
  </si>
  <si>
    <t>WBC</t>
    <phoneticPr fontId="3"/>
  </si>
  <si>
    <t>Hb</t>
    <phoneticPr fontId="3"/>
  </si>
  <si>
    <t>Alb</t>
    <phoneticPr fontId="3"/>
  </si>
  <si>
    <t>日常生活機能評価</t>
    <rPh sb="0" eb="2">
      <t>ニチジョウ</t>
    </rPh>
    <rPh sb="2" eb="4">
      <t>セイカツ</t>
    </rPh>
    <rPh sb="4" eb="6">
      <t>キノウ</t>
    </rPh>
    <rPh sb="6" eb="8">
      <t>ヒョウカ</t>
    </rPh>
    <phoneticPr fontId="3"/>
  </si>
  <si>
    <t>No</t>
    <phoneticPr fontId="3"/>
  </si>
  <si>
    <t>点数</t>
    <rPh sb="0" eb="2">
      <t>テンスウ</t>
    </rPh>
    <phoneticPr fontId="3"/>
  </si>
  <si>
    <t>急性期紹介時</t>
    <rPh sb="0" eb="3">
      <t>キュウセイキ</t>
    </rPh>
    <rPh sb="3" eb="6">
      <t>ショウカイジ</t>
    </rPh>
    <phoneticPr fontId="3"/>
  </si>
  <si>
    <t>回復期入院時</t>
    <rPh sb="0" eb="2">
      <t>カイフク</t>
    </rPh>
    <rPh sb="2" eb="3">
      <t>キ</t>
    </rPh>
    <rPh sb="3" eb="6">
      <t>ニュウインジ</t>
    </rPh>
    <phoneticPr fontId="3"/>
  </si>
  <si>
    <t>回復期退院時</t>
    <rPh sb="0" eb="2">
      <t>カイフク</t>
    </rPh>
    <rPh sb="2" eb="3">
      <t>キ</t>
    </rPh>
    <rPh sb="3" eb="6">
      <t>タイインジ</t>
    </rPh>
    <phoneticPr fontId="3"/>
  </si>
  <si>
    <t>できない</t>
    <phoneticPr fontId="3"/>
  </si>
  <si>
    <t>できる</t>
    <phoneticPr fontId="3"/>
  </si>
  <si>
    <t>できない</t>
    <phoneticPr fontId="3"/>
  </si>
  <si>
    <t>はい</t>
    <phoneticPr fontId="3"/>
  </si>
  <si>
    <t>いいえ</t>
    <phoneticPr fontId="3"/>
  </si>
  <si>
    <t>なし</t>
    <phoneticPr fontId="3"/>
  </si>
  <si>
    <t>あり</t>
    <phoneticPr fontId="3"/>
  </si>
  <si>
    <t>№</t>
    <phoneticPr fontId="3"/>
  </si>
  <si>
    <t>急性期リハ開始時</t>
    <rPh sb="0" eb="3">
      <t>キュウセイキ</t>
    </rPh>
    <rPh sb="5" eb="7">
      <t>カイシ</t>
    </rPh>
    <rPh sb="7" eb="8">
      <t>ジ</t>
    </rPh>
    <phoneticPr fontId="3"/>
  </si>
  <si>
    <t>回復期入院時</t>
    <rPh sb="0" eb="2">
      <t>カイフク</t>
    </rPh>
    <rPh sb="2" eb="3">
      <t>キ</t>
    </rPh>
    <rPh sb="3" eb="5">
      <t>ニュウイン</t>
    </rPh>
    <rPh sb="5" eb="6">
      <t>ジ</t>
    </rPh>
    <phoneticPr fontId="3"/>
  </si>
  <si>
    <t>回復期退院時</t>
    <rPh sb="0" eb="2">
      <t>カイフク</t>
    </rPh>
    <rPh sb="2" eb="3">
      <t>キ</t>
    </rPh>
    <rPh sb="3" eb="5">
      <t>タイイン</t>
    </rPh>
    <rPh sb="5" eb="6">
      <t>ジ</t>
    </rPh>
    <phoneticPr fontId="3"/>
  </si>
  <si>
    <t>ＦＩＭ食事</t>
    <rPh sb="3" eb="5">
      <t>ショクジ</t>
    </rPh>
    <phoneticPr fontId="3"/>
  </si>
  <si>
    <t>ＦＩＭ整容</t>
    <rPh sb="3" eb="5">
      <t>セイヨウ</t>
    </rPh>
    <phoneticPr fontId="3"/>
  </si>
  <si>
    <t>ＦＩＭ上半身更衣</t>
    <rPh sb="3" eb="6">
      <t>ジョウハンシン</t>
    </rPh>
    <rPh sb="6" eb="8">
      <t>コウイ</t>
    </rPh>
    <phoneticPr fontId="3"/>
  </si>
  <si>
    <t>ＦＩＭ下半身更衣</t>
    <rPh sb="3" eb="6">
      <t>カハンシン</t>
    </rPh>
    <rPh sb="6" eb="8">
      <t>コウイ</t>
    </rPh>
    <phoneticPr fontId="3"/>
  </si>
  <si>
    <t>ＦＩＭトイレ動作</t>
    <rPh sb="6" eb="8">
      <t>ドウサ</t>
    </rPh>
    <phoneticPr fontId="3"/>
  </si>
  <si>
    <t>ＦＩＭ排尿コントロール</t>
    <rPh sb="3" eb="5">
      <t>ハイニョウ</t>
    </rPh>
    <phoneticPr fontId="3"/>
  </si>
  <si>
    <t>ＦＩＭベッド・車椅子移乗</t>
    <rPh sb="7" eb="10">
      <t>クルマイス</t>
    </rPh>
    <rPh sb="10" eb="12">
      <t>イジョウ</t>
    </rPh>
    <phoneticPr fontId="3"/>
  </si>
  <si>
    <t>ＦＩＭトイレ移乗</t>
    <rPh sb="6" eb="8">
      <t>イジョウ</t>
    </rPh>
    <phoneticPr fontId="3"/>
  </si>
  <si>
    <t>ＦＩＭ浴槽・シャワー移乗</t>
    <rPh sb="3" eb="5">
      <t>ヨクソウ</t>
    </rPh>
    <rPh sb="10" eb="12">
      <t>イジョウ</t>
    </rPh>
    <phoneticPr fontId="3"/>
  </si>
  <si>
    <t>ＦＩＭ歩行・車椅子移動</t>
    <rPh sb="3" eb="5">
      <t>ホコウ</t>
    </rPh>
    <rPh sb="6" eb="9">
      <t>クルマイス</t>
    </rPh>
    <rPh sb="9" eb="11">
      <t>イドウ</t>
    </rPh>
    <phoneticPr fontId="3"/>
  </si>
  <si>
    <t>ＦＩＭ理解</t>
    <rPh sb="3" eb="5">
      <t>リカイ</t>
    </rPh>
    <phoneticPr fontId="3"/>
  </si>
  <si>
    <t>ＦＩＭ表出</t>
    <rPh sb="3" eb="5">
      <t>ヒョウシュツ</t>
    </rPh>
    <phoneticPr fontId="3"/>
  </si>
  <si>
    <t>ＦＩＭ社会的交流</t>
    <rPh sb="3" eb="6">
      <t>シャカイテキ</t>
    </rPh>
    <rPh sb="6" eb="8">
      <t>コウリュウ</t>
    </rPh>
    <phoneticPr fontId="3"/>
  </si>
  <si>
    <t>ＦＩＭ問題解決</t>
    <rPh sb="3" eb="5">
      <t>モンダイ</t>
    </rPh>
    <rPh sb="5" eb="7">
      <t>カイケツ</t>
    </rPh>
    <phoneticPr fontId="3"/>
  </si>
  <si>
    <t>ＦＩＭ記憶</t>
    <rPh sb="3" eb="5">
      <t>キオク</t>
    </rPh>
    <phoneticPr fontId="3"/>
  </si>
  <si>
    <t>ＦＩＭ運動項目合計</t>
    <rPh sb="3" eb="5">
      <t>ウンドウ</t>
    </rPh>
    <rPh sb="5" eb="7">
      <t>コウモク</t>
    </rPh>
    <rPh sb="7" eb="9">
      <t>ゴウケイ</t>
    </rPh>
    <phoneticPr fontId="3"/>
  </si>
  <si>
    <t>ＦＩＭ認知項目合計</t>
    <rPh sb="3" eb="5">
      <t>ニンチ</t>
    </rPh>
    <rPh sb="5" eb="7">
      <t>コウモク</t>
    </rPh>
    <rPh sb="7" eb="9">
      <t>ゴウケイ</t>
    </rPh>
    <phoneticPr fontId="3"/>
  </si>
  <si>
    <t>ＦＩＭ総計</t>
    <rPh sb="3" eb="5">
      <t>ソウケイ</t>
    </rPh>
    <phoneticPr fontId="3"/>
  </si>
  <si>
    <t>改定長谷川式簡易知能評価検査経過</t>
    <rPh sb="0" eb="2">
      <t>カイテイ</t>
    </rPh>
    <rPh sb="2" eb="5">
      <t>ハセガワ</t>
    </rPh>
    <rPh sb="5" eb="6">
      <t>シキ</t>
    </rPh>
    <rPh sb="6" eb="8">
      <t>カンイ</t>
    </rPh>
    <rPh sb="8" eb="10">
      <t>チノウ</t>
    </rPh>
    <rPh sb="10" eb="12">
      <t>ヒョウカ</t>
    </rPh>
    <rPh sb="12" eb="14">
      <t>ケンサ</t>
    </rPh>
    <rPh sb="14" eb="16">
      <t>ケイカ</t>
    </rPh>
    <phoneticPr fontId="3"/>
  </si>
  <si>
    <t>退院後１ヶ月</t>
    <rPh sb="0" eb="3">
      <t>タイインゴ</t>
    </rPh>
    <rPh sb="3" eb="6">
      <t>イッカゲツ</t>
    </rPh>
    <phoneticPr fontId="3"/>
  </si>
  <si>
    <t>検査年月日</t>
    <rPh sb="0" eb="2">
      <t>ケンサ</t>
    </rPh>
    <rPh sb="2" eb="3">
      <t>ネン</t>
    </rPh>
    <rPh sb="3" eb="4">
      <t>ツキ</t>
    </rPh>
    <rPh sb="4" eb="5">
      <t>ビ</t>
    </rPh>
    <phoneticPr fontId="3"/>
  </si>
  <si>
    <t>曜日</t>
    <rPh sb="0" eb="2">
      <t>ヨウビ</t>
    </rPh>
    <phoneticPr fontId="3"/>
  </si>
  <si>
    <t>私達が今いるところはどこですか？</t>
    <rPh sb="0" eb="2">
      <t>ワタシタチ</t>
    </rPh>
    <rPh sb="3" eb="4">
      <t>イマ</t>
    </rPh>
    <phoneticPr fontId="3"/>
  </si>
  <si>
    <t>合　　　計</t>
    <rPh sb="0" eb="1">
      <t>ゴウ</t>
    </rPh>
    <rPh sb="4" eb="5">
      <t>ケイ</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</si>
  <si>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</si>
  <si>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</si>
  <si>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</si>
  <si>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</si>
  <si>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</si>
  <si>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</si>
  <si>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</si>
  <si>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</si>
  <si>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</si>
  <si>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歩行車椅子</t>
    <rPh sb="0" eb="2">
      <t>ホコウ</t>
    </rPh>
    <rPh sb="2" eb="5">
      <t>クルマイス</t>
    </rPh>
    <phoneticPr fontId="3"/>
  </si>
  <si>
    <t>入院時</t>
    <rPh sb="0" eb="2">
      <t>ニュウイン</t>
    </rPh>
    <rPh sb="2" eb="3">
      <t>ジ</t>
    </rPh>
    <phoneticPr fontId="3"/>
  </si>
  <si>
    <t>回復期説明医師署名</t>
    <rPh sb="0" eb="2">
      <t>カイフク</t>
    </rPh>
    <rPh sb="2" eb="3">
      <t>キ</t>
    </rPh>
    <rPh sb="3" eb="5">
      <t>セツメイ</t>
    </rPh>
    <rPh sb="5" eb="7">
      <t>イシ</t>
    </rPh>
    <rPh sb="7" eb="9">
      <t>ショメイ</t>
    </rPh>
    <phoneticPr fontId="3"/>
  </si>
  <si>
    <t>生活期説明医師署名</t>
    <rPh sb="0" eb="2">
      <t>セイカツ</t>
    </rPh>
    <rPh sb="2" eb="3">
      <t>キ</t>
    </rPh>
    <rPh sb="3" eb="5">
      <t>セツメイ</t>
    </rPh>
    <rPh sb="5" eb="7">
      <t>イシ</t>
    </rPh>
    <rPh sb="7" eb="9">
      <t>ショメイ</t>
    </rPh>
    <phoneticPr fontId="3"/>
  </si>
  <si>
    <t>最大文字数
360</t>
    <rPh sb="0" eb="2">
      <t>サイダイ</t>
    </rPh>
    <rPh sb="2" eb="5">
      <t>モジスウ</t>
    </rPh>
    <phoneticPr fontId="3"/>
  </si>
  <si>
    <t>最大文字数
500</t>
    <rPh sb="0" eb="2">
      <t>サイダイ</t>
    </rPh>
    <rPh sb="2" eb="5">
      <t>モジスウ</t>
    </rPh>
    <phoneticPr fontId="3"/>
  </si>
  <si>
    <t>卒中</t>
    <rPh sb="0" eb="2">
      <t>ソッチュウ</t>
    </rPh>
    <phoneticPr fontId="3"/>
  </si>
  <si>
    <t>骨折</t>
    <rPh sb="0" eb="2">
      <t>コッセツ</t>
    </rPh>
    <phoneticPr fontId="3"/>
  </si>
  <si>
    <t>生活期施設リスト</t>
    <rPh sb="0" eb="2">
      <t>セイカツ</t>
    </rPh>
    <rPh sb="2" eb="3">
      <t>キ</t>
    </rPh>
    <rPh sb="3" eb="5">
      <t>シセツ</t>
    </rPh>
    <phoneticPr fontId="3"/>
  </si>
  <si>
    <t>回復期施設リスト</t>
    <rPh sb="0" eb="2">
      <t>カイフク</t>
    </rPh>
    <rPh sb="2" eb="3">
      <t>キ</t>
    </rPh>
    <rPh sb="3" eb="5">
      <t>シセツ</t>
    </rPh>
    <phoneticPr fontId="3"/>
  </si>
  <si>
    <t>急性期施設リスト</t>
    <rPh sb="0" eb="3">
      <t>キュウセイキ</t>
    </rPh>
    <rPh sb="3" eb="5">
      <t>シセツ</t>
    </rPh>
    <phoneticPr fontId="3"/>
  </si>
  <si>
    <t>洛陽病院</t>
    <rPh sb="0" eb="2">
      <t>ラクヨウ</t>
    </rPh>
    <rPh sb="2" eb="4">
      <t>ビョウイン</t>
    </rPh>
    <phoneticPr fontId="3"/>
  </si>
  <si>
    <t>六地蔵総合病院</t>
    <rPh sb="0" eb="3">
      <t>ロクジゾウ</t>
    </rPh>
    <rPh sb="3" eb="5">
      <t>ソウゴウ</t>
    </rPh>
    <rPh sb="5" eb="7">
      <t>ビョウイン</t>
    </rPh>
    <phoneticPr fontId="3"/>
  </si>
  <si>
    <t>垣田医院</t>
    <rPh sb="0" eb="2">
      <t>カキタ</t>
    </rPh>
    <rPh sb="2" eb="4">
      <t>イイン</t>
    </rPh>
    <phoneticPr fontId="3"/>
  </si>
  <si>
    <t>地区</t>
    <rPh sb="0" eb="2">
      <t>チク</t>
    </rPh>
    <phoneticPr fontId="3"/>
  </si>
  <si>
    <t>上京区</t>
    <rPh sb="0" eb="3">
      <t>カミギョウク</t>
    </rPh>
    <phoneticPr fontId="3"/>
  </si>
  <si>
    <t>左京区</t>
    <rPh sb="0" eb="3">
      <t>サキョウク</t>
    </rPh>
    <phoneticPr fontId="3"/>
  </si>
  <si>
    <t>下京区</t>
    <rPh sb="0" eb="3">
      <t>シモギョウク</t>
    </rPh>
    <phoneticPr fontId="3"/>
  </si>
  <si>
    <t>稲掛医院</t>
    <rPh sb="0" eb="1">
      <t>イネ</t>
    </rPh>
    <rPh sb="1" eb="2">
      <t>カ</t>
    </rPh>
    <rPh sb="2" eb="4">
      <t>イイン</t>
    </rPh>
    <phoneticPr fontId="3"/>
  </si>
  <si>
    <t>西京区</t>
    <rPh sb="0" eb="3">
      <t>ニシキョウク</t>
    </rPh>
    <phoneticPr fontId="3"/>
  </si>
  <si>
    <t>亀岡病院</t>
    <rPh sb="0" eb="2">
      <t>カメオカ</t>
    </rPh>
    <rPh sb="2" eb="4">
      <t>ビョウイン</t>
    </rPh>
    <phoneticPr fontId="3"/>
  </si>
  <si>
    <t>長岡京市</t>
    <rPh sb="0" eb="4">
      <t>ナガオカキョウシ</t>
    </rPh>
    <phoneticPr fontId="3"/>
  </si>
  <si>
    <t>宇治市</t>
    <rPh sb="0" eb="3">
      <t>ウジシ</t>
    </rPh>
    <phoneticPr fontId="3"/>
  </si>
  <si>
    <t>mm</t>
    <phoneticPr fontId="3"/>
  </si>
  <si>
    <t>A1</t>
    <phoneticPr fontId="3"/>
  </si>
  <si>
    <t>A2</t>
    <phoneticPr fontId="3"/>
  </si>
  <si>
    <t>B1</t>
    <phoneticPr fontId="3"/>
  </si>
  <si>
    <t>B2</t>
    <phoneticPr fontId="3"/>
  </si>
  <si>
    <t>洛和会丸太町病院</t>
    <rPh sb="0" eb="1">
      <t>ラク</t>
    </rPh>
    <rPh sb="1" eb="2">
      <t>ワ</t>
    </rPh>
    <rPh sb="2" eb="3">
      <t>カイ</t>
    </rPh>
    <rPh sb="3" eb="6">
      <t>マルタマチ</t>
    </rPh>
    <rPh sb="6" eb="8">
      <t>ビョウイン</t>
    </rPh>
    <phoneticPr fontId="3"/>
  </si>
  <si>
    <t>康生会 武田病院</t>
    <rPh sb="0" eb="2">
      <t>ヤスオ</t>
    </rPh>
    <rPh sb="2" eb="3">
      <t>カイ</t>
    </rPh>
    <rPh sb="4" eb="6">
      <t>タケダ</t>
    </rPh>
    <rPh sb="6" eb="8">
      <t>ビョウイン</t>
    </rPh>
    <phoneticPr fontId="3"/>
  </si>
  <si>
    <t>医仁会 武田総合病院</t>
    <rPh sb="0" eb="1">
      <t>イ</t>
    </rPh>
    <rPh sb="1" eb="2">
      <t>ジン</t>
    </rPh>
    <rPh sb="2" eb="3">
      <t>カイ</t>
    </rPh>
    <rPh sb="4" eb="6">
      <t>タケダ</t>
    </rPh>
    <rPh sb="6" eb="8">
      <t>ソウゴウ</t>
    </rPh>
    <rPh sb="8" eb="10">
      <t>ビョウイン</t>
    </rPh>
    <phoneticPr fontId="3"/>
  </si>
  <si>
    <t>075-414-1934</t>
  </si>
  <si>
    <t>075-332-0111</t>
  </si>
  <si>
    <t>075-332-8415</t>
  </si>
  <si>
    <t>京都市左京区上高野奥東野町</t>
  </si>
  <si>
    <t>京都市左京区上高野口小森町</t>
  </si>
  <si>
    <t>京都市左京区上高野奥小森町</t>
  </si>
  <si>
    <t>京都市左京区上高野東田町</t>
  </si>
  <si>
    <t>京都市左京区上高野畑町</t>
  </si>
  <si>
    <t>京都市左京区上高野畑ケ田町</t>
  </si>
  <si>
    <t>京都市左京区上高野松田町</t>
  </si>
  <si>
    <t>京都市左京区上高野鐘突町</t>
  </si>
  <si>
    <t>京都市左京区上高野隣好町</t>
  </si>
  <si>
    <t>京都市左京区上高野木ノ下町</t>
  </si>
  <si>
    <t>京都市左京区上高野稲荷町</t>
  </si>
  <si>
    <t>京都市左京区上高野植ノ町</t>
  </si>
  <si>
    <t>京都市左京区上高野上畑町</t>
  </si>
  <si>
    <t>京都市左京区上高野大塚町</t>
  </si>
  <si>
    <t>京都市左京区上高野下荒蒔町</t>
  </si>
  <si>
    <t>京都市左京区上高野上荒蒔町</t>
  </si>
  <si>
    <t>京都市左京区上高野東氷室町</t>
  </si>
  <si>
    <t>京都市左京区上高野西氷室町</t>
  </si>
  <si>
    <t>京都市左京区上高野山ノ橋町</t>
  </si>
  <si>
    <t>京都市左京区上高野前田町</t>
  </si>
  <si>
    <t>京都市左京区上高野沢渕町</t>
  </si>
  <si>
    <t>京都市左京区下鴨宮河町</t>
  </si>
  <si>
    <t>京都市左京区下鴨宮崎町</t>
  </si>
  <si>
    <t>京都市左京区下鴨下川原町</t>
  </si>
  <si>
    <t>京都市左京区下鴨松原町</t>
  </si>
  <si>
    <t>京都市左京区下鴨森本町</t>
  </si>
  <si>
    <t>京都市左京区下鴨蓼倉町</t>
  </si>
  <si>
    <t>京都市左京区下鴨泉川町</t>
  </si>
  <si>
    <t>京都市左京区下鴨中川原町</t>
  </si>
  <si>
    <t>京都市左京区下鴨上川原町</t>
  </si>
  <si>
    <t>京都市左京区下鴨貴船町</t>
  </si>
  <si>
    <t>京都市左京区下鴨芝本町</t>
  </si>
  <si>
    <t>京都市左京区下鴨膳部町</t>
  </si>
  <si>
    <t>京都市左京区下鴨松ノ木町</t>
  </si>
  <si>
    <t>京都市左京区下鴨西林町</t>
  </si>
  <si>
    <t>京都市左京区賀茂今井町</t>
  </si>
  <si>
    <t>京都市左京区賀茂半木町</t>
  </si>
  <si>
    <t>京都市左京区下鴨半木町</t>
  </si>
  <si>
    <t>京都市左京区下鴨東半木町</t>
  </si>
  <si>
    <t>京都市左京区下鴨西梅ノ木町</t>
  </si>
  <si>
    <t>京都市左京区下鴨西本町</t>
  </si>
  <si>
    <t>京都市左京区下鴨西半木町</t>
  </si>
  <si>
    <t>京都市左京区下鴨北園町</t>
  </si>
  <si>
    <t>京都市左京区下鴨萩ケ垣内町</t>
  </si>
  <si>
    <t>京都市左京区下鴨前萩町</t>
  </si>
  <si>
    <t>京都市左京区下鴨狗子田町</t>
  </si>
  <si>
    <t>京都市左京区下鴨神殿町</t>
  </si>
  <si>
    <t>京都市左京区下鴨梁田町</t>
  </si>
  <si>
    <t>京都市左京区下鴨夜光町</t>
  </si>
  <si>
    <t>京都市左京区下鴨南芝町</t>
  </si>
  <si>
    <t>京都市左京区下鴨北芝町</t>
  </si>
  <si>
    <t>京都市左京区下鴨水口町</t>
  </si>
  <si>
    <t>京都市左京区下鴨北茶ノ木町</t>
  </si>
  <si>
    <t>京都市左京区下鴨南茶ノ木町</t>
  </si>
  <si>
    <t>京都市左京区下鴨北野々神町</t>
  </si>
  <si>
    <t>京都市左京区下鴨南野々神町</t>
  </si>
  <si>
    <t>京都市左京区下鴨梅ノ木町</t>
  </si>
  <si>
    <t>京都市左京区下鴨東梅ノ木町</t>
  </si>
  <si>
    <t>京都市左京区下鴨岸本町</t>
  </si>
  <si>
    <t>京都市左京区下鴨東岸本町</t>
  </si>
  <si>
    <t>京都市左京区下鴨東塚本町</t>
  </si>
  <si>
    <t>京都市左京区下鴨塚本町</t>
  </si>
  <si>
    <t>京都市左京区下鴨西高木町</t>
  </si>
  <si>
    <t>京都市左京区下鴨本町</t>
  </si>
  <si>
    <t>京都市左京区下鴨東本町</t>
  </si>
  <si>
    <t>京都市左京区下鴨高木町</t>
  </si>
  <si>
    <t>京都市左京区下鴨東高木町</t>
  </si>
  <si>
    <t>京都市左京区下鴨東森ケ前町</t>
  </si>
  <si>
    <t>京都市左京区下鴨森ケ前町</t>
  </si>
  <si>
    <t>京都市左京区松ケ崎東桜木町</t>
  </si>
  <si>
    <t>京都市左京区松ケ崎桜木町</t>
  </si>
  <si>
    <t>京都市左京区松ケ崎西桜木町</t>
  </si>
  <si>
    <t>京都市左京区松ケ崎柳井田町</t>
  </si>
  <si>
    <t>京都市左京区松ケ崎杉ケ海道町</t>
  </si>
  <si>
    <t>京都市左京区松ケ崎中海道町</t>
  </si>
  <si>
    <t>京都市左京区松ケ崎村ケ内町</t>
  </si>
  <si>
    <t>京都市左京区松ケ崎泉川町</t>
  </si>
  <si>
    <t>京都市左京区松ケ崎呼返町</t>
  </si>
  <si>
    <t>京都市左京区松ケ崎芝本町</t>
  </si>
  <si>
    <t>京都市左京区松ケ崎今海道町</t>
  </si>
  <si>
    <t>京都市左京区松ケ崎六ノ坪町</t>
  </si>
  <si>
    <t>京都市左京区松ケ崎三反長町</t>
  </si>
  <si>
    <t>京都市左京区松ケ崎堂ノ上町</t>
  </si>
  <si>
    <t>京都市左京区松ケ崎平田町</t>
  </si>
  <si>
    <t>京都市左京区松ケ崎南池ノ内町</t>
  </si>
  <si>
    <t>京都市左京区松ケ崎総作町</t>
  </si>
  <si>
    <t>京都市左京区松ケ崎東池ノ内町</t>
  </si>
  <si>
    <t>京都市左京区松ケ崎林山</t>
  </si>
  <si>
    <t>京都市左京区松ケ崎中町</t>
  </si>
  <si>
    <t>京都市左京区松ケ崎西町</t>
  </si>
  <si>
    <t>京都市左京区松ケ崎井出ケ海道町</t>
  </si>
  <si>
    <t>京都市左京区松ケ崎西池ノ内町</t>
  </si>
  <si>
    <t>京都市左京区松ケ崎西山</t>
  </si>
  <si>
    <t>京都市左京区松ケ崎狐坂</t>
  </si>
  <si>
    <t>京都市左京区松ケ崎高山</t>
  </si>
  <si>
    <t>京都市左京区松ケ崎榎実ケ芝</t>
  </si>
  <si>
    <t>京都市左京区松ケ崎北裏町</t>
  </si>
  <si>
    <t>京都市左京区松ケ崎木燈籠町</t>
  </si>
  <si>
    <t>京都市左京区松ケ崎河原田町</t>
  </si>
  <si>
    <t>京都市左京区松ケ崎樋ノ上町</t>
  </si>
  <si>
    <t>京都市左京区松ケ崎東町</t>
  </si>
  <si>
    <t>京都市左京区松ケ崎御所ノ内町</t>
  </si>
  <si>
    <t>京都市左京区松ケ崎堀町</t>
  </si>
  <si>
    <t>京都市左京区松ケ崎東山</t>
  </si>
  <si>
    <t>京都市左京区松ケ崎井出ケ鼻町</t>
  </si>
  <si>
    <t>京都市左京区松ケ崎橋上町</t>
  </si>
  <si>
    <t>京都市左京区松ケ崎木ノ本町</t>
  </si>
  <si>
    <t>京都市左京区松ケ崎海尻町</t>
  </si>
  <si>
    <t>京都市左京区松ケ崎壱町田町</t>
  </si>
  <si>
    <t>京都市左京区松ケ崎雲路町</t>
  </si>
  <si>
    <t>京都市左京区松ケ崎鞍馬田町</t>
  </si>
  <si>
    <t>京都市左京区松ケ崎小脇町</t>
  </si>
  <si>
    <t>京都市左京区松ケ崎久土町</t>
  </si>
  <si>
    <t>京都市左京区松ケ崎御所海道町</t>
  </si>
  <si>
    <t>京都市左京区松ケ崎糺田町</t>
  </si>
  <si>
    <t>京都市左京区松ケ崎修理式町</t>
  </si>
  <si>
    <t>京都市左京区松ケ崎横縄手町</t>
  </si>
  <si>
    <t>京都市左京区松ケ崎正田町</t>
  </si>
  <si>
    <t>京都市左京区松ケ崎小竹薮町</t>
  </si>
  <si>
    <t>京都市左京区山端柳ケ坪町</t>
  </si>
  <si>
    <t>京都市左京区山端大城田町</t>
  </si>
  <si>
    <t>京都市左京区山端川原町</t>
  </si>
  <si>
    <t>京都市左京区山端川端町</t>
  </si>
  <si>
    <t>京都市左京区山端川岸町</t>
  </si>
  <si>
    <t>京都市左京区山端橋ノ本町</t>
  </si>
  <si>
    <t>京都市左京区山端壱町田町</t>
  </si>
  <si>
    <t>京都市左京区山端森本町</t>
  </si>
  <si>
    <t>京都市左京区山端滝ケ鼻町</t>
  </si>
  <si>
    <t>京都市左京区山端大君町</t>
  </si>
  <si>
    <t>京都市左京区山端大塚町</t>
  </si>
  <si>
    <t>京都市左京区修学院沖殿町</t>
  </si>
  <si>
    <t>京都市左京区修学院高部町</t>
  </si>
  <si>
    <t>京都市左京区修学院水上田町</t>
  </si>
  <si>
    <t>京都市左京区修学院千万田町</t>
  </si>
  <si>
    <t>京都市左京区修学院山ノ鼻町</t>
  </si>
  <si>
    <t>京都市左京区修学院川尻町</t>
  </si>
  <si>
    <t>京都市左京区修学院水川原町</t>
  </si>
  <si>
    <t>京都市左京区修学院西沮沢町</t>
  </si>
  <si>
    <t>京都市左京区修学院北沮沢町</t>
  </si>
  <si>
    <t>京都市左京区修学院山添町</t>
  </si>
  <si>
    <t>京都市左京区修学院桧峠町</t>
  </si>
  <si>
    <t>京都市左京区修学院守禅庵</t>
  </si>
  <si>
    <t>京都市左京区修学院開根坊町</t>
  </si>
  <si>
    <t>京都市左京区修学院大道町</t>
  </si>
  <si>
    <t>京都市左京区修学院仏者町</t>
  </si>
  <si>
    <t>京都市左京区修学院泉殿町</t>
  </si>
  <si>
    <t>京都市左京区修学院貝原町</t>
  </si>
  <si>
    <t>京都市左京区修学院馬場脇町</t>
  </si>
  <si>
    <t>京都市左京区修学院安養坊</t>
  </si>
  <si>
    <t>京都市左京区修学院室町</t>
  </si>
  <si>
    <t>京都市左京区修学院烏丸町</t>
  </si>
  <si>
    <t>京都市左京区修学院中新開</t>
  </si>
  <si>
    <t>京都市左京区修学院薮添</t>
  </si>
  <si>
    <t>京都市左京区修学院宮ノ前</t>
  </si>
  <si>
    <t>京都市左京区修学院山神町</t>
  </si>
  <si>
    <t>京都市左京区修学院高岸町</t>
  </si>
  <si>
    <t>京都市左京区修学院松本町</t>
  </si>
  <si>
    <t>京都市左京区修学院林ノ脇</t>
  </si>
  <si>
    <t>京都市左京区修学院宮ノ脇町</t>
  </si>
  <si>
    <t>京都市左京区修学院南代</t>
  </si>
  <si>
    <t>京都市左京区修学院後安堂</t>
  </si>
  <si>
    <t>京都市左京区修学院辻ノ田町</t>
  </si>
  <si>
    <t>京都市左京区修学院月輪寺町</t>
  </si>
  <si>
    <t>京都市左京区修学院狭間町</t>
  </si>
  <si>
    <t>京都市左京区修学院登リ内町</t>
  </si>
  <si>
    <t>京都市左京区修学院茶屋ノ前町</t>
  </si>
  <si>
    <t>京都市左京区修学院石掛町</t>
  </si>
  <si>
    <t>京都市左京区修学院坪江町</t>
  </si>
  <si>
    <t>京都市左京区修学院大林町</t>
  </si>
  <si>
    <t>京都市左京区修学院鹿ノ下町</t>
  </si>
  <si>
    <t>京都市左京区修学院犬塚町</t>
  </si>
  <si>
    <t>京都市左京区修学院薬師堂町</t>
  </si>
  <si>
    <t>京都市左京区修学院中林町</t>
  </si>
  <si>
    <t>京都市左京区修学院十権寺町</t>
  </si>
  <si>
    <t>京都市左京区高野蓼原町</t>
  </si>
  <si>
    <t>京都市左京区高野清水町</t>
  </si>
  <si>
    <t>京都市左京区高野西開町</t>
  </si>
  <si>
    <t>京都市左京区高野竹屋町</t>
  </si>
  <si>
    <t>京都市左京区高野上竹屋町</t>
  </si>
  <si>
    <t>京都市左京区高野玉岡町</t>
  </si>
  <si>
    <t>京都市左京区高野東開町</t>
  </si>
  <si>
    <t>京都市左京区高野泉町</t>
  </si>
  <si>
    <t>京都市左京区一乗寺西杉ノ宮町</t>
  </si>
  <si>
    <t>京都市左京区一乗寺東杉ノ宮町</t>
  </si>
  <si>
    <t>京都市左京区一乗寺北大丸町</t>
  </si>
  <si>
    <t>京都市左京区一乗寺里ノ西町</t>
  </si>
  <si>
    <t>京都市左京区一乗寺宮ノ東町</t>
  </si>
  <si>
    <t>京都市左京区一乗寺里ノ前町</t>
  </si>
  <si>
    <t>京都市左京区一乗寺青城町</t>
  </si>
  <si>
    <t>京都市左京区一乗寺東閉川原町</t>
  </si>
  <si>
    <t>京都市左京区一乗寺西閉川原町</t>
  </si>
  <si>
    <t>京都市左京区一乗寺松田町</t>
  </si>
  <si>
    <t>京都市左京区一乗寺清水町</t>
  </si>
  <si>
    <t>京都市左京区一乗寺向畑町</t>
  </si>
  <si>
    <t>京都市左京区一乗寺西浦畑町</t>
  </si>
  <si>
    <t>京都市左京区一乗寺稲荷町</t>
  </si>
  <si>
    <t>京都市左京区一乗寺馬場町</t>
  </si>
  <si>
    <t>京都市左京区一乗寺月輪寺町</t>
  </si>
  <si>
    <t>京都市左京区一乗寺竹ノ内町</t>
  </si>
  <si>
    <t>京都市左京区一乗寺水掛町</t>
  </si>
  <si>
    <t>京都市左京区一乗寺東浦町</t>
  </si>
  <si>
    <t>京都市左京区一乗寺釈迦堂町</t>
  </si>
  <si>
    <t>京都市左京区一乗寺燈籠本町</t>
  </si>
  <si>
    <t>京都市左京区一乗寺堀ノ内町</t>
  </si>
  <si>
    <t>京都市左京区一乗寺堂ノ前町</t>
  </si>
  <si>
    <t>京都市左京区一乗寺葉山町</t>
  </si>
  <si>
    <t>京都市左京区一乗寺病ダレ</t>
  </si>
  <si>
    <t>京都市左京区一乗寺小谷町</t>
  </si>
  <si>
    <t>京都市左京区一乗寺花ノ木町</t>
  </si>
  <si>
    <t>京都市左京区一乗寺下リ松町</t>
  </si>
  <si>
    <t>京都市左京区一乗寺谷田町</t>
  </si>
  <si>
    <t>京都市左京区一乗寺門口町</t>
  </si>
  <si>
    <t>京都市左京区一乗寺薬師堂町</t>
  </si>
  <si>
    <t>京都市左京区一乗寺松原町</t>
  </si>
  <si>
    <t>京都市左京区一乗寺才形町</t>
  </si>
  <si>
    <t>京都市左京区一乗寺大谷</t>
  </si>
  <si>
    <t>京都市左京区一乗寺木ノ本町</t>
  </si>
  <si>
    <t>京都市左京区一乗寺御祭田町</t>
  </si>
  <si>
    <t>京都市左京区一乗寺中ノ田町</t>
  </si>
  <si>
    <t>蒲生郡日野町別所</t>
  </si>
  <si>
    <t>蒲生郡日野町いせの</t>
  </si>
  <si>
    <t>蒲生郡日野町山本</t>
  </si>
  <si>
    <t>蒲生郡日野町小御門</t>
  </si>
  <si>
    <t>蒲生郡日野町三十坪</t>
  </si>
  <si>
    <t>蒲生郡日野町小谷</t>
  </si>
  <si>
    <t>蒲生郡日野町石原</t>
  </si>
  <si>
    <t>蒲生郡日野町増田</t>
  </si>
  <si>
    <t>蒲生郡日野町豊田</t>
  </si>
  <si>
    <t>蒲生郡日野町中山</t>
  </si>
  <si>
    <t>蒲生郡日野町安部居</t>
  </si>
  <si>
    <t>蒲生郡日野町中在寺</t>
  </si>
  <si>
    <t>蒲生郡日野町北脇</t>
  </si>
  <si>
    <t>蒲生郡日野町蓮花寺</t>
  </si>
  <si>
    <t>蒲生郡日野町野出</t>
  </si>
  <si>
    <t>甲賀市信楽町宮町</t>
  </si>
  <si>
    <t>甲賀市信楽町黄瀬</t>
  </si>
  <si>
    <t>甲賀市信楽町牧</t>
  </si>
  <si>
    <t>甲賀市信楽町勅旨</t>
  </si>
  <si>
    <t>甲賀市信楽町江田</t>
  </si>
  <si>
    <t>甲賀市信楽町神山</t>
  </si>
  <si>
    <t>甲賀市信楽町畑</t>
  </si>
  <si>
    <t>甲賀市信楽町田代</t>
  </si>
  <si>
    <t>甲賀市信楽町多羅尾</t>
  </si>
  <si>
    <t>甲賀市信楽町西</t>
  </si>
  <si>
    <t>甲賀市信楽町小川出</t>
  </si>
  <si>
    <t>甲賀市信楽町小川</t>
  </si>
  <si>
    <t>甲賀市信楽町杉山</t>
  </si>
  <si>
    <t>甲賀市信楽町中野</t>
  </si>
  <si>
    <t>甲賀市信楽町柞原</t>
  </si>
  <si>
    <t>甲賀市信楽町上朝宮</t>
  </si>
  <si>
    <t>甲賀市信楽町下朝宮</t>
  </si>
  <si>
    <t>甲賀市信楽町宮尻</t>
  </si>
  <si>
    <t>甲賀市信楽町長野</t>
  </si>
  <si>
    <t>京都市下京区以下に掲載がない場合</t>
  </si>
  <si>
    <t>京都市下京区真町</t>
  </si>
  <si>
    <t>京都市下京区御旅町</t>
  </si>
  <si>
    <t>京都市下京区御旅宮本町</t>
  </si>
  <si>
    <t>京都市下京区奈良物町</t>
  </si>
  <si>
    <t>京都市下京区立売東町</t>
  </si>
  <si>
    <t>京都市下京区立売中之町</t>
  </si>
  <si>
    <t>京都市下京区立売西町</t>
  </si>
  <si>
    <t>京都市下京区長刀鉾町</t>
  </si>
  <si>
    <t>京都市下京区函谷鉾町</t>
  </si>
  <si>
    <t>京都市下京区橋本町</t>
  </si>
  <si>
    <t>京都市下京区斎藤町</t>
  </si>
  <si>
    <t>京都市下京区天王町</t>
  </si>
  <si>
    <t>京都市下京区和泉屋町</t>
  </si>
  <si>
    <t>京都市下京区美濃屋町</t>
  </si>
  <si>
    <t>京都市下京区下材木町</t>
  </si>
  <si>
    <t>京都市下京区市之町</t>
  </si>
  <si>
    <t>京都市下京区船頭町</t>
  </si>
  <si>
    <t>京都市下京区御影堂前町</t>
  </si>
  <si>
    <t>京都市下京区順風町</t>
  </si>
  <si>
    <t>京都市下京区光寺下る、河原町通松原上る、河原町通松原上る２丁</t>
  </si>
  <si>
    <t>京都市下京区天満町</t>
  </si>
  <si>
    <t>京都市下京区松川町</t>
  </si>
  <si>
    <t>京都市下京区難波町</t>
  </si>
  <si>
    <t>京都市下京区下る、寺町通万寿寺上る、松原通寺町西入、松原通寺</t>
  </si>
  <si>
    <t>京都市下京区西橋詰町</t>
  </si>
  <si>
    <t>京都市下京区貞安前之町</t>
  </si>
  <si>
    <t>京都市下京区恵美須之町</t>
  </si>
  <si>
    <t>京都市下京区幸竹町</t>
  </si>
  <si>
    <t>京都市下京区京極町</t>
  </si>
  <si>
    <t>京都市下京区足袋屋町</t>
  </si>
  <si>
    <t>京都市下京区大寿町</t>
  </si>
  <si>
    <t>京都市下京区安土町</t>
  </si>
  <si>
    <t>京都市下京区八文字町</t>
  </si>
  <si>
    <t>京都市下京区桝屋町</t>
  </si>
  <si>
    <t>京都市下京区石不動之町</t>
  </si>
  <si>
    <t>京都市下京区須浜町</t>
  </si>
  <si>
    <t>京都市下京区徳正寺町</t>
  </si>
  <si>
    <t>京都市下京区麩屋町西入、綾小路通柳馬場東入、富小路通綾小路上</t>
  </si>
  <si>
    <t>京都市下京区仏光寺東町</t>
  </si>
  <si>
    <t>京都市下京区鍋屋町</t>
  </si>
  <si>
    <t>京都市下京区上鱗形町</t>
  </si>
  <si>
    <t>京都市下京区下鱗形町</t>
  </si>
  <si>
    <t>京都市下京区筋屋町</t>
  </si>
  <si>
    <t>京都市下京区恵美須屋町</t>
  </si>
  <si>
    <t>京都市下京区松原中之町</t>
  </si>
  <si>
    <t>京都市下京区本上神明町</t>
  </si>
  <si>
    <t>京都市下京区本神明町</t>
  </si>
  <si>
    <t>京都市下京区馬場西入、万寿寺通柳馬場東入、柳馬場通万寿寺上る</t>
  </si>
  <si>
    <t>京都市下京区忠庵町</t>
  </si>
  <si>
    <t>京都市下京区相之町</t>
  </si>
  <si>
    <t>京都市下京区綾材木町</t>
  </si>
  <si>
    <t>京都市下京区永原町</t>
  </si>
  <si>
    <t>京都市下京区東前町</t>
  </si>
  <si>
    <t>京都市下京区万里小路町</t>
  </si>
  <si>
    <t>京都市下京区泉正寺町</t>
  </si>
  <si>
    <t>京都市下京区夕顔町</t>
  </si>
  <si>
    <t>京都市下京区杉屋町</t>
  </si>
  <si>
    <t>京都市下京区小石町</t>
  </si>
  <si>
    <t>京都市下京区高材木町</t>
  </si>
  <si>
    <t>京都市下京区西前町</t>
  </si>
  <si>
    <t>京都市下京区新開町</t>
  </si>
  <si>
    <t>京都市下京区葛籠屋町</t>
  </si>
  <si>
    <t>京都市下京区本燈籠町</t>
  </si>
  <si>
    <t>京都市下京区樋之下町</t>
  </si>
  <si>
    <t>京都市下京区官社殿町</t>
  </si>
  <si>
    <t>京都市下京区竹屋之町</t>
  </si>
  <si>
    <t>京都市下京区元悪王子町</t>
  </si>
  <si>
    <t>京都市下京区神明町</t>
  </si>
  <si>
    <t>京都市下京区仏光寺西町</t>
  </si>
  <si>
    <t>京都市下京区扇酒屋町</t>
  </si>
  <si>
    <t>京都市下京区高橋町</t>
  </si>
  <si>
    <t>京都市下京区三軒町</t>
  </si>
  <si>
    <t>京都市下京区御影堂町</t>
  </si>
  <si>
    <t>京都市下京区本覚寺前町</t>
  </si>
  <si>
    <t>京都市下京区塩竈町</t>
  </si>
  <si>
    <t>京都市下京区万寿寺町</t>
  </si>
  <si>
    <t>京都市下京区松屋町</t>
  </si>
  <si>
    <t>京都市下京区醍醐町</t>
  </si>
  <si>
    <t>京都市下京区東錺屋町</t>
  </si>
  <si>
    <t>京都市下京区西錺屋町</t>
  </si>
  <si>
    <t>京都市下京区平屋町</t>
  </si>
  <si>
    <t>京都市下京区南橋詰町</t>
  </si>
  <si>
    <t>京都市下京区都市町</t>
  </si>
  <si>
    <t>京都市下京区八ツ柳町</t>
  </si>
  <si>
    <t>京都市下京区波止土濃町</t>
  </si>
  <si>
    <t>京都市下京区早尾町</t>
  </si>
  <si>
    <t>京都市下京区岩滝町</t>
  </si>
  <si>
    <t>京都市下京区聖真子町</t>
  </si>
  <si>
    <t>京都市下京区南京極町</t>
  </si>
  <si>
    <t>京都市下京区平居町</t>
  </si>
  <si>
    <t>京都市下京区本塩竈町</t>
  </si>
  <si>
    <t>京都市下京区町通上枳殻馬場上る、河原町通上ノ口下る、河原町通</t>
  </si>
  <si>
    <t>京都市下京区茂川筋上ノ口下る、上ノ口通二ノ宮西入、二ノ宮通上</t>
  </si>
  <si>
    <t>京都市下京区平岡町</t>
  </si>
  <si>
    <t>京都市下京区高宮町</t>
  </si>
  <si>
    <t>京都市下京区富松町</t>
  </si>
  <si>
    <t>京都市下京区富浜町</t>
  </si>
  <si>
    <t>京都市下京区入、木屋町通正面上る、正面通二ノ宮東入、正面通加</t>
  </si>
  <si>
    <t>京都市下京区梅湊町</t>
  </si>
  <si>
    <t>京都市下京区土手町東入、上ノ口通西木屋町西入、河原町通上ノ口</t>
  </si>
  <si>
    <t>京都市下京区下る、河原町通六条下る、土手町通上ノ口下る、土手</t>
  </si>
  <si>
    <t>京都市下京区溜池町</t>
  </si>
  <si>
    <t>京都市下京区紺屋町</t>
  </si>
  <si>
    <t>京都市下京区上二之宮町</t>
  </si>
  <si>
    <t>京都市下京区下二之宮町</t>
  </si>
  <si>
    <t>京都市下京区上三之宮町</t>
  </si>
  <si>
    <t>京都市下京区下三之宮町</t>
  </si>
  <si>
    <t>京都市下京区十禅師町</t>
  </si>
  <si>
    <t>京都市下京区大宮町</t>
  </si>
  <si>
    <t>京都市下京区八王子町</t>
  </si>
  <si>
    <t>京都市下京区新日吉町</t>
  </si>
  <si>
    <t>京都市下京区納屋町</t>
  </si>
  <si>
    <t>京都市下京区皆山町</t>
  </si>
  <si>
    <t>京都市下京区る、河原町通七条下る、七条通間之町西入、七条通間</t>
  </si>
  <si>
    <t>京都市下京区入、七条通河原町東入、七条通高倉西入、七条通高倉</t>
  </si>
  <si>
    <t>京都市下京区西入、七条通東洞院東入、高倉通七条上る、高倉通七</t>
  </si>
  <si>
    <t>京都市下京区堀詰町</t>
  </si>
  <si>
    <t>京都市下京区飴屋町</t>
  </si>
  <si>
    <t>京都市下京区粉川町</t>
  </si>
  <si>
    <t>京都市下京区上珠数屋町</t>
  </si>
  <si>
    <t>京都市下京区打越町</t>
  </si>
  <si>
    <t>京都市下京区筒金町</t>
  </si>
  <si>
    <t>京都市下京区廿人講町</t>
  </si>
  <si>
    <t>京都市下京区榎木町</t>
  </si>
  <si>
    <t>京都市下京区西玉水町</t>
  </si>
  <si>
    <t>京都市下京区笹屋町</t>
  </si>
  <si>
    <t>京都市下京区卓屋町</t>
  </si>
  <si>
    <t>高島市朽木古屋</t>
  </si>
  <si>
    <t>高島市朽木生杉</t>
  </si>
  <si>
    <t>高島市朽木小入谷</t>
  </si>
  <si>
    <t>高島市朽木中牧</t>
  </si>
  <si>
    <t>高島市朽木麻生</t>
  </si>
  <si>
    <t>高島市朽木地子原</t>
  </si>
  <si>
    <t>高島市朽木雲洞谷</t>
  </si>
  <si>
    <t>高島市朽木能家</t>
  </si>
  <si>
    <t>高島市朽木木地山</t>
  </si>
  <si>
    <t>高島市新旭町旭</t>
  </si>
  <si>
    <t>高島市新旭町針江</t>
  </si>
  <si>
    <t>高島市新旭町深溝</t>
  </si>
  <si>
    <t>高島市新旭町藁園</t>
  </si>
  <si>
    <t>高島市新旭町太田</t>
  </si>
  <si>
    <t>高島市新旭町北畑</t>
  </si>
  <si>
    <t>高島市新旭町新庄</t>
  </si>
  <si>
    <t>高島市新旭町饗庭</t>
  </si>
  <si>
    <t>高島市新旭町熊野本</t>
  </si>
  <si>
    <t>高島市新旭町安井川</t>
  </si>
  <si>
    <t>高島市今津町深清水</t>
  </si>
  <si>
    <t>高島市今津町桂</t>
  </si>
  <si>
    <t>高島市今津町北仰</t>
  </si>
  <si>
    <t>高島市今津町浜分</t>
  </si>
  <si>
    <t>高島市今津町南新保</t>
  </si>
  <si>
    <t>高島市今津町弘川</t>
  </si>
  <si>
    <t>高島市今津町下弘部</t>
  </si>
  <si>
    <t>高島市今津町上弘部</t>
  </si>
  <si>
    <t>高島市今津町藺生</t>
  </si>
  <si>
    <t>高島市今津町今津</t>
  </si>
  <si>
    <t>高島市今津町中沼</t>
  </si>
  <si>
    <t>高島市今津町住吉</t>
  </si>
  <si>
    <t>高島市今津町名小路</t>
  </si>
  <si>
    <t>高島市今津町桜町</t>
  </si>
  <si>
    <t>高島市今津町松陽台</t>
  </si>
  <si>
    <t>高島市今津町大供大門</t>
  </si>
  <si>
    <t>高島市今津町大供</t>
  </si>
  <si>
    <t>高島市今津町舟橋</t>
  </si>
  <si>
    <t>高島市今津町南生見</t>
  </si>
  <si>
    <t>高島市今津町北生見</t>
  </si>
  <si>
    <t>高島市今津町保坂</t>
  </si>
  <si>
    <t>高島市今津町途中谷</t>
  </si>
  <si>
    <t>高島市今津町椋川</t>
  </si>
  <si>
    <t>高島市今津町杉山</t>
  </si>
  <si>
    <t>高島市今津町天増川</t>
  </si>
  <si>
    <t>高島市今津町角川</t>
  </si>
  <si>
    <t>高島市今津町酒波</t>
  </si>
  <si>
    <t>高島市今津町福岡</t>
  </si>
  <si>
    <t>高島市今津町岸脇</t>
  </si>
  <si>
    <t>高島市今津町梅原</t>
  </si>
  <si>
    <t>高島市今津町日置前</t>
  </si>
  <si>
    <t>高島市マキノ町在原</t>
  </si>
  <si>
    <t>高島市マキノ町野口</t>
  </si>
  <si>
    <t>高島市マキノ町小荒路</t>
  </si>
  <si>
    <t>高島市マキノ町浦</t>
  </si>
  <si>
    <t>高島市マキノ町下</t>
  </si>
  <si>
    <t>高島市マキノ町山中</t>
  </si>
  <si>
    <t>高島市マキノ町海津</t>
  </si>
  <si>
    <t>高島市マキノ町西浜</t>
  </si>
  <si>
    <t>高島市マキノ町高木浜</t>
  </si>
  <si>
    <t>高島市マキノ町知内</t>
  </si>
  <si>
    <t>高島市マキノ町沢</t>
  </si>
  <si>
    <t>高島市マキノ町新保</t>
  </si>
  <si>
    <t>高島市マキノ町中庄</t>
  </si>
  <si>
    <t>高島市マキノ町大沼</t>
  </si>
  <si>
    <t>高島市マキノ町森西</t>
  </si>
  <si>
    <t>高島市マキノ町辻</t>
  </si>
  <si>
    <t>高島市マキノ町上開田</t>
  </si>
  <si>
    <t>高島市マキノ町下開田</t>
  </si>
  <si>
    <t>高島市マキノ町蛭口</t>
  </si>
  <si>
    <t>高島市マキノ町寺久保</t>
  </si>
  <si>
    <t>高島市マキノ町石庭</t>
  </si>
  <si>
    <t>高島市マキノ町牧野</t>
  </si>
  <si>
    <t>高島市マキノ町白谷</t>
  </si>
  <si>
    <t>大津市青山</t>
  </si>
  <si>
    <t>大津市松が丘</t>
  </si>
  <si>
    <t>大津市桐生</t>
  </si>
  <si>
    <t>大津市牧</t>
  </si>
  <si>
    <t>大津市平野</t>
  </si>
  <si>
    <t>大津市中野</t>
  </si>
  <si>
    <t>大津市新免</t>
  </si>
  <si>
    <t>大津市堂</t>
  </si>
  <si>
    <t>大津市芝原</t>
  </si>
  <si>
    <t>大津市大鳥居</t>
  </si>
  <si>
    <t>大津市瀬田月輪町</t>
  </si>
  <si>
    <t>大津市瀬田南大萱町</t>
  </si>
  <si>
    <t>大津市瀬田大江町</t>
  </si>
  <si>
    <t>大津市瀬田神領町</t>
  </si>
  <si>
    <t>大津市瀬田橋本町</t>
  </si>
  <si>
    <t>大津市三大寺</t>
  </si>
  <si>
    <t>大津市神領</t>
  </si>
  <si>
    <t>大津市野郷原</t>
  </si>
  <si>
    <t>大津市瀬田</t>
  </si>
  <si>
    <t>大津市松陽</t>
  </si>
  <si>
    <t>大津市大江</t>
  </si>
  <si>
    <t>大津市玉野浦</t>
  </si>
  <si>
    <t>大津市萱野浦</t>
  </si>
  <si>
    <t>大津市大萱</t>
  </si>
  <si>
    <t>大津市大将軍</t>
  </si>
  <si>
    <t>大津市栗林町</t>
  </si>
  <si>
    <t>大津市月輪</t>
  </si>
  <si>
    <t>大津市一里山</t>
  </si>
  <si>
    <t>大津市上田上桐生町</t>
  </si>
  <si>
    <t>大津市上田上牧町</t>
  </si>
  <si>
    <t>大津市上田上平野町</t>
  </si>
  <si>
    <t>大津市上田上中野町</t>
  </si>
  <si>
    <t>大津市上田上新免町</t>
  </si>
  <si>
    <t>大津市上田上堂町</t>
  </si>
  <si>
    <t>大津市上田上芝原町</t>
  </si>
  <si>
    <t>大津市大石曾束</t>
  </si>
  <si>
    <t>大津市大石曾束町</t>
  </si>
  <si>
    <t>大津市大石淀</t>
  </si>
  <si>
    <t>大津市大石淀町</t>
  </si>
  <si>
    <t>大津市大石中</t>
  </si>
  <si>
    <t>大津市大石東</t>
  </si>
  <si>
    <t>大津市大石富川</t>
  </si>
  <si>
    <t>大津市大石富川町</t>
  </si>
  <si>
    <t>大津市大石龍門</t>
  </si>
  <si>
    <t>大津市大石小田原</t>
  </si>
  <si>
    <t>大津市大石小田原町</t>
  </si>
  <si>
    <t>大津市稲津</t>
  </si>
  <si>
    <t>大津市石居</t>
  </si>
  <si>
    <t>大津市羽栗</t>
  </si>
  <si>
    <t>大津市森</t>
  </si>
  <si>
    <t>大津市枝</t>
  </si>
  <si>
    <t>大津市里</t>
  </si>
  <si>
    <t>大津市関津</t>
  </si>
  <si>
    <t>大津市太子</t>
  </si>
  <si>
    <t>大津市黒津</t>
  </si>
  <si>
    <t>野洲市以下に掲載がない場合</t>
  </si>
  <si>
    <t>野洲市小南</t>
  </si>
  <si>
    <t>野洲市高木</t>
  </si>
  <si>
    <t>野洲市中北</t>
  </si>
  <si>
    <t>野洲市永原</t>
  </si>
  <si>
    <t>野洲市北</t>
  </si>
  <si>
    <t>野洲市長島</t>
  </si>
  <si>
    <t>野洲市入町</t>
  </si>
  <si>
    <t>野洲市大篠原</t>
  </si>
  <si>
    <t>野洲市小堤</t>
  </si>
  <si>
    <t>野洲市辻町</t>
  </si>
  <si>
    <t>野洲市上屋</t>
  </si>
  <si>
    <t>野洲市北桜</t>
  </si>
  <si>
    <t>野洲市南桜</t>
  </si>
  <si>
    <t>野洲市三上</t>
  </si>
  <si>
    <t>野洲市近江富士</t>
  </si>
  <si>
    <t>野洲市小篠原</t>
  </si>
  <si>
    <t>野洲市妙光寺</t>
  </si>
  <si>
    <t>野洲市栄</t>
  </si>
  <si>
    <t>野洲市行畑</t>
  </si>
  <si>
    <t>野洲市野洲</t>
  </si>
  <si>
    <t>野洲市大畑</t>
  </si>
  <si>
    <t>野洲市冨波甲</t>
  </si>
  <si>
    <t>野洲市冨波乙</t>
  </si>
  <si>
    <t>野洲市久野部</t>
  </si>
  <si>
    <t>野洲市北野</t>
  </si>
  <si>
    <t>野洲市市三宅</t>
  </si>
  <si>
    <t>野洲市竹生</t>
  </si>
  <si>
    <t>野洲市五之里</t>
  </si>
  <si>
    <t>野洲市安治</t>
  </si>
  <si>
    <t>野洲市六条</t>
  </si>
  <si>
    <t>野洲市吉地</t>
  </si>
  <si>
    <t>野洲市井口</t>
  </si>
  <si>
    <t>野洲市須原</t>
  </si>
  <si>
    <t>野洲市堤</t>
  </si>
  <si>
    <t>野洲市下堤</t>
  </si>
  <si>
    <t>野洲市野田</t>
  </si>
  <si>
    <t>野洲市比留田</t>
  </si>
  <si>
    <t>野洲市西河原</t>
  </si>
  <si>
    <t>野洲市五条</t>
  </si>
  <si>
    <t>野洲市木部</t>
  </si>
  <si>
    <t>野洲市虫生</t>
  </si>
  <si>
    <t>野洲市八夫</t>
  </si>
  <si>
    <t>野洲市比江</t>
  </si>
  <si>
    <t>野洲市乙窪</t>
  </si>
  <si>
    <t>野洲市北比江</t>
  </si>
  <si>
    <t>野洲市小比江</t>
  </si>
  <si>
    <t>蒲生郡竜王町以下に掲載がない場合</t>
  </si>
  <si>
    <t>蒲生郡竜王町弓削</t>
  </si>
  <si>
    <t>蒲生郡竜王町庄</t>
  </si>
  <si>
    <t>蒲生郡竜王町信濃</t>
  </si>
  <si>
    <t>蒲生郡竜王町川上</t>
  </si>
  <si>
    <t>蒲生郡竜王町林</t>
  </si>
  <si>
    <t>蒲生郡竜王町駕輿丁</t>
  </si>
  <si>
    <t>蒲生郡竜王町島</t>
  </si>
  <si>
    <t>蒲生郡竜王町橋本</t>
  </si>
  <si>
    <t>蒲生郡竜王町川守</t>
  </si>
  <si>
    <t>蒲生郡竜王町岩井</t>
  </si>
  <si>
    <t>蒲生郡竜王町田中</t>
  </si>
  <si>
    <t>蒲生郡竜王町綾戸</t>
  </si>
  <si>
    <t>蒲生郡竜王町山之上</t>
  </si>
  <si>
    <t>蒲生郡竜王町岡屋</t>
  </si>
  <si>
    <t>蒲生郡竜王町山中</t>
  </si>
  <si>
    <t>蒲生郡竜王町薬師</t>
  </si>
  <si>
    <t>蒲生郡竜王町小口</t>
  </si>
  <si>
    <t>蒲生郡竜王町須恵</t>
  </si>
  <si>
    <t>蒲生郡竜王町鵜川</t>
  </si>
  <si>
    <t>蒲生郡竜王町七里</t>
  </si>
  <si>
    <t>蒲生郡竜王町山面</t>
  </si>
  <si>
    <t>蒲生郡竜王町西横関</t>
  </si>
  <si>
    <t>蒲生郡竜王町西川</t>
  </si>
  <si>
    <t>蒲生郡竜王町鏡</t>
  </si>
  <si>
    <t>栗東市以下に掲載がない場合</t>
  </si>
  <si>
    <t>栗東市東坂</t>
  </si>
  <si>
    <t>栗東市観音寺</t>
  </si>
  <si>
    <t>栗東市荒張</t>
  </si>
  <si>
    <t>栗東市上砥山</t>
  </si>
  <si>
    <t>栗東市御園</t>
  </si>
  <si>
    <t>栗東市井上</t>
  </si>
  <si>
    <t>栗東市下戸山</t>
  </si>
  <si>
    <t>栗東市岡</t>
  </si>
  <si>
    <t>栗東市目川</t>
  </si>
  <si>
    <t>栗東市川辺</t>
  </si>
  <si>
    <t>栗東市安養寺</t>
  </si>
  <si>
    <t>栗東市小野</t>
  </si>
  <si>
    <t>栗東市六地蔵</t>
  </si>
  <si>
    <t>栗東市蜂屋</t>
  </si>
  <si>
    <t>栗東市上鈎</t>
  </si>
  <si>
    <t>栗東市坊袋</t>
  </si>
  <si>
    <t>栗東市小柿</t>
  </si>
  <si>
    <t>栗東市中沢</t>
  </si>
  <si>
    <t>栗東市下鈎</t>
  </si>
  <si>
    <t>栗東市野尻</t>
  </si>
  <si>
    <t>栗東市綣</t>
  </si>
  <si>
    <t>栗東市苅原</t>
  </si>
  <si>
    <t>栗東市笠川</t>
  </si>
  <si>
    <t>栗東市小平井</t>
  </si>
  <si>
    <t>栗東市霊仙寺</t>
  </si>
  <si>
    <t>栗東市十里</t>
  </si>
  <si>
    <t>栗東市北中小路</t>
  </si>
  <si>
    <t>栗東市出庭</t>
  </si>
  <si>
    <t>栗東市辻</t>
  </si>
  <si>
    <t>栗東市林</t>
  </si>
  <si>
    <t>栗東市伊勢落</t>
  </si>
  <si>
    <t>栗東市高野</t>
  </si>
  <si>
    <t>栗東市大橋</t>
  </si>
  <si>
    <t>栗東市手原</t>
  </si>
  <si>
    <t>湖南市石部</t>
  </si>
  <si>
    <t>湖南市宮の森</t>
  </si>
  <si>
    <t>湖南市宝来坂</t>
  </si>
  <si>
    <t>湖南市岡出</t>
  </si>
  <si>
    <t>湖南市石部西</t>
  </si>
  <si>
    <t>湖南市石部中央</t>
  </si>
  <si>
    <t>湖南市石部東</t>
  </si>
  <si>
    <t>湖南市石部南</t>
  </si>
  <si>
    <t>湖南市石部が丘</t>
  </si>
  <si>
    <t>湖南市東寺</t>
  </si>
  <si>
    <t>湖南市丸山</t>
  </si>
  <si>
    <t>湖南市石部北</t>
  </si>
  <si>
    <t>湖南市石部口</t>
  </si>
  <si>
    <t>湖南市石部緑台</t>
  </si>
  <si>
    <t>湖南市雨山</t>
  </si>
  <si>
    <t>湖南市西寺</t>
  </si>
  <si>
    <t>湖南市以下に掲載がない場合</t>
  </si>
  <si>
    <t>湖南市下田</t>
  </si>
  <si>
    <t>湖南市西峰町</t>
  </si>
  <si>
    <t>湖南市日枝町</t>
  </si>
  <si>
    <t>湖南市高松町</t>
  </si>
  <si>
    <t>湖南市小砂町</t>
  </si>
  <si>
    <t>湖南市大池町</t>
  </si>
  <si>
    <t>湖南市梅影町</t>
  </si>
  <si>
    <t>湖南市水戸町</t>
  </si>
  <si>
    <t>湖南市若竹町</t>
  </si>
  <si>
    <t>湖南市三雲</t>
  </si>
  <si>
    <t>湖南市吉永</t>
  </si>
  <si>
    <t>湖南市夏見</t>
  </si>
  <si>
    <t>湖南市針</t>
  </si>
  <si>
    <t>湖南市平松</t>
  </si>
  <si>
    <t>湖南市柑子袋</t>
  </si>
  <si>
    <t>湖南市中央</t>
  </si>
  <si>
    <t>湖南市平松北</t>
  </si>
  <si>
    <t>湖南市北山台</t>
  </si>
  <si>
    <t>湖南市菩提寺</t>
  </si>
  <si>
    <t>湖南市菩提寺新町</t>
  </si>
  <si>
    <t>湖南市サイドタウン</t>
  </si>
  <si>
    <t>湖南市近江台</t>
  </si>
  <si>
    <t>湖南市朝国</t>
  </si>
  <si>
    <t>湖南市岩根</t>
  </si>
  <si>
    <t>湖南市正福寺</t>
  </si>
  <si>
    <t>湖南市岩根中央</t>
  </si>
  <si>
    <t>甲賀市甲南町寺庄</t>
  </si>
  <si>
    <t>甲賀市甲南町池田</t>
  </si>
  <si>
    <t>甲賀市甲南町上馬杉</t>
  </si>
  <si>
    <t>甲賀市甲南町下馬杉</t>
  </si>
  <si>
    <t>甲賀市甲南町野川</t>
  </si>
  <si>
    <t>甲賀市甲南町柑子</t>
  </si>
  <si>
    <t>甲賀市甲南町野尻</t>
  </si>
  <si>
    <t>甲賀市甲南町野田</t>
  </si>
  <si>
    <t>甲賀市甲南町竜法師</t>
  </si>
  <si>
    <t>甲賀市甲南町磯尾</t>
  </si>
  <si>
    <t>甲賀市甲南町新治</t>
  </si>
  <si>
    <t>甲賀市甲南町杉谷</t>
  </si>
  <si>
    <t>甲賀市甲南町塩野</t>
  </si>
  <si>
    <t>甲賀市甲南町市原</t>
  </si>
  <si>
    <t>甲賀市甲南町葛木</t>
  </si>
  <si>
    <t>甲賀市甲南町深川</t>
  </si>
  <si>
    <t>甲賀市甲南町深川市場</t>
  </si>
  <si>
    <t>甲賀市甲南町森尻</t>
  </si>
  <si>
    <t>甲賀市甲南町宝木</t>
  </si>
  <si>
    <t>甲賀市甲南町耕心</t>
  </si>
  <si>
    <t>甲賀市甲南町稗谷</t>
  </si>
  <si>
    <t>甲賀市甲南町希望ケ丘本町</t>
  </si>
  <si>
    <t>甲賀市甲南町希望ケ丘</t>
  </si>
  <si>
    <t>甲賀市甲賀町岩室</t>
  </si>
  <si>
    <t>甲賀市甲賀町小佐治</t>
  </si>
  <si>
    <t>甲賀市甲賀町鳥居野</t>
  </si>
  <si>
    <t>甲賀市甲賀町神保</t>
  </si>
  <si>
    <t>甲賀市甲賀町隠岐</t>
  </si>
  <si>
    <t>甲賀市甲賀町神</t>
  </si>
  <si>
    <t>甲賀市甲賀町櫟野</t>
  </si>
  <si>
    <t>甲賀市甲賀町油日</t>
  </si>
  <si>
    <t>甲賀市甲賀町大久保</t>
  </si>
  <si>
    <t>甲賀市甲賀町大原上田</t>
  </si>
  <si>
    <t>甲賀市甲賀町上野</t>
  </si>
  <si>
    <t>甲賀市甲賀町和田</t>
  </si>
  <si>
    <t>甲賀市甲賀町五反田</t>
  </si>
  <si>
    <t>甲賀市甲賀町高嶺</t>
  </si>
  <si>
    <t>甲賀市甲賀町毛枚</t>
  </si>
  <si>
    <t>甲賀市甲賀町田堵野</t>
  </si>
  <si>
    <t>甲賀市甲賀町鹿深台</t>
  </si>
  <si>
    <t>甲賀市甲賀町大原中</t>
  </si>
  <si>
    <t>甲賀市甲賀町滝</t>
  </si>
  <si>
    <t>甲賀市甲賀町大原市場</t>
  </si>
  <si>
    <t>甲賀市甲賀町高野</t>
  </si>
  <si>
    <t>甲賀市甲賀町相模</t>
  </si>
  <si>
    <t>甲賀市甲賀町拝坂</t>
  </si>
  <si>
    <t>米原市以下に掲載がない場合</t>
  </si>
  <si>
    <t>米原市朝妻筑摩</t>
  </si>
  <si>
    <t>米原市上多良</t>
  </si>
  <si>
    <t>米原市入江</t>
  </si>
  <si>
    <t>米原市磯</t>
  </si>
  <si>
    <t>米原市中多良</t>
  </si>
  <si>
    <t>米原市米原</t>
  </si>
  <si>
    <t>米原市梅ケ原</t>
  </si>
  <si>
    <t>米原市梅ケ原栄</t>
  </si>
  <si>
    <t>米原市米原西</t>
  </si>
  <si>
    <t>米原市下多良</t>
  </si>
  <si>
    <t>米原市河南</t>
  </si>
  <si>
    <t>米原市樋口</t>
  </si>
  <si>
    <t>米原市三吉</t>
  </si>
  <si>
    <t>米原市西坂</t>
  </si>
  <si>
    <t>米原市番場</t>
  </si>
  <si>
    <t>米原市一色</t>
  </si>
  <si>
    <t>米原市枝折</t>
  </si>
  <si>
    <t>米原市上丹生</t>
  </si>
  <si>
    <t>米原市下丹生</t>
  </si>
  <si>
    <t>米原市醒井</t>
  </si>
  <si>
    <t>米原市長沢</t>
  </si>
  <si>
    <t>米原市宇賀野</t>
  </si>
  <si>
    <t>米原市飯</t>
  </si>
  <si>
    <t>米原市世継</t>
  </si>
  <si>
    <t>米原市舟崎</t>
  </si>
  <si>
    <t>米原市顔戸</t>
  </si>
  <si>
    <t>米原市箕浦</t>
  </si>
  <si>
    <t>米原市高溝</t>
  </si>
  <si>
    <t>米原市多和田</t>
  </si>
  <si>
    <t>米原市能登瀬</t>
  </si>
  <si>
    <t>米原市新庄</t>
  </si>
  <si>
    <t>米原市日光寺</t>
  </si>
  <si>
    <t>米原市岩脇</t>
  </si>
  <si>
    <t>米原市西円寺</t>
  </si>
  <si>
    <t>米原市寺倉</t>
  </si>
  <si>
    <t>米原市長久寺</t>
  </si>
  <si>
    <t>米原市柏原</t>
  </si>
  <si>
    <t>米原市清滝</t>
  </si>
  <si>
    <t>米原市梓河内</t>
  </si>
  <si>
    <t>米原市本郷</t>
  </si>
  <si>
    <t>米原市堂谷</t>
  </si>
  <si>
    <t>米原市大鹿</t>
  </si>
  <si>
    <t>米原市山室</t>
  </si>
  <si>
    <t>米原市菅江</t>
  </si>
  <si>
    <t>米原市北方</t>
  </si>
  <si>
    <t>米原市志賀谷</t>
  </si>
  <si>
    <t>米原市加勢野</t>
  </si>
  <si>
    <t>米原市池下</t>
  </si>
  <si>
    <t>米原市天満</t>
  </si>
  <si>
    <t>米原市本市場</t>
  </si>
  <si>
    <t>米原市夫馬</t>
  </si>
  <si>
    <t>米原市市場</t>
  </si>
  <si>
    <t>米原市朝日</t>
  </si>
  <si>
    <t>米原市烏脇</t>
  </si>
  <si>
    <t>米原市村居田</t>
  </si>
  <si>
    <t>米原市坂口</t>
  </si>
  <si>
    <t>米原市野一色</t>
  </si>
  <si>
    <t>米原市井之口</t>
  </si>
  <si>
    <t>米原市小田</t>
  </si>
  <si>
    <t>米原市間田</t>
  </si>
  <si>
    <t>米原市西山</t>
  </si>
  <si>
    <t>米原市長岡</t>
  </si>
  <si>
    <t>米原市万願寺</t>
  </si>
  <si>
    <t>米原市大野木</t>
  </si>
  <si>
    <t>米原市須川</t>
  </si>
  <si>
    <t>米原市甲津原</t>
  </si>
  <si>
    <t>米原市曲谷</t>
  </si>
  <si>
    <t>米原市甲賀</t>
  </si>
  <si>
    <t>米原市吉槻</t>
  </si>
  <si>
    <t>米原市上板並</t>
  </si>
  <si>
    <t>米原市下板並</t>
  </si>
  <si>
    <t>米原市大久保</t>
  </si>
  <si>
    <t>米原市小泉</t>
  </si>
  <si>
    <t>米原市伊吹</t>
  </si>
  <si>
    <t>米原市上野</t>
  </si>
  <si>
    <t>米原市弥高</t>
  </si>
  <si>
    <t>米原市春照</t>
  </si>
  <si>
    <t>米原市高番</t>
  </si>
  <si>
    <t>米原市杉沢</t>
  </si>
  <si>
    <t>米原市村木</t>
  </si>
  <si>
    <t>米原市大清水</t>
  </si>
  <si>
    <t>米原市藤川</t>
  </si>
  <si>
    <t>米原市寺林</t>
  </si>
  <si>
    <t>米原市上平寺</t>
  </si>
  <si>
    <t>彦根市石寺町</t>
  </si>
  <si>
    <t>彦根市下岡部町</t>
  </si>
  <si>
    <t>彦根市上岡部町</t>
  </si>
  <si>
    <t>彦根市出路町</t>
  </si>
  <si>
    <t>彦根市田原町</t>
  </si>
  <si>
    <t>彦根市稲里町</t>
  </si>
  <si>
    <t>彦根市金沢町</t>
  </si>
  <si>
    <t>彦根市稲部町</t>
  </si>
  <si>
    <t>彦根市彦富町</t>
  </si>
  <si>
    <t>彦根市金田町</t>
  </si>
  <si>
    <t>彦根市海瀬町</t>
  </si>
  <si>
    <t>彦根市三津町</t>
  </si>
  <si>
    <t>彦根市肥田町</t>
  </si>
  <si>
    <t>彦根市野良田町</t>
  </si>
  <si>
    <t>彦根市稲枝町</t>
  </si>
  <si>
    <t>彦根市服部町</t>
  </si>
  <si>
    <t>彦根市上稲葉町</t>
  </si>
  <si>
    <t>彦根市下稲葉町</t>
  </si>
  <si>
    <t>彦根市本庄町</t>
  </si>
  <si>
    <t>彦根市田附町</t>
  </si>
  <si>
    <t>彦根市新海町</t>
  </si>
  <si>
    <t>彦根市新海浜</t>
  </si>
  <si>
    <t>彦根市甲崎町</t>
  </si>
  <si>
    <t>彦根市下西川町</t>
  </si>
  <si>
    <t>彦根市上西川町</t>
  </si>
  <si>
    <t>彦根市普光寺町</t>
  </si>
  <si>
    <t>彦根市南三ツ谷町</t>
  </si>
  <si>
    <t>彦根市柳川町</t>
  </si>
  <si>
    <t>彦根市薩摩町</t>
  </si>
  <si>
    <t>東近江市新宮町</t>
  </si>
  <si>
    <t>東近江市阿弥陀堂町</t>
  </si>
  <si>
    <t>東近江市川南町</t>
  </si>
  <si>
    <t>東近江市小川町</t>
  </si>
  <si>
    <t>東近江市躰光寺町</t>
  </si>
  <si>
    <t>東近江市今町</t>
  </si>
  <si>
    <t>東近江市種町</t>
  </si>
  <si>
    <t>東近江市神郷町</t>
  </si>
  <si>
    <t>東近江市長勝寺町</t>
  </si>
  <si>
    <t>東近江市佐生町</t>
  </si>
  <si>
    <t>東近江市垣見町</t>
  </si>
  <si>
    <t>東近江市佐野町</t>
  </si>
  <si>
    <t>東近江市猪子町</t>
  </si>
  <si>
    <t>東近江市林町</t>
  </si>
  <si>
    <t>東近江市山路町</t>
  </si>
  <si>
    <t>東近江市能登川町</t>
  </si>
  <si>
    <t>東近江市北須田町</t>
  </si>
  <si>
    <t>東近江市南須田町</t>
  </si>
  <si>
    <t>東近江市きぬがさ町</t>
  </si>
  <si>
    <t>東近江市伊庭町</t>
  </si>
  <si>
    <t>東近江市乙女浜町</t>
  </si>
  <si>
    <t>東近江市福堂町</t>
  </si>
  <si>
    <t>東近江市栗見新田町</t>
  </si>
  <si>
    <t>東近江市大中町</t>
  </si>
  <si>
    <t>東近江市栗見出在家町</t>
  </si>
  <si>
    <t>蒲生郡安土町以下に掲載がない場合</t>
  </si>
  <si>
    <t>蒲生郡安土町大中</t>
  </si>
  <si>
    <t>蒲生郡安土町下豊浦</t>
  </si>
  <si>
    <t>蒲生郡安土町桑実寺</t>
  </si>
  <si>
    <t>蒲生郡安土町宮津</t>
  </si>
  <si>
    <t>蒲生郡安土町石寺</t>
  </si>
  <si>
    <t>蒲生郡安土町東老蘇</t>
  </si>
  <si>
    <t>蒲生郡安土町内野</t>
  </si>
  <si>
    <t>蒲生郡安土町西老蘇</t>
  </si>
  <si>
    <t>城陽市富野</t>
  </si>
  <si>
    <t>城陽市長池</t>
  </si>
  <si>
    <t>城陽市中</t>
  </si>
  <si>
    <t>城陽市市辺</t>
  </si>
  <si>
    <t>城陽市観音堂</t>
  </si>
  <si>
    <t>城陽市奈島</t>
  </si>
  <si>
    <t>城陽市枇杷庄</t>
  </si>
  <si>
    <t>城陽市水主</t>
  </si>
  <si>
    <t>城陽市寺田</t>
  </si>
  <si>
    <t>綴喜郡宇治田原町以下に掲載がない場合</t>
  </si>
  <si>
    <t>綴喜郡宇治田原町禅定寺</t>
  </si>
  <si>
    <t>綴喜郡宇治田原町緑苑坂</t>
  </si>
  <si>
    <t>綴喜郡宇治田原町奥山田</t>
  </si>
  <si>
    <t>綴喜郡宇治田原町湯屋谷</t>
  </si>
  <si>
    <t>綴喜郡宇治田原町立川</t>
  </si>
  <si>
    <t>綴喜郡宇治田原町南</t>
  </si>
  <si>
    <t>綴喜郡宇治田原町高尾</t>
  </si>
  <si>
    <t>綴喜郡宇治田原町荒木</t>
  </si>
  <si>
    <t>綴喜郡宇治田原町贄田</t>
  </si>
  <si>
    <t>綴喜郡宇治田原町銘城台</t>
  </si>
  <si>
    <t>綴喜郡宇治田原町郷之口</t>
  </si>
  <si>
    <t>綴喜郡宇治田原町岩山</t>
  </si>
  <si>
    <t>京田辺市以下に掲載がない場合</t>
  </si>
  <si>
    <t>綴喜郡井手町以下に掲載がない場合</t>
  </si>
  <si>
    <t>綴喜郡井手町多賀</t>
  </si>
  <si>
    <t>綴喜郡井手町井手</t>
  </si>
  <si>
    <t>綴喜郡井手町田村新田</t>
  </si>
  <si>
    <t>京田辺市草内</t>
  </si>
  <si>
    <t>京田辺市飯岡</t>
  </si>
  <si>
    <t>京田辺市三山木</t>
  </si>
  <si>
    <t>京田辺市宮津</t>
  </si>
  <si>
    <t>京田辺市多々羅</t>
  </si>
  <si>
    <t>京田辺市普賢寺</t>
  </si>
  <si>
    <t>京田辺市水取</t>
  </si>
  <si>
    <t>京田辺市打田</t>
  </si>
  <si>
    <t>京田辺市高船</t>
  </si>
  <si>
    <t>京田辺市天王</t>
  </si>
  <si>
    <t>京田辺市田辺</t>
  </si>
  <si>
    <t>京田辺市興戸</t>
  </si>
  <si>
    <t>京田辺市甘南備台</t>
  </si>
  <si>
    <t>京田辺市田辺中央</t>
  </si>
  <si>
    <t>京田辺市薪</t>
  </si>
  <si>
    <t>京田辺市松井</t>
  </si>
  <si>
    <t>京田辺市大住</t>
  </si>
  <si>
    <t>京田辺市大住ケ丘</t>
  </si>
  <si>
    <t>京田辺市花住坂</t>
  </si>
  <si>
    <t>京田辺市松井ケ丘</t>
  </si>
  <si>
    <t>京田辺市山手南</t>
  </si>
  <si>
    <t>京田辺市山手西</t>
  </si>
  <si>
    <t>京田辺市山手中央</t>
  </si>
  <si>
    <t>京田辺市山手東</t>
  </si>
  <si>
    <t>京田辺市河原</t>
  </si>
  <si>
    <t>京田辺市東</t>
  </si>
  <si>
    <t>京都市西京区大枝北沓掛町</t>
  </si>
  <si>
    <t>京都市西京区御陵大枝山町</t>
  </si>
  <si>
    <t>京都市西京区御陵峰ケ堂町</t>
  </si>
  <si>
    <t>京都市西京区大枝中山町</t>
  </si>
  <si>
    <t>京都市西京区大枝塚原町</t>
  </si>
  <si>
    <t>京都市西京区大枝沓掛町</t>
  </si>
  <si>
    <t>京都市西京区大枝東長町</t>
  </si>
  <si>
    <t>京都市西京区大枝北福西町</t>
  </si>
  <si>
    <t>京都市西京区大枝南福西町</t>
  </si>
  <si>
    <t>京都市西京区大原野上里北ノ町</t>
  </si>
  <si>
    <t>京都市西京区大原野東野町</t>
  </si>
  <si>
    <t>京都市西京区大原野上里南ノ町</t>
  </si>
  <si>
    <t>京都市西京区大原野上里紅葉町</t>
  </si>
  <si>
    <t>京都市西京区大原野上里勝山町</t>
  </si>
  <si>
    <t>京都市西京区大原野上里男鹿町</t>
  </si>
  <si>
    <t>京都市西京区大原野上里鳥見町</t>
  </si>
  <si>
    <t>京都市西京区大原野石見町</t>
  </si>
  <si>
    <t>京都市西京区大原野上羽町</t>
  </si>
  <si>
    <t>京都市西京区大原野灰方町</t>
  </si>
  <si>
    <t>京都市西京区大原野小塩町</t>
  </si>
  <si>
    <t>京都市西京区大原野石作町</t>
  </si>
  <si>
    <t>京都市西京区大原野出灰町</t>
  </si>
  <si>
    <t>京都市西京区大原野外畑町</t>
  </si>
  <si>
    <t>京都市西京区大枝西新林町</t>
  </si>
  <si>
    <t>京都市西京区大枝東新林町</t>
  </si>
  <si>
    <t>京都市西京区大原野東境谷町</t>
  </si>
  <si>
    <t>京都市西京区大原野東竹の里町</t>
  </si>
  <si>
    <t>京都市西京区大原野西竹の里町</t>
  </si>
  <si>
    <t>京都市西京区大原野西境谷町</t>
  </si>
  <si>
    <t>京都市西京区大枝西長町</t>
  </si>
  <si>
    <t>京都市西京区大原野北春日町</t>
  </si>
  <si>
    <t>京都市西京区大原野南春日町</t>
  </si>
  <si>
    <t>宇治市以下に掲載がない場合</t>
  </si>
  <si>
    <t>宇治市六地蔵</t>
  </si>
  <si>
    <t>宇治市木幡</t>
  </si>
  <si>
    <t>宇治市平尾台</t>
  </si>
  <si>
    <t>宇治市五ケ庄</t>
  </si>
  <si>
    <t>宇治市羽戸山</t>
  </si>
  <si>
    <t>宇治市明星町</t>
  </si>
  <si>
    <t>宇治市志津川</t>
  </si>
  <si>
    <t>宇治市宇治</t>
  </si>
  <si>
    <t>宇治市白川</t>
  </si>
  <si>
    <t>宇治市折居台</t>
  </si>
  <si>
    <t>宇治市琵琶台</t>
  </si>
  <si>
    <t>宇治市神明</t>
  </si>
  <si>
    <t>宇治市開町</t>
  </si>
  <si>
    <t>宇治市羽拍子町</t>
  </si>
  <si>
    <t>宇治市南陵町</t>
  </si>
  <si>
    <t>宇治市天神台</t>
  </si>
  <si>
    <t>宇治市広野町</t>
  </si>
  <si>
    <t>宇治市寺山台</t>
  </si>
  <si>
    <t>宇治市大久保町</t>
  </si>
  <si>
    <t>宇治市槇島町</t>
  </si>
  <si>
    <t>宇治市小倉町</t>
  </si>
  <si>
    <t>宇治市伊勢田町</t>
  </si>
  <si>
    <t>宇治市伊勢田町名木</t>
  </si>
  <si>
    <t>宇治市安田町</t>
  </si>
  <si>
    <t>京都市伏見区以下に掲載がない場合</t>
  </si>
  <si>
    <t>京都市伏見区深草下高松町</t>
  </si>
  <si>
    <t>京都市伏見区深草中川原町</t>
  </si>
  <si>
    <t>京都市伏見区深草藤田坪町</t>
  </si>
  <si>
    <t>京都市伏見区深草相深町</t>
  </si>
  <si>
    <t>京都市伏見区深草森吉町</t>
  </si>
  <si>
    <t>京都市伏見区深草上横縄町</t>
  </si>
  <si>
    <t>京都市伏見区深草下横縄町</t>
  </si>
  <si>
    <t>京都市伏見区深草六反田町</t>
  </si>
  <si>
    <t>京都市伏見区深草西川原町</t>
  </si>
  <si>
    <t>京都市伏見区深草鈴塚町</t>
  </si>
  <si>
    <t>京都市伏見区深草一ノ坪町</t>
  </si>
  <si>
    <t>京都市伏見区深草祓川町</t>
  </si>
  <si>
    <t>京都市伏見区深草稲荷鳥居前町</t>
  </si>
  <si>
    <t>京都市伏見区深草ススハキ町</t>
  </si>
  <si>
    <t>京都市伏見区深草ケナサ町</t>
  </si>
  <si>
    <t>京都市伏見区深草今在家町</t>
  </si>
  <si>
    <t>京都市伏見区深草フケノ内町</t>
  </si>
  <si>
    <t>京都市伏見区深草平田町</t>
  </si>
  <si>
    <t>京都市伏見区深草塚本町</t>
  </si>
  <si>
    <t>京都市伏見区深草綿森町</t>
  </si>
  <si>
    <t>京都市伏見区深草町通町</t>
  </si>
  <si>
    <t>京都市伏見区深草野田町</t>
  </si>
  <si>
    <t>京都市伏見区深草キトロ町</t>
  </si>
  <si>
    <t>京都市伏見区深草堀田町</t>
  </si>
  <si>
    <t>京都市伏見区深草極楽町</t>
  </si>
  <si>
    <t>京都市伏見区深草飯食町</t>
  </si>
  <si>
    <t>京都市伏見区深草西浦町</t>
  </si>
  <si>
    <t>京都市伏見区深草池ノ内町</t>
  </si>
  <si>
    <t>京都市伏見区深草西飯食町</t>
  </si>
  <si>
    <t>京都市伏見区深草寺内町</t>
  </si>
  <si>
    <t>京都市伏見区深草七瀬川町</t>
  </si>
  <si>
    <t>京都市伏見区深草北蓮池町</t>
  </si>
  <si>
    <t>京都市伏見区深草南蓮池町</t>
  </si>
  <si>
    <t>京都市伏見区深草関屋敷町</t>
  </si>
  <si>
    <t>京都市伏見区深草仙石屋敷町</t>
  </si>
  <si>
    <t>京都市伏見区深草北鍵屋町</t>
  </si>
  <si>
    <t>京都市伏見区深草芳永町</t>
  </si>
  <si>
    <t>京都市伏見区深草芳本町</t>
  </si>
  <si>
    <t>京都市伏見区深草北新町</t>
  </si>
  <si>
    <t>京都市伏見区深草石橋町</t>
  </si>
  <si>
    <t>京都市伏見区深草大亀谷八島町</t>
  </si>
  <si>
    <t>京都市伏見区深草大亀谷内膳町</t>
  </si>
  <si>
    <t>京都市伏見区深草大亀谷金森出雲町</t>
  </si>
  <si>
    <t>京都市伏見区深草中ノ島町</t>
  </si>
  <si>
    <t>京都市伏見区墨染町</t>
  </si>
  <si>
    <t>京都市伏見区深草墨染町</t>
  </si>
  <si>
    <t>京都市伏見区桃山町丹下</t>
  </si>
  <si>
    <t>京都市伏見区桃山最上町</t>
  </si>
  <si>
    <t>京都市伏見区桃山水野左近東町</t>
  </si>
  <si>
    <t>京都市伏見区桃山長岡越中北町</t>
  </si>
  <si>
    <t>京都市伏見区桃山長岡越中東町</t>
  </si>
  <si>
    <t>京都市伏見区桃山長岡越中南町</t>
  </si>
  <si>
    <t>京都市伏見区桃山水野左近西町</t>
  </si>
  <si>
    <t>京都市伏見区桃山福島太夫北町</t>
  </si>
  <si>
    <t>京都市伏見区桃山福島太夫南町</t>
  </si>
  <si>
    <t>京都市伏見区桃山毛利長門東町</t>
  </si>
  <si>
    <t>京都市伏見区桃山毛利長門西町</t>
  </si>
  <si>
    <t>京都市伏見区桃山羽柴長吉東町</t>
  </si>
  <si>
    <t>京都市伏見区桃山羽柴長吉中町</t>
  </si>
  <si>
    <t>京都市伏見区桃山羽柴長吉西町</t>
  </si>
  <si>
    <t>京都市伏見区桃山福島太夫西町</t>
  </si>
  <si>
    <t>京都市伏見区桃山井伊掃部東町</t>
  </si>
  <si>
    <t>京都市伏見区桃山筒井伊賀東町</t>
  </si>
  <si>
    <t>京都市伏見区桃山筒井伊賀西町</t>
  </si>
  <si>
    <t>京都市伏見区桃山井伊掃部西町</t>
  </si>
  <si>
    <t>京都市伏見区深草大島屋敷町</t>
  </si>
  <si>
    <t>京都市伏見区深草山村町</t>
  </si>
  <si>
    <t>京都市伏見区西桝屋町</t>
  </si>
  <si>
    <t>京都市伏見区鑓屋町</t>
  </si>
  <si>
    <t>京都市伏見区撞木町</t>
  </si>
  <si>
    <t>京都市伏見区桃山町真斉</t>
  </si>
  <si>
    <t>京都市伏見区深草紺屋町</t>
  </si>
  <si>
    <t>京都市伏見区深草出羽屋敷町</t>
  </si>
  <si>
    <t>京都市伏見区深草佐野屋敷町</t>
  </si>
  <si>
    <t>京都市伏見区深草正覚町</t>
  </si>
  <si>
    <t>京都市伏見区深草南明町</t>
  </si>
  <si>
    <t>京都市伏見区深草車阪町</t>
  </si>
  <si>
    <t>京都市伏見区稲荷山官有地</t>
  </si>
  <si>
    <t>京都市伏見区深草開土口町</t>
  </si>
  <si>
    <t>京都市伏見区深草開土町</t>
  </si>
  <si>
    <t>京都市伏見区深草稲荷中之町</t>
  </si>
  <si>
    <t>京都市伏見区深草稲荷榎木橋町</t>
  </si>
  <si>
    <t>京都市伏見区深草願成町</t>
  </si>
  <si>
    <t>京都市伏見区深草笹山町</t>
  </si>
  <si>
    <t>京都市伏見区深草坊山町</t>
  </si>
  <si>
    <t>京都市伏見区深草極楽寺山町</t>
  </si>
  <si>
    <t>京都市伏見区深草砥粉山町</t>
  </si>
  <si>
    <t>京都市伏見区深草飯食山町</t>
  </si>
  <si>
    <t>京都市伏見区深草馬谷町</t>
  </si>
  <si>
    <t>京都市伏見区深草向ケ原町</t>
  </si>
  <si>
    <t>京都市伏見区深草中ノ郷山町</t>
  </si>
  <si>
    <t>京都市伏見区深草僧坊山町</t>
  </si>
  <si>
    <t>京都市伏見区深草東瓦町</t>
  </si>
  <si>
    <t>京都市伏見区深草鞍ケ谷</t>
  </si>
  <si>
    <t>京都市伏見区深草東軸町</t>
  </si>
  <si>
    <t>京都市伏見区深草霧ケ谷町</t>
  </si>
  <si>
    <t>京都市伏見区深草鐙ケ谷町</t>
  </si>
  <si>
    <t>京都市伏見区深草兜山町</t>
  </si>
  <si>
    <t>京都市伏見区深草宮谷町</t>
  </si>
  <si>
    <t>京都市伏見区深草砂子谷町</t>
  </si>
  <si>
    <t>京都市伏見区深草谷口町</t>
  </si>
  <si>
    <t>京都市伏見区桃山町古城山</t>
  </si>
  <si>
    <t>京都市伏見区深草大亀谷東安信町</t>
  </si>
  <si>
    <t>京都市伏見区深草大亀谷岩山町</t>
  </si>
  <si>
    <t>京都市伏見区桃山町安芸山</t>
  </si>
  <si>
    <t>京都市伏見区桃山紅雪町</t>
  </si>
  <si>
    <t>京都市伏見区深草大亀谷安信町</t>
  </si>
  <si>
    <t>京都市伏見区深草稲荷山町</t>
  </si>
  <si>
    <t>京都市伏見区深草神明講谷町</t>
  </si>
  <si>
    <t>京都市伏見区深草本寺山町</t>
  </si>
  <si>
    <t>京都市伏見区深草大亀谷東久宝寺町</t>
  </si>
  <si>
    <t>京都市下京区亀町</t>
  </si>
  <si>
    <t>京都市下京区西魚屋町</t>
  </si>
  <si>
    <t>京都市下京区入、室町通鍵屋町上る、室町通楊梅上る、室町通楊梅</t>
  </si>
  <si>
    <t>京都市下京区る、的場通室町西入、的場通室町東入、室町通五条下</t>
  </si>
  <si>
    <t>京都市下京区下諏訪町</t>
  </si>
  <si>
    <t>京都市下京区る、六条通烏丸西入、六条通諏訪町西入、六条通諏訪</t>
  </si>
  <si>
    <t>京都市下京区下柳町</t>
  </si>
  <si>
    <t>京都市下京区乾町</t>
  </si>
  <si>
    <t>京都市下京区常葉町</t>
  </si>
  <si>
    <t>京都市下京区る、六条通新町東入下る、六条通室町西入、六条通室</t>
  </si>
  <si>
    <t>京都市下京区東魚屋町</t>
  </si>
  <si>
    <t>京都市下京区上諏訪町</t>
  </si>
  <si>
    <t>京都市下京区上平野町</t>
  </si>
  <si>
    <t>京都市下京区下平野町</t>
  </si>
  <si>
    <t>京都市下京区六条上る、不明門通六条下る、花屋町通烏丸東入、花</t>
  </si>
  <si>
    <t>京都市下京区屋町通不明門東入、六条通不明門西入、六条通不明門</t>
  </si>
  <si>
    <t>京都市下京区高槻町</t>
  </si>
  <si>
    <t>京都市下京区北町</t>
  </si>
  <si>
    <t>京都市下京区大坂町</t>
  </si>
  <si>
    <t>京都市下京区横諏訪町</t>
  </si>
  <si>
    <t>京都市下京区下万寿寺町</t>
  </si>
  <si>
    <t>京都市下京区大津町</t>
  </si>
  <si>
    <t>京都市下京区六条上る、下坂通間之町西入、下坂通間之町東入、六</t>
  </si>
  <si>
    <t>京都市下京区六条下る、花屋町通間之町西入、花屋町通間之町東入</t>
  </si>
  <si>
    <t>京都市下京区六条通間之町西入、六条通間之町東入、六条通東洞院</t>
  </si>
  <si>
    <t>京都市下京区天神町</t>
  </si>
  <si>
    <t>京都市下京区上珠数屋町通東洞院東入、東洞院通上枳殻馬場下る、</t>
  </si>
  <si>
    <t>京都市下京区富田町</t>
  </si>
  <si>
    <t>京都市下京区橋詰町</t>
  </si>
  <si>
    <t>京都市下京区和泉町</t>
  </si>
  <si>
    <t>京都市下京区福島町</t>
  </si>
  <si>
    <t>京都市下京区東玉水町</t>
  </si>
  <si>
    <t>京都市下京区富屋町</t>
  </si>
  <si>
    <t>京都市下京区栄町</t>
  </si>
  <si>
    <t>京都市下京区升屋町</t>
  </si>
  <si>
    <t>京都市下京区八軒町</t>
  </si>
  <si>
    <t>京都市下京区唐物町</t>
  </si>
  <si>
    <t>京都市下京区若松町</t>
  </si>
  <si>
    <t>京都市下京区万屋町</t>
  </si>
  <si>
    <t>京都市下京区る東入、三ノ宮通七条下る、須原通七条下る、七条大</t>
  </si>
  <si>
    <t>京都市下京区屋形町</t>
  </si>
  <si>
    <t>京都市下京区東之町</t>
  </si>
  <si>
    <t>京都市下京区西之町</t>
  </si>
  <si>
    <t>京都市下京区下之町</t>
  </si>
  <si>
    <t>京都市下京区小稲荷町</t>
  </si>
  <si>
    <t>京都市下京区郷之町</t>
  </si>
  <si>
    <t>京都市下京区桜木町</t>
  </si>
  <si>
    <t>京都市下京区真苧屋町</t>
  </si>
  <si>
    <t>京都市下京区塩小路町</t>
  </si>
  <si>
    <t>京都市下京区東塩小路向畑町</t>
  </si>
  <si>
    <t>京都市下京区東塩小路高倉町</t>
  </si>
  <si>
    <t>京都市下京区東塩小路釜殿町</t>
  </si>
  <si>
    <t>京都市下京区東塩小路町</t>
  </si>
  <si>
    <t>京都市下京区東境町</t>
  </si>
  <si>
    <t>京都市下京区西境町</t>
  </si>
  <si>
    <t>京都市下京区中居町</t>
  </si>
  <si>
    <t>京都市下京区高雄町</t>
  </si>
  <si>
    <t>京都市下京区文覚町</t>
  </si>
  <si>
    <t>京都市下京区入、下魚棚通油小路東入、下魚棚通西洞院西入、西洞</t>
  </si>
  <si>
    <t>京都市下京区東町</t>
  </si>
  <si>
    <t>京都市下京区東大工町</t>
  </si>
  <si>
    <t>京都市下京区土橋町</t>
  </si>
  <si>
    <t>京都市下京区菱屋町</t>
  </si>
  <si>
    <t>京都市下京区北小路町</t>
  </si>
  <si>
    <t>京都市下京区米屋町</t>
  </si>
  <si>
    <t>京都市下京区油小路町</t>
  </si>
  <si>
    <t>京都市下京区南町</t>
  </si>
  <si>
    <t>京都市下京区北不動堂町</t>
  </si>
  <si>
    <t>京都市下京区南不動堂町</t>
  </si>
  <si>
    <t>京都市下京区東油小路町</t>
  </si>
  <si>
    <t>京都市下京区西油小路町</t>
  </si>
  <si>
    <t>京都市下京区松明町</t>
  </si>
  <si>
    <t>京都市下京区御方紺屋町</t>
  </si>
  <si>
    <t>京都市下京区鎌屋町</t>
  </si>
  <si>
    <t>京都市下京区志水町</t>
  </si>
  <si>
    <t>京都市下京区上夷町</t>
  </si>
  <si>
    <t>京都市下京区南夷町</t>
  </si>
  <si>
    <t>京都市下京区坊門中之町</t>
  </si>
  <si>
    <t>京都市下京区古御旅町</t>
  </si>
  <si>
    <t>京都市下京区垣ケ内町</t>
  </si>
  <si>
    <t>京都市下京区上中之町</t>
  </si>
  <si>
    <t>京都市下京区下糀屋町</t>
  </si>
  <si>
    <t>京都市下京区南八百屋町</t>
  </si>
  <si>
    <t>京都市下京区木津屋町</t>
  </si>
  <si>
    <t>京都市下京区伊勢松町</t>
  </si>
  <si>
    <t>京都市下京区三軒替地町</t>
  </si>
  <si>
    <t>京都市下京区金換町</t>
  </si>
  <si>
    <t>京都市下京区上糀屋町</t>
  </si>
  <si>
    <t>京都市下京区花園町</t>
  </si>
  <si>
    <t>京都市下京区入、七条通堀川西入下る、東堀川通七条下る西入、下</t>
  </si>
  <si>
    <t>京都市下京区樽屋町</t>
  </si>
  <si>
    <t>京都市下京区徹宝町</t>
  </si>
  <si>
    <t>京都市下京区御器屋町</t>
  </si>
  <si>
    <t>京都市下京区条通猪熊西入、七条通大宮東入、下魚棚通猪熊西入、</t>
  </si>
  <si>
    <t>京都市下京区西八百屋町</t>
  </si>
  <si>
    <t>京都市下京区蛭子町</t>
  </si>
  <si>
    <t>京都市下京区銭屋町</t>
  </si>
  <si>
    <t>京都市下京区艮町</t>
  </si>
  <si>
    <t>京都市下京区東若松町</t>
  </si>
  <si>
    <t>京都市下京区平野町</t>
  </si>
  <si>
    <t>京都市下京区辰巳町</t>
  </si>
  <si>
    <t>京都市下京区新シ町</t>
  </si>
  <si>
    <t>京都市下京区入、七条通西洞院東入、新町通七条上る、新町通七条</t>
  </si>
  <si>
    <t>京都市下京区毘沙門町</t>
  </si>
  <si>
    <t>京都市下京区上錫屋町</t>
  </si>
  <si>
    <t>京都市下京区上若宮町</t>
  </si>
  <si>
    <t>京都市下京区町西入、六条通西洞院東入、六条通若宮西入、六条通</t>
  </si>
  <si>
    <t>京都市下京区新花屋町上る、若宮通新花屋町下る、若宮通花屋町上</t>
  </si>
  <si>
    <t>京都市下京区東松屋町</t>
  </si>
  <si>
    <t>京都市下京区四本松町</t>
  </si>
  <si>
    <t>京都市下京区西入、若宮通正面下る、若宮通北小路上る、正面通若</t>
  </si>
  <si>
    <t>京都市下京区井筒町</t>
  </si>
  <si>
    <t>京都市下京区福本町</t>
  </si>
  <si>
    <t>京都市下京区小柳町</t>
  </si>
  <si>
    <t>京都市下京区金屋町</t>
  </si>
  <si>
    <t>京都市下京区東側町</t>
  </si>
  <si>
    <t>京都市下京区西側町</t>
  </si>
  <si>
    <t>京都市下京区西松屋町</t>
  </si>
  <si>
    <t>京都市下京区西洞院町</t>
  </si>
  <si>
    <t>京都市下京区蛭子水町</t>
  </si>
  <si>
    <t>京都市下京区金東横町</t>
  </si>
  <si>
    <t>京都市下京区中金仏町</t>
  </si>
  <si>
    <t>京都市下京区卜味金仏町</t>
  </si>
  <si>
    <t>京都市下京区西若松町</t>
  </si>
  <si>
    <t>京都市下京区元日町</t>
  </si>
  <si>
    <t>京都市下京区佐女牛井町</t>
  </si>
  <si>
    <t>京都市下京区泉水町</t>
  </si>
  <si>
    <t>京都市下京区学林町</t>
  </si>
  <si>
    <t>京都市下京区山川町</t>
  </si>
  <si>
    <t>京都市下京区柳町</t>
  </si>
  <si>
    <t>京都市下京区紅葉町</t>
  </si>
  <si>
    <t>京都市下京区玉本町</t>
  </si>
  <si>
    <t>京都市下京区珠数屋町</t>
  </si>
  <si>
    <t>京都市下京区辻通岩上西入、高辻通岩上東入、高辻通西堀川西入、</t>
  </si>
  <si>
    <t>京都市下京区高辻猪熊町</t>
  </si>
  <si>
    <t>京都市下京区十文字町</t>
  </si>
  <si>
    <t>京都市下京区来迎堂町</t>
  </si>
  <si>
    <t>京都市下京区北門前町</t>
  </si>
  <si>
    <t>京都市下京区柿本町</t>
  </si>
  <si>
    <t>京都市下京区門前町</t>
  </si>
  <si>
    <t>京都市下京区入、綾小路通黒門東入、猪熊通綾小路上る、黒門通綾</t>
  </si>
  <si>
    <t>京都市下京区堀之上町</t>
  </si>
  <si>
    <t>京都市下京区中堂寺前町</t>
  </si>
  <si>
    <t>京都市下京区丹波街道町</t>
  </si>
  <si>
    <t>京都市下京区西門前町</t>
  </si>
  <si>
    <t>京都市下京区南門前町</t>
  </si>
  <si>
    <t>京都市下京区下五条町</t>
  </si>
  <si>
    <t>京都市下京区藪之内町</t>
  </si>
  <si>
    <t>京都市下京区下長福寺町</t>
  </si>
  <si>
    <t>京都市下京区上長福寺町</t>
  </si>
  <si>
    <t>京都市下京区上五条町</t>
  </si>
  <si>
    <t>京都市下京区下り松町</t>
  </si>
  <si>
    <t>京都市下京区綾大宮町</t>
  </si>
  <si>
    <t>京都市下京区今大黒町</t>
  </si>
  <si>
    <t>京都市下京区五坊大宮町</t>
  </si>
  <si>
    <t>京都市下京区杉蛭子町</t>
  </si>
  <si>
    <t>京都市下京区高辻大宮町</t>
  </si>
  <si>
    <t>京都市下京区坊門町</t>
  </si>
  <si>
    <t>京都市下京区四条大宮町</t>
  </si>
  <si>
    <t>京都市下京区佐竹町</t>
  </si>
  <si>
    <t>京都市下京区妙満寺町</t>
  </si>
  <si>
    <t>京都市下京区晒屋町</t>
  </si>
  <si>
    <t>京都市下京区徳屋町</t>
  </si>
  <si>
    <t>京都市下京区槌屋町</t>
  </si>
  <si>
    <t>京都市下京区西田町</t>
  </si>
  <si>
    <t>京都市下京区瀬戸屋町</t>
  </si>
  <si>
    <t>京都市下京区面下る、北小路通堀川東入、堀川通北小路上る、堀川</t>
  </si>
  <si>
    <t>京都市下京区燈籠町</t>
  </si>
  <si>
    <t>京都市下京区大江町</t>
  </si>
  <si>
    <t>京都市下京区福田寺町</t>
  </si>
  <si>
    <t>京都市下京区万寿寺中之町</t>
  </si>
  <si>
    <t>京都市下京区朝妻町</t>
  </si>
  <si>
    <t>京都市下京区深草町</t>
  </si>
  <si>
    <t>京都市下京区玉屋町</t>
  </si>
  <si>
    <t>京都市下京区悪王子町</t>
  </si>
  <si>
    <t>京都市下京区水銀屋町</t>
  </si>
  <si>
    <t>京都市下京区二帖半敷町</t>
  </si>
  <si>
    <t>京都市下京区大政所町</t>
  </si>
  <si>
    <t>京都市下京区匂天神町</t>
  </si>
  <si>
    <t>京都市下京区因幡堂町</t>
  </si>
  <si>
    <t>京都市下京区薬師前町</t>
  </si>
  <si>
    <t>京都市下京区俊成町</t>
  </si>
  <si>
    <t>京都市下京区五条烏丸町</t>
  </si>
  <si>
    <t>京都市下京区大堀町</t>
  </si>
  <si>
    <t>京都市下京区高砂町</t>
  </si>
  <si>
    <t>京都市下京区童侍者町</t>
  </si>
  <si>
    <t>京都市下京区白楽天町</t>
  </si>
  <si>
    <t>京都市下京区釘隠町</t>
  </si>
  <si>
    <t>京都市下京区小島町</t>
  </si>
  <si>
    <t>京都市下京区玉津島町</t>
  </si>
  <si>
    <t>京都市下京区弁財天町</t>
  </si>
  <si>
    <t>京都市下京区御供石町</t>
  </si>
  <si>
    <t>京都市下京区小田原町</t>
  </si>
  <si>
    <t>京都市下京区善長寺町</t>
  </si>
  <si>
    <t>京都市下京区糸屋町</t>
  </si>
  <si>
    <t>京都市下京区繁昌町</t>
  </si>
  <si>
    <t>京都市下京区高辻町</t>
  </si>
  <si>
    <t>京都市下京区中野之町</t>
  </si>
  <si>
    <t>京都市下京区元両替町</t>
  </si>
  <si>
    <t>京都市下京区徳万町</t>
  </si>
  <si>
    <t>京都市下京区長刀切町</t>
  </si>
  <si>
    <t>京都市下京区坂東屋町</t>
  </si>
  <si>
    <t>京都市下京区四条町</t>
  </si>
  <si>
    <t>京都市下京区矢田町</t>
  </si>
  <si>
    <t>京都市下京区船鉾町</t>
  </si>
  <si>
    <t>京都市下京区菅大臣町</t>
  </si>
  <si>
    <t>京都市下京区岩戸山町</t>
  </si>
  <si>
    <t>京都市下京区堀之内町</t>
  </si>
  <si>
    <t>京都市下京区御影町</t>
  </si>
  <si>
    <t>京都市下京区藪下町</t>
  </si>
  <si>
    <t>京都市下京区永倉町</t>
  </si>
  <si>
    <t>京都市下京区月見町</t>
  </si>
  <si>
    <t>京都市下京区布屋町</t>
  </si>
  <si>
    <t>京都市下京区八幡町</t>
  </si>
  <si>
    <t>京都市下京区上金仏町</t>
  </si>
  <si>
    <t>京都市下京区樋口町</t>
  </si>
  <si>
    <t>京都市下京区天神前町</t>
  </si>
  <si>
    <t>京都市下京区荒神町</t>
  </si>
  <si>
    <t>京都市下京区木賊山町</t>
  </si>
  <si>
    <t>京都市下京区本柳水町</t>
  </si>
  <si>
    <t>京都市下京区永養寺町</t>
  </si>
  <si>
    <t>京都市下京区高辻西洞院町</t>
  </si>
  <si>
    <t>京都市下京区舟屋町</t>
  </si>
  <si>
    <t>京都市下京区麓町</t>
  </si>
  <si>
    <t>京都市下京区通新花屋町下る、西中筋通花屋町上る、西中筋通六条</t>
  </si>
  <si>
    <t>京都市下京区入、堀川通新花屋町上る、堀川通新花屋町下る、堀川</t>
  </si>
  <si>
    <t>京都市下京区太子山町</t>
  </si>
  <si>
    <t>京都市下京区新釜座町</t>
  </si>
  <si>
    <t>京都市下京区妙伝寺町</t>
  </si>
  <si>
    <t>京都市下京区芦刈山町</t>
  </si>
  <si>
    <t>京都市下京区綾西洞院町</t>
  </si>
  <si>
    <t>京都市下京区風早町</t>
  </si>
  <si>
    <t>京都市下京区喜吉町</t>
  </si>
  <si>
    <t>京都市下京区要法寺町</t>
  </si>
  <si>
    <t>京都市下京区西綾小路西半町</t>
  </si>
  <si>
    <t>京都市下京区西綾小路東半町</t>
  </si>
  <si>
    <t>京都市下京区小泉町</t>
  </si>
  <si>
    <t>京都市下京区四条堀川町</t>
  </si>
  <si>
    <t>京都市下京区綾堀川町</t>
  </si>
  <si>
    <t>京都市下京区上る、東堀川通仏光寺下る、仏光寺通東堀川東入、堀</t>
  </si>
  <si>
    <t>京都市下京区西高辻町</t>
  </si>
  <si>
    <t>京都市下京区五軒町</t>
  </si>
  <si>
    <t>京都市下京区高辻堀川町</t>
  </si>
  <si>
    <t>京都市下京区入、松原通醒ケ井西入、松原通醒ケ井東入、松原通東</t>
  </si>
  <si>
    <t>京都市下京区篠屋町</t>
  </si>
  <si>
    <t>京都市下京区橋橘町</t>
  </si>
  <si>
    <t>京都市下京区立中町</t>
  </si>
  <si>
    <t>京都市下京区鶏鉾町</t>
  </si>
  <si>
    <t>京都市下京区月鉾町</t>
  </si>
  <si>
    <t>京都市下京区郭巨山町</t>
  </si>
  <si>
    <t>京都市下京区傘鉾町</t>
  </si>
  <si>
    <t>京都市下京区藤本寄町</t>
  </si>
  <si>
    <t>京都市下京区石井筒町</t>
  </si>
  <si>
    <t>京都市下京区高野堂町</t>
  </si>
  <si>
    <t>京都市下京区唐津屋町</t>
  </si>
  <si>
    <t>京都市下京区中堂寺西寺町</t>
  </si>
  <si>
    <t>京都市下京区中堂寺櫛笥町</t>
  </si>
  <si>
    <t>京都市下京区中堂寺薮ノ内町</t>
  </si>
  <si>
    <t>京都市下京区中堂寺前田町</t>
  </si>
  <si>
    <t>京都市下京区中堂寺鍵田町</t>
  </si>
  <si>
    <t>京都市下京区中堂寺壬生川町</t>
  </si>
  <si>
    <t>京都市下京区中堂寺命婦町</t>
  </si>
  <si>
    <t>京都市下京区中堂寺坊城町</t>
  </si>
  <si>
    <t>京都市下京区中堂寺北町</t>
  </si>
  <si>
    <t>京都市下京区中堂寺南町</t>
  </si>
  <si>
    <t>京都市下京区中堂寺庄ノ内町</t>
  </si>
  <si>
    <t>京都市下京区中堂寺粟田町</t>
  </si>
  <si>
    <t>京都市下京区西新屋敷中堂寺町</t>
  </si>
  <si>
    <t>京都市下京区小坂町</t>
  </si>
  <si>
    <t>京都市下京区裏片町</t>
  </si>
  <si>
    <t>京都市下京区薬園町</t>
  </si>
  <si>
    <t>京都市下京区二人司町</t>
  </si>
  <si>
    <t>京都市下京区西新屋敷中之町</t>
  </si>
  <si>
    <t>京都市下京区西新屋敷上之町</t>
  </si>
  <si>
    <t>京都市下京区西新屋敷太夫町</t>
  </si>
  <si>
    <t>京都市下京区西新屋敷揚屋町</t>
  </si>
  <si>
    <t>京都市下京区西新屋敷下之町</t>
  </si>
  <si>
    <t>京都市下京区花畑町</t>
  </si>
  <si>
    <t>京都市下京区諏訪開町</t>
  </si>
  <si>
    <t>京都市下京区西酢屋町</t>
  </si>
  <si>
    <t>京都市下京区和気町</t>
  </si>
  <si>
    <t>京都市下京区観喜寺町</t>
  </si>
  <si>
    <t>京都市下京区夷馬場町</t>
  </si>
  <si>
    <t>京都市下京区朱雀正会町</t>
  </si>
  <si>
    <t>京都市下京区朱雀堂ノ口町</t>
  </si>
  <si>
    <t>京都市下京区朱雀内畑町</t>
  </si>
  <si>
    <t>京都市下京区朱雀裏畑町</t>
  </si>
  <si>
    <t>京都市下京区朱雀北ノ口町</t>
  </si>
  <si>
    <t>京都市下京区朱雀宝蔵町</t>
  </si>
  <si>
    <t>京都市下京区朱雀分木町</t>
  </si>
  <si>
    <t>京都市下京区梅小路頭町</t>
  </si>
  <si>
    <t>京都市下京区梅小路東中町</t>
  </si>
  <si>
    <t>京都市下京区梅小路高畑町</t>
  </si>
  <si>
    <t>京都市下京区梅小路西中町</t>
  </si>
  <si>
    <t>京都市下京区梅小路石橋町</t>
  </si>
  <si>
    <t>京都市下京区梅小路本町</t>
  </si>
  <si>
    <t>京都市下京区梅小路東町</t>
  </si>
  <si>
    <t>京都市下京区七条御所ノ内北町</t>
  </si>
  <si>
    <t>京都市下京区七条御所ノ内中町</t>
  </si>
  <si>
    <t>京都市下京区七条御所ノ内本町</t>
  </si>
  <si>
    <t>京都市下京区七条御所ノ内南町</t>
  </si>
  <si>
    <t>京都市下京区七条御所ノ内西町</t>
  </si>
  <si>
    <t>京都市下京区西七条北東野町</t>
  </si>
  <si>
    <t>京都市下京区西七条南東野町</t>
  </si>
  <si>
    <t>京都市下京区西七条東久保町</t>
  </si>
  <si>
    <t>京都市下京区西七条西久保町</t>
  </si>
  <si>
    <t>京都市下京区西七条石井町</t>
  </si>
  <si>
    <t>京都市下京区西七条南中野町</t>
  </si>
  <si>
    <t>京都市下京区西七条南西野町</t>
  </si>
  <si>
    <t>京都市下京区西七条北西野町</t>
  </si>
  <si>
    <t>京都市下京区西七条中野町</t>
  </si>
  <si>
    <t>京都市下京区西七条掛越町</t>
  </si>
  <si>
    <t>京都市下京区西七条比輪田町</t>
  </si>
  <si>
    <t>京都市下京区西七条北衣田町</t>
  </si>
  <si>
    <t>京都市下京区西七条南衣田町</t>
  </si>
  <si>
    <t>京都市下京区西七条南月読町</t>
  </si>
  <si>
    <t>京都市下京区西七条北月読町</t>
  </si>
  <si>
    <t>京都市下京区西七条名倉町</t>
  </si>
  <si>
    <t>京都市下京区西七条八幡町</t>
  </si>
  <si>
    <t>京都市下京区西七条東八反田町</t>
  </si>
  <si>
    <t>京都市下京区西七条西八反田町</t>
  </si>
  <si>
    <t>京都市下京区西七条御領町</t>
  </si>
  <si>
    <t>京都市下京区西七条市部町</t>
  </si>
  <si>
    <t>京都市下京区西七条東石ケ坪町</t>
  </si>
  <si>
    <t>京都市下京区西七条西石ケ坪町</t>
  </si>
  <si>
    <t>京都市下京区西七条御前田町</t>
  </si>
  <si>
    <t>京都市下京区西七条東御前田町</t>
  </si>
  <si>
    <t>京都市下京区西七条赤社町</t>
  </si>
  <si>
    <t>京都市南区以下に掲載がない場合</t>
  </si>
  <si>
    <t>京都市北区真弓八幡町</t>
  </si>
  <si>
    <t>京都市北区真弓善福</t>
  </si>
  <si>
    <t>京都市北区杉阪北尾</t>
  </si>
  <si>
    <t>京都市北区杉阪都町</t>
  </si>
  <si>
    <t>京都市北区杉阪道風町</t>
  </si>
  <si>
    <t>京都市北区中川東山</t>
  </si>
  <si>
    <t>京都市北区中川北山町</t>
  </si>
  <si>
    <t>京都市北区中川西山</t>
  </si>
  <si>
    <t>京都市北区中川中山</t>
  </si>
  <si>
    <t>京都市北区中川川登</t>
  </si>
  <si>
    <t>京都市北区小野下ノ町</t>
  </si>
  <si>
    <t>京都市北区小野中ノ町</t>
  </si>
  <si>
    <t>京都市北区小野上ノ町</t>
  </si>
  <si>
    <t>京都市北区小野岩戸</t>
  </si>
  <si>
    <t>京都市北区小野宮ノ上町</t>
  </si>
  <si>
    <t>京都市北区大森稲荷</t>
  </si>
  <si>
    <t>京都市北区大森芦堂町</t>
  </si>
  <si>
    <t>京都市北区大森中町</t>
  </si>
  <si>
    <t>京都市北区大森西町</t>
  </si>
  <si>
    <t>京都市北区大森東町</t>
  </si>
  <si>
    <t>京都市右京区京北周山町</t>
  </si>
  <si>
    <t>京都市右京区京北五本松町</t>
  </si>
  <si>
    <t>京都市右京区京北柏原町</t>
  </si>
  <si>
    <t>京都市右京区京北細野町</t>
  </si>
  <si>
    <t>京都市右京区京北弓槻町</t>
  </si>
  <si>
    <t>京都市右京区京北栃本町</t>
  </si>
  <si>
    <t>京都市右京区京北中地町</t>
  </si>
  <si>
    <t>京都市右京区京北下宇津町</t>
  </si>
  <si>
    <t>京都市右京区京北熊田町</t>
  </si>
  <si>
    <t>京都市右京区京北下熊田町</t>
  </si>
  <si>
    <t>京都市右京区京北明石町</t>
  </si>
  <si>
    <t>京都市右京区京北浅江町</t>
  </si>
  <si>
    <t>京都市右京区京北宇野町</t>
  </si>
  <si>
    <t>京都市右京区京北西町</t>
  </si>
  <si>
    <t>八幡市上津屋里垣内</t>
  </si>
  <si>
    <t>八幡市上津屋八王子</t>
  </si>
  <si>
    <t>八幡市上津屋石ノ塔</t>
  </si>
  <si>
    <t>八幡市上津屋中堤</t>
  </si>
  <si>
    <t>八幡市上津屋浜垣内</t>
  </si>
  <si>
    <t>八幡市上津屋南村</t>
  </si>
  <si>
    <t>八幡市上津屋西久保</t>
  </si>
  <si>
    <t>八幡市上津屋八丁</t>
  </si>
  <si>
    <t>八幡市野尻北ノ口</t>
  </si>
  <si>
    <t>八幡市野尻土井ノ内</t>
  </si>
  <si>
    <t>八幡市野尻一庵</t>
  </si>
  <si>
    <t>八幡市野尻円ノ元</t>
  </si>
  <si>
    <t>八幡市野尻城究</t>
  </si>
  <si>
    <t>八幡市野尻正畑</t>
  </si>
  <si>
    <t>八幡市野尻倉掛</t>
  </si>
  <si>
    <t>八幡市戸津南小路</t>
  </si>
  <si>
    <t>八幡市戸津東ノ口</t>
  </si>
  <si>
    <t>八幡市戸津中垣内</t>
  </si>
  <si>
    <t>八幡市戸津蜻蛉尻</t>
  </si>
  <si>
    <t>八幡市戸津東代</t>
  </si>
  <si>
    <t>八幡市戸津正ノ竹</t>
  </si>
  <si>
    <t>八幡市戸津北小路</t>
  </si>
  <si>
    <t>八幡市戸津荒堀</t>
  </si>
  <si>
    <t>八幡市戸津小中代</t>
  </si>
  <si>
    <t>八幡市戸津中代</t>
  </si>
  <si>
    <t>八幡市戸津南代</t>
  </si>
  <si>
    <t>八幡市戸津水戸城</t>
  </si>
  <si>
    <t>八幡市戸津堂田</t>
  </si>
  <si>
    <t>八幡市戸津谷ノ口</t>
  </si>
  <si>
    <t>八幡市内里蜻蛉尻</t>
  </si>
  <si>
    <t>八幡市内里極楽橋</t>
  </si>
  <si>
    <t>八幡市内里北ノ山</t>
  </si>
  <si>
    <t>八幡市内里別所</t>
  </si>
  <si>
    <t>八幡市内里砂田</t>
  </si>
  <si>
    <t>八幡市内里東ノ口</t>
  </si>
  <si>
    <t>八幡市内里内</t>
  </si>
  <si>
    <t>八幡市内里菅井</t>
  </si>
  <si>
    <t>八幡市内里北ノ口</t>
  </si>
  <si>
    <t>八幡市内里平尾</t>
  </si>
  <si>
    <t>八幡市内里安居芝</t>
  </si>
  <si>
    <t>八幡市内里荒場</t>
  </si>
  <si>
    <t>八幡市内里河原</t>
  </si>
  <si>
    <t>八幡市内里女谷</t>
  </si>
  <si>
    <t>八幡市内里穴ケ谷</t>
  </si>
  <si>
    <t>八幡市内里柿谷</t>
  </si>
  <si>
    <t>八幡市内里西山川</t>
  </si>
  <si>
    <t>八幡市内里砂畠</t>
  </si>
  <si>
    <t>八幡市内里大谷</t>
  </si>
  <si>
    <t>八幡市内里宮ノ前</t>
  </si>
  <si>
    <t>八幡市内里巽ノ口</t>
  </si>
  <si>
    <t>八幡市内里松ケ外</t>
  </si>
  <si>
    <t>八幡市内里東山川</t>
  </si>
  <si>
    <t>八幡市内里古溜池</t>
  </si>
  <si>
    <t>八幡市内里南ノ口</t>
  </si>
  <si>
    <t>八幡市内里日向堂</t>
  </si>
  <si>
    <t>八幡市内里中島</t>
  </si>
  <si>
    <t>八幡市岩田茶屋ノ前</t>
  </si>
  <si>
    <t>八幡市岩田大将軍</t>
  </si>
  <si>
    <t>八幡市岩田西玉造</t>
  </si>
  <si>
    <t>八幡市岩田北ノ口</t>
  </si>
  <si>
    <t>八幡市岩田竹綱</t>
  </si>
  <si>
    <t>八幡市岩田岩ノ前</t>
  </si>
  <si>
    <t>八幡市岩田橋溝</t>
  </si>
  <si>
    <t>八幡市岩田加賀ノ辻</t>
  </si>
  <si>
    <t>八幡市岩田辻垣内</t>
  </si>
  <si>
    <t>八幡市岩田松原</t>
  </si>
  <si>
    <t>八幡市岩田六ノ坪</t>
  </si>
  <si>
    <t>八幡市岩田南野</t>
  </si>
  <si>
    <t>八幡市岩田南浅地</t>
  </si>
  <si>
    <t>八幡市岩田八丁</t>
  </si>
  <si>
    <t>八幡市岩田北浅地</t>
  </si>
  <si>
    <t>八幡市岩田高木</t>
  </si>
  <si>
    <t>八幡市美濃山ヒル塚</t>
  </si>
  <si>
    <t>八幡市美濃山御幸</t>
  </si>
  <si>
    <t>八幡市美濃山井ノ元</t>
  </si>
  <si>
    <t>八幡市美濃山野神</t>
  </si>
  <si>
    <t>八幡市美濃山中尾</t>
  </si>
  <si>
    <t>八幡市美濃山宮道</t>
  </si>
  <si>
    <t>八幡市美濃山宮ノ背</t>
  </si>
  <si>
    <t>八幡市美濃山西ノ口</t>
  </si>
  <si>
    <t>八幡市美濃山幸水</t>
  </si>
  <si>
    <t>八幡市戸津奥谷</t>
  </si>
  <si>
    <t>八幡市美濃山狐谷</t>
  </si>
  <si>
    <t>八幡市美濃山大塚</t>
  </si>
  <si>
    <t>八幡市美濃山細谷</t>
  </si>
  <si>
    <t>八幡市美濃山馬ケ背</t>
  </si>
  <si>
    <t>八幡市美濃山御幸谷</t>
  </si>
  <si>
    <t>八幡市美濃山千原谷</t>
  </si>
  <si>
    <t>八幡市美濃山出口</t>
  </si>
  <si>
    <t>八幡市美濃山出島</t>
  </si>
  <si>
    <t>八幡市美濃山一ノ谷</t>
  </si>
  <si>
    <t>八幡市松井栂谷</t>
  </si>
  <si>
    <t>八幡市松井交野ケ原</t>
  </si>
  <si>
    <t>八幡市松井手水ケ谷</t>
  </si>
  <si>
    <t>八幡市欽明台北</t>
  </si>
  <si>
    <t>八幡市欽明台中央</t>
  </si>
  <si>
    <t>八幡市欽明台東</t>
  </si>
  <si>
    <t>八幡市欽明台西</t>
  </si>
  <si>
    <t>八幡市八幡池ノ首</t>
  </si>
  <si>
    <t>八幡市八幡カイトリ</t>
  </si>
  <si>
    <t>八幡市八幡菰池</t>
  </si>
  <si>
    <t>八幡市八幡源野</t>
  </si>
  <si>
    <t>八幡市八幡焼木</t>
  </si>
  <si>
    <t>八幡市八幡沢</t>
  </si>
  <si>
    <t>八幡市八幡在応寺</t>
  </si>
  <si>
    <t>八幡市八幡八萩</t>
  </si>
  <si>
    <t>八幡市橋本奥ノ町</t>
  </si>
  <si>
    <t>八幡市橋本尻江</t>
  </si>
  <si>
    <t>八幡市橋本東山本</t>
  </si>
  <si>
    <t>八幡市橋本西山本</t>
  </si>
  <si>
    <t>八幡市橋本北ノ町</t>
  </si>
  <si>
    <t>八幡市橋本米ノ尾</t>
  </si>
  <si>
    <t>八幡市橋本狩尾</t>
  </si>
  <si>
    <t>八幡市橋本興正</t>
  </si>
  <si>
    <t>八幡市橋本東浄土ケ原</t>
  </si>
  <si>
    <t>八幡市橋本北浄土ケ原</t>
  </si>
  <si>
    <t>八幡市橋本石ケ谷</t>
  </si>
  <si>
    <t>八幡市橋本栗ケ谷</t>
  </si>
  <si>
    <t>八幡市橋本意足</t>
  </si>
  <si>
    <t>八幡市橋本新石</t>
  </si>
  <si>
    <t>八幡市橋本東刈又</t>
  </si>
  <si>
    <t>八幡市橋本西刈又</t>
  </si>
  <si>
    <t>八幡市橋本中ノ池尻</t>
  </si>
  <si>
    <t>八幡市橋本向山</t>
  </si>
  <si>
    <t>八幡市橋本中ノ町</t>
  </si>
  <si>
    <t>八幡市橋本小金川</t>
  </si>
  <si>
    <t>八幡市橋本焼野</t>
  </si>
  <si>
    <t>八幡市橋本堂ケ原</t>
  </si>
  <si>
    <t>八幡市橋本愛宕山</t>
  </si>
  <si>
    <t>八幡市橋本塩釜</t>
  </si>
  <si>
    <t>八幡市橋本平野山</t>
  </si>
  <si>
    <t>八幡市橋本東原</t>
  </si>
  <si>
    <t>八幡市橋本糸ケ上</t>
  </si>
  <si>
    <t>八幡市西山足立</t>
  </si>
  <si>
    <t>八幡市西山和気</t>
  </si>
  <si>
    <t>八幡市西山丸尾</t>
  </si>
  <si>
    <t>八幡市男山指月</t>
  </si>
  <si>
    <t>八幡市男山美桜</t>
  </si>
  <si>
    <t>八幡市男山吉井</t>
  </si>
  <si>
    <t>八幡市男山松里</t>
  </si>
  <si>
    <t>八幡市男山金振</t>
  </si>
  <si>
    <t>八幡市男山泉</t>
  </si>
  <si>
    <t>八幡市男山長沢</t>
  </si>
  <si>
    <t>八幡市男山雄徳</t>
  </si>
  <si>
    <t>八幡市男山笹谷</t>
  </si>
  <si>
    <t>八幡市男山八望</t>
  </si>
  <si>
    <t>八幡市男山石城</t>
  </si>
  <si>
    <t>八幡市男山弓岡</t>
  </si>
  <si>
    <t>八幡市男山竹園</t>
  </si>
  <si>
    <t>八幡市男山香呂</t>
  </si>
  <si>
    <t>京都市右京区西院上今田町</t>
  </si>
  <si>
    <t>京都市右京区西院東今田町</t>
  </si>
  <si>
    <t>京都市右京区西院西今田町</t>
  </si>
  <si>
    <t>京都市右京区西院下花田町</t>
  </si>
  <si>
    <t>京都市右京区西院春栄町</t>
  </si>
  <si>
    <t>京都市右京区西院金槌町</t>
  </si>
  <si>
    <t>京都市右京区西院上花田町</t>
  </si>
  <si>
    <t>京都市右京区西院東淳和院町</t>
  </si>
  <si>
    <t>京都市右京区西院高山寺町</t>
  </si>
  <si>
    <t>京都市右京区西院松井町</t>
  </si>
  <si>
    <t>京都市右京区西院巽町</t>
  </si>
  <si>
    <t>京都市右京区西院春日町</t>
  </si>
  <si>
    <t>京都市右京区西院西淳和院町</t>
  </si>
  <si>
    <t>京都市右京区西院三蔵町</t>
  </si>
  <si>
    <t>京都市右京区西院平町</t>
  </si>
  <si>
    <t>京都市右京区西院西平町</t>
  </si>
  <si>
    <t>京都市右京区西院矢掛町</t>
  </si>
  <si>
    <t>京都市右京区西院西矢掛町</t>
  </si>
  <si>
    <t>京都市右京区西院北矢掛町</t>
  </si>
  <si>
    <t>京都市右京区西院西三蔵町</t>
  </si>
  <si>
    <t>京都市右京区西院高田町</t>
  </si>
  <si>
    <t>京都市右京区西院西高田町</t>
  </si>
  <si>
    <t>京都市右京区西院寿町</t>
  </si>
  <si>
    <t>京都市右京区西院西寿町</t>
  </si>
  <si>
    <t>京都市右京区西院追分町</t>
  </si>
  <si>
    <t>京都市右京区西院太田町</t>
  </si>
  <si>
    <t>京都市右京区西院南井御料町</t>
  </si>
  <si>
    <t>京都市右京区西院南高田町</t>
  </si>
  <si>
    <t>京都市右京区西院東中水町</t>
  </si>
  <si>
    <t>京都市右京区西院中水町</t>
  </si>
  <si>
    <t>京都市右京区西院西中水町</t>
  </si>
  <si>
    <t>京都市右京区西院溝崎町</t>
  </si>
  <si>
    <t>京都市右京区西院西溝崎町</t>
  </si>
  <si>
    <t>京都市右京区西院六反田町</t>
  </si>
  <si>
    <t>京都市右京区西院南寿町</t>
  </si>
  <si>
    <t>京都市右京区西院安塚町</t>
  </si>
  <si>
    <t>京都市右京区西院清水町</t>
  </si>
  <si>
    <t>京都市右京区西院久保田町</t>
  </si>
  <si>
    <t>京都市右京区西院月双町</t>
  </si>
  <si>
    <t>京都市右京区西院西田町</t>
  </si>
  <si>
    <t>京都市右京区西院西貝川町</t>
  </si>
  <si>
    <t>京都市右京区西院東貝川町</t>
  </si>
  <si>
    <t>京都市右京区西院笠目町</t>
  </si>
  <si>
    <t>京都市右京区西院乾町</t>
  </si>
  <si>
    <t>京都市右京区西院坤町</t>
  </si>
  <si>
    <t>京都市右京区西院北井御料町</t>
  </si>
  <si>
    <t>京都市右京区西院久田町</t>
  </si>
  <si>
    <t>京都市右京区西院日照町</t>
  </si>
  <si>
    <t>京都市右京区西院四条畑町</t>
  </si>
  <si>
    <t>京都市右京区西院小米町</t>
  </si>
  <si>
    <t>京都市右京区山ノ内西裏町</t>
  </si>
  <si>
    <t>京都市右京区山ノ内池尻町</t>
  </si>
  <si>
    <t>京都市右京区山ノ内荒木町</t>
  </si>
  <si>
    <t>京都市右京区山ノ内苗町</t>
  </si>
  <si>
    <t>京都市右京区山ノ内養老町</t>
  </si>
  <si>
    <t>京都市右京区山ノ内赤山町</t>
  </si>
  <si>
    <t>京都市右京区山ノ内瀬戸畑町</t>
  </si>
  <si>
    <t>京都市右京区山ノ内山ノ下町</t>
  </si>
  <si>
    <t>京都市右京区山ノ内中畑町</t>
  </si>
  <si>
    <t>京都市右京区山ノ内御堂殿町</t>
  </si>
  <si>
    <t>京都市右京区山ノ内宮脇町</t>
  </si>
  <si>
    <t>京都市右京区山ノ内宮前町</t>
  </si>
  <si>
    <t>京都市右京区山ノ内北ノ口町</t>
  </si>
  <si>
    <t>京都市右京区山ノ内西八反田町</t>
  </si>
  <si>
    <t>京都市右京区山ノ内五反田町</t>
  </si>
  <si>
    <t>京都市右京区山ノ内大町</t>
  </si>
  <si>
    <t>京都市右京区西京極豆田町</t>
  </si>
  <si>
    <t>京都市右京区西京極北庄境町</t>
  </si>
  <si>
    <t>京都市右京区西京極南庄境町</t>
  </si>
  <si>
    <t>京都市右京区西京極町ノ坪町</t>
  </si>
  <si>
    <t>京都市右京区西京極東池田町</t>
  </si>
  <si>
    <t>京都市右京区西京極畔勝町</t>
  </si>
  <si>
    <t>京都市右京区西京極東大丸町</t>
  </si>
  <si>
    <t>京都市右京区西京極中溝町</t>
  </si>
  <si>
    <t>京都市右京区西京極大門町</t>
  </si>
  <si>
    <t>京都市右京区西京極佃田町</t>
  </si>
  <si>
    <t>京都市右京区西京極下沢町</t>
  </si>
  <si>
    <t>京都市右京区西京極中沢町</t>
  </si>
  <si>
    <t>京都市右京区西京極東町</t>
  </si>
  <si>
    <t>京都市右京区西京極宮ノ東町</t>
  </si>
  <si>
    <t>京都市右京区西京極三反田町</t>
  </si>
  <si>
    <t>京都市右京区西京極北裏町</t>
  </si>
  <si>
    <t>京都市右京区西京極中町</t>
  </si>
  <si>
    <t>京都市右京区西京極前田町</t>
  </si>
  <si>
    <t>京都市右京区西京極畑田町</t>
  </si>
  <si>
    <t>京都市右京区西京極東向河原町</t>
  </si>
  <si>
    <t>京都市右京区西京極芝ノ下町</t>
  </si>
  <si>
    <t>京都市右京区西京極南方町</t>
  </si>
  <si>
    <t>京都市右京区西京極長町</t>
  </si>
  <si>
    <t>京都市右京区西京極走上リ町</t>
  </si>
  <si>
    <t>京都市右京区西京極橋詰町</t>
  </si>
  <si>
    <t>京都市右京区西京極殿田町</t>
  </si>
  <si>
    <t>京都市右京区西京極堤下町</t>
  </si>
  <si>
    <t>京都市右京区西京極河原町裏町</t>
  </si>
  <si>
    <t>京都市右京区西京極西向河原町</t>
  </si>
  <si>
    <t>京都市右京区西京極薮ノ下町</t>
  </si>
  <si>
    <t>京都市右京区西京極火打畑町</t>
  </si>
  <si>
    <t>京都市右京区西京極薮開町</t>
  </si>
  <si>
    <t>京都市右京区西京極河原町</t>
  </si>
  <si>
    <t>京都市右京区西京極東側町</t>
  </si>
  <si>
    <t>京都市右京区西京極末広町</t>
  </si>
  <si>
    <t>京都市右京区西京極徳大寺団子田町</t>
  </si>
  <si>
    <t>京都市右京区西京極西池田町</t>
  </si>
  <si>
    <t>京都市右京区西京極西川町</t>
  </si>
  <si>
    <t>京都市右京区西京極郡醍醐田町</t>
  </si>
  <si>
    <t>京都市右京区西京極堤外町</t>
  </si>
  <si>
    <t>京都市右京区西京極西団子田町</t>
  </si>
  <si>
    <t>京都市右京区西京極古浜町</t>
  </si>
  <si>
    <t>京都市右京区西京極郡猪馬場町</t>
  </si>
  <si>
    <t>京都市右京区西京極郡沢町</t>
  </si>
  <si>
    <t>京都市右京区西京極野田町</t>
  </si>
  <si>
    <t>京都市右京区西京極西大丸町</t>
  </si>
  <si>
    <t>京都市右京区西京極堤町</t>
  </si>
  <si>
    <t>京都市右京区西京極新明町</t>
  </si>
  <si>
    <t>京都市右京区西京極東衣手町</t>
  </si>
  <si>
    <t>京都市右京区西京極南衣手町</t>
  </si>
  <si>
    <t>京都市右京区西京極浜ノ本町</t>
  </si>
  <si>
    <t>京都市右京区西京極新田町</t>
  </si>
  <si>
    <t>京都市右京区西京極徳大寺西団子田町</t>
  </si>
  <si>
    <t>京都市右京区西京極郡附洲町</t>
  </si>
  <si>
    <t>京都市右京区西京極西衣手町</t>
  </si>
  <si>
    <t>京都市右京区西京極北衣手町</t>
  </si>
  <si>
    <t>京都市右京区西京極北大入町</t>
  </si>
  <si>
    <t>京都市右京区西京極葛野町</t>
  </si>
  <si>
    <t>京都市右京区西京極南大入町</t>
  </si>
  <si>
    <t>京都市右京区西京極郡町</t>
  </si>
  <si>
    <t>京都市右京区西京極午塚町</t>
  </si>
  <si>
    <t>京都市右京区梅津南広町</t>
  </si>
  <si>
    <t>京都市右京区梅津神田町</t>
  </si>
  <si>
    <t>京都市右京区梅津堤下町</t>
  </si>
  <si>
    <t>京都市右京区梅津堤上町</t>
  </si>
  <si>
    <t>京都市右京区梅津石灘町</t>
  </si>
  <si>
    <t>京都市右京区梅津高畝町</t>
  </si>
  <si>
    <t>京都市右京区梅津段町</t>
  </si>
  <si>
    <t>京都市右京区梅津北町</t>
  </si>
  <si>
    <t>京都市右京区梅津構口町</t>
  </si>
  <si>
    <t>京都市右京区梅津南上田町</t>
  </si>
  <si>
    <t>京都市右京区梅津東構口町</t>
  </si>
  <si>
    <t>京都市右京区梅津南町</t>
  </si>
  <si>
    <t>京都市右京区梅津中村町</t>
  </si>
  <si>
    <t>京都市右京区梅津西浦町</t>
  </si>
  <si>
    <t>京都市右京区梅津フケノ川町</t>
  </si>
  <si>
    <t>京都市右京区梅津前田町</t>
  </si>
  <si>
    <t>京都市右京区梅津中倉町</t>
  </si>
  <si>
    <t>京都市右京区梅津尻溝町</t>
  </si>
  <si>
    <t>京都市右京区梅津大縄場町</t>
  </si>
  <si>
    <t>京都市右京区梅津罧原町</t>
  </si>
  <si>
    <t>京都市右京区梅津開キ町</t>
  </si>
  <si>
    <t>京都市右京区梅津上田町</t>
  </si>
  <si>
    <t>京都市右京区梅津後藤町</t>
  </si>
  <si>
    <t>京都市右京区梅津北浦町</t>
  </si>
  <si>
    <t>京都市右京区梅津徳丸町</t>
  </si>
  <si>
    <t>京都市右京区梅津林口町</t>
  </si>
  <si>
    <t>京都市右京区梅津北川町</t>
  </si>
  <si>
    <t>京都市右京区梅津坂本町</t>
  </si>
  <si>
    <t>京都市西京区桂上野北町</t>
  </si>
  <si>
    <t>京都市西京区桂上野中町</t>
  </si>
  <si>
    <t>京都市西京区桂上野東町</t>
  </si>
  <si>
    <t>京都市西京区桂畑ケ田町</t>
  </si>
  <si>
    <t>京都市西京区桂上野南町</t>
  </si>
  <si>
    <t>京都市西京区桂上野西町</t>
  </si>
  <si>
    <t>京都市西京区桂上野今井町</t>
  </si>
  <si>
    <t>京都市西京区桂上野川原町</t>
  </si>
  <si>
    <t>京都市西京区桂大縄町</t>
  </si>
  <si>
    <t>京都市西京区桂後水町</t>
  </si>
  <si>
    <t>京都市西京区桂清水町</t>
  </si>
  <si>
    <t>京都市西京区桂御園</t>
  </si>
  <si>
    <t>京都市西京区徳大寺清水町</t>
  </si>
  <si>
    <t>京都市西京区桂久方町</t>
  </si>
  <si>
    <t>京都市西京区桂河田町</t>
  </si>
  <si>
    <t>京都市西京区桂徳大寺町</t>
  </si>
  <si>
    <t>京都市西京区桂浅原町</t>
  </si>
  <si>
    <t>京都市西京区桂北滝川町</t>
  </si>
  <si>
    <t>京都市西京区桂南滝川町</t>
  </si>
  <si>
    <t>京都市西京区桂西滝川町</t>
  </si>
  <si>
    <t>京都市西京区桂稲荷山町</t>
  </si>
  <si>
    <t>京都市西京区桂市ノ前町</t>
  </si>
  <si>
    <t>京都市西京区桂朝日町</t>
  </si>
  <si>
    <t>京都市西京区牛ケ瀬林ノ本町</t>
  </si>
  <si>
    <t>京都市西京区牛ケ瀬奥ノ防町</t>
  </si>
  <si>
    <t>京都市西京区下津林東大般若町</t>
  </si>
  <si>
    <t>京都市西京区下津林東芝ノ宮町</t>
  </si>
  <si>
    <t>京都市西京区下津林芝ノ宮町</t>
  </si>
  <si>
    <t>京都市西京区下津林南大般若町</t>
  </si>
  <si>
    <t>京都市西京区下津林大般若町</t>
  </si>
  <si>
    <t>京都市西京区牛ケ瀬青柳町</t>
  </si>
  <si>
    <t>京都市西京区牛ケ瀬川原口町</t>
  </si>
  <si>
    <t>京都市西京区牛ケ瀬新田泓町</t>
  </si>
  <si>
    <t>京都市西京区牛ケ瀬山柿町</t>
  </si>
  <si>
    <t>京都市西京区牛ケ瀬南ノ口町</t>
  </si>
  <si>
    <t>京都市西京区牛ケ瀬弥生町</t>
  </si>
  <si>
    <t>京都市西京区牛ケ瀬西柿町</t>
  </si>
  <si>
    <t>京都市西京区牛ケ瀬堂田町</t>
  </si>
  <si>
    <t>京都市西京区下津林中島町</t>
  </si>
  <si>
    <t>京都市西京区下津林南中島町</t>
  </si>
  <si>
    <t>京都市西京区下津林佃</t>
  </si>
  <si>
    <t>京都市西京区下津林番条</t>
  </si>
  <si>
    <t>京都市西京区下津林番条町</t>
  </si>
  <si>
    <t>京都市西京区下津林北浦町</t>
  </si>
  <si>
    <t>京都市西京区下津林前泓町</t>
  </si>
  <si>
    <t>京都市西京区下津林六反田</t>
  </si>
  <si>
    <t>京都市西京区下津林水掛町</t>
  </si>
  <si>
    <t>京都市西京区下津林楠町</t>
  </si>
  <si>
    <t>京都市西京区桂春日町</t>
  </si>
  <si>
    <t>京都市西京区桂木ノ下町</t>
  </si>
  <si>
    <t>京都市西京区桂野里町</t>
  </si>
  <si>
    <t>京都市西京区桂南巽町</t>
  </si>
  <si>
    <t>京都市西京区桂巽町</t>
  </si>
  <si>
    <t>京都市西京区桂下豆田町</t>
  </si>
  <si>
    <t>京都市西京区桂芝ノ下町</t>
  </si>
  <si>
    <t>京都市西京区桂池尻町</t>
  </si>
  <si>
    <t>京都市西京区桂上豆田町</t>
  </si>
  <si>
    <t>京都市西京区桂艮町</t>
  </si>
  <si>
    <t>京都市西京区桂坤町</t>
  </si>
  <si>
    <t>京都市西京区桂千代原町</t>
  </si>
  <si>
    <t>京都市西京区桂乾町</t>
  </si>
  <si>
    <t>京都市西京区桂御所町</t>
  </si>
  <si>
    <t>京都市西京区川島東代町</t>
  </si>
  <si>
    <t>京都市西京区川島松ノ木本町</t>
  </si>
  <si>
    <t>京都市西京区川島六ノ坪町</t>
  </si>
  <si>
    <t>京都市西京区川島五反長町</t>
  </si>
  <si>
    <t>京都市西京区川島莚田町</t>
  </si>
  <si>
    <t>京都市西京区川島滑樋町</t>
  </si>
  <si>
    <t>京都市西京区川島北裏町</t>
  </si>
  <si>
    <t>京都市西京区川島松園町</t>
  </si>
  <si>
    <t>京都市西京区川島竹園町</t>
  </si>
  <si>
    <t>京都市西京区川島梅園町</t>
  </si>
  <si>
    <t>京都市西京区川島桜園町</t>
  </si>
  <si>
    <t>京都市西京区川島流田町</t>
  </si>
  <si>
    <t>京都市西京区樫原甲水</t>
  </si>
  <si>
    <t>京都市西京区樫原六反田</t>
  </si>
  <si>
    <t>京都市西京区川島三重町</t>
  </si>
  <si>
    <t>京都市西京区川島野田町</t>
  </si>
  <si>
    <t>京都市西京区樫原八反田</t>
  </si>
  <si>
    <t>京都市西京区樫原山路</t>
  </si>
  <si>
    <t>京都市西京区樫原三宅町</t>
  </si>
  <si>
    <t>京都市西京区川島調子町</t>
  </si>
  <si>
    <t>京都市西京区樫原五反田</t>
  </si>
  <si>
    <t>京都市西京区樫原庭井</t>
  </si>
  <si>
    <t>京都市西京区樫原井戸</t>
  </si>
  <si>
    <t>京都市西京区樫原比恵田町</t>
  </si>
  <si>
    <t>京都市西京区樫原江ノ本町</t>
  </si>
  <si>
    <t>京都市西京区樫原口戸</t>
  </si>
  <si>
    <t>京都市西京区樫原平田町</t>
  </si>
  <si>
    <t>京都市西京区樫原畔ノ海道</t>
  </si>
  <si>
    <t>京都市西京区樫原里ノ垣外町</t>
  </si>
  <si>
    <t>京都市西京区樫原釘貫</t>
  </si>
  <si>
    <t>京都市西京区樫原角田町</t>
  </si>
  <si>
    <t>京都市西京区樫原田中町</t>
  </si>
  <si>
    <t>京都市西京区樫原塚ノ本町</t>
  </si>
  <si>
    <t>京都市西京区樫原杉原町</t>
  </si>
  <si>
    <t>京都市西京区樫原内垣外町</t>
  </si>
  <si>
    <t>京都市西京区樫原前田町</t>
  </si>
  <si>
    <t>京都市西京区樫原岡南ノ庄</t>
  </si>
  <si>
    <t>京都市西京区樫原大亀谷</t>
  </si>
  <si>
    <t>京都市西京区樫原百々ケ池</t>
  </si>
  <si>
    <t>京都市西京区樫原芋峠</t>
  </si>
  <si>
    <t>京都市西京区樫原秤谷町</t>
  </si>
  <si>
    <t>京都市西京区樫原蛸田町</t>
  </si>
  <si>
    <t>京都市西京区樫原上ノ町</t>
  </si>
  <si>
    <t>京都市西京区樫原山ノ上町</t>
  </si>
  <si>
    <t>京都市西京区樫原鴫谷</t>
  </si>
  <si>
    <t>京都市西京区樫原盆山</t>
  </si>
  <si>
    <t>京都市西京区樫原久保町</t>
  </si>
  <si>
    <t>京都市西京区樫原宇治井西町</t>
  </si>
  <si>
    <t>京都市西京区樫原下池田町</t>
  </si>
  <si>
    <t>京都市西京区樫原中垣外</t>
  </si>
  <si>
    <t>京都市西京区樫原硲町</t>
  </si>
  <si>
    <t>京都市西京区樫原上池田町</t>
  </si>
  <si>
    <t>京都市西京区樫原下ノ町</t>
  </si>
  <si>
    <t>京都市西京区樫原池ノ上町</t>
  </si>
  <si>
    <t>京都市西京区樫原石畑町</t>
  </si>
  <si>
    <t>京都市西京区樫原茶ノ木本町</t>
  </si>
  <si>
    <t>京都市西京区樫原分田</t>
  </si>
  <si>
    <t>京都市西京区樫原水築町</t>
  </si>
  <si>
    <t>京都市西京区樫原宇治井町</t>
  </si>
  <si>
    <t>京都市西京区樫原佃</t>
  </si>
  <si>
    <t>京都市西京区川島有栖川町</t>
  </si>
  <si>
    <t>京都市西京区川島寺田町</t>
  </si>
  <si>
    <t>京都市西京区川島玉頭町</t>
  </si>
  <si>
    <t>京都市西京区川島粟田町</t>
  </si>
  <si>
    <t>京都市西京区川島権田町</t>
  </si>
  <si>
    <t>京都市西京区川島尻堀町</t>
  </si>
  <si>
    <t>京都市西京区上桂今井町</t>
  </si>
  <si>
    <t>京都市西京区松室吾田神町</t>
  </si>
  <si>
    <t>京都市西京区松室荒堀町</t>
  </si>
  <si>
    <t>京都市西京区松室北河原町</t>
  </si>
  <si>
    <t>京都市西京区松室中溝町</t>
  </si>
  <si>
    <t>京都市西京区松室追上ゲ町</t>
  </si>
  <si>
    <t>京都市西京区松室河原町</t>
  </si>
  <si>
    <t>京都市西京区上桂樋ノ口町</t>
  </si>
  <si>
    <t>京都市西京区上桂前川町</t>
  </si>
  <si>
    <t>京都市西京区上桂北ノ口町</t>
  </si>
  <si>
    <t>京都市西京区上桂北村町</t>
  </si>
  <si>
    <t>京都市西京区上桂東居町</t>
  </si>
  <si>
    <t>京都市西京区上桂大野町</t>
  </si>
  <si>
    <t>京都市西京区松尾鈴川町</t>
  </si>
  <si>
    <t>京都市西京区松尾東ノ口町</t>
  </si>
  <si>
    <t>京都市西京区上桂東ノ口町</t>
  </si>
  <si>
    <t>京都市西京区上桂御正町</t>
  </si>
  <si>
    <t>京都市西京区上桂前田町</t>
  </si>
  <si>
    <t>京都市西京区上桂三ノ宮町</t>
  </si>
  <si>
    <t>京都市西京区上桂森下町</t>
  </si>
  <si>
    <t>京都市西京区上桂森上町</t>
  </si>
  <si>
    <t>京都市西京区上桂宮ノ後町</t>
  </si>
  <si>
    <t>京都市西京区上桂西居町</t>
  </si>
  <si>
    <t>京都市西京区御陵溝浦町</t>
  </si>
  <si>
    <t>京都市西京区御陵南荒木町</t>
  </si>
  <si>
    <t>京都市西京区御陵荒木町</t>
  </si>
  <si>
    <t>京都市西京区御陵塚ノ越町</t>
  </si>
  <si>
    <t>京都市西京区御陵内町</t>
  </si>
  <si>
    <t>京都市西京区山田大吉見町</t>
  </si>
  <si>
    <t>京都市西京区山田中吉見町</t>
  </si>
  <si>
    <t>京都市西京区山田車塚町</t>
  </si>
  <si>
    <t>京都市西京区御陵谷町</t>
  </si>
  <si>
    <t>京都市西京区御陵鴫谷</t>
  </si>
  <si>
    <t>京都市西京区御陵御茶屋山</t>
  </si>
  <si>
    <t>京都市西京区御陵池ノ谷</t>
  </si>
  <si>
    <t>京都市西京区御陵大原</t>
  </si>
  <si>
    <t>京都市西京区京都大学桂</t>
  </si>
  <si>
    <t>京都市西京区山田猫塚町</t>
  </si>
  <si>
    <t>京都市西京区御陵北山下町</t>
  </si>
  <si>
    <t>京都市西京区御陵北山町</t>
  </si>
  <si>
    <t>京都市西京区御陵細谷</t>
  </si>
  <si>
    <t>京都市西京区山田箱塚町</t>
  </si>
  <si>
    <t>京都市西京区山田平尾町</t>
  </si>
  <si>
    <t>京都市西京区山田庄田町</t>
  </si>
  <si>
    <t>京都市西京区山田四ノ坪町</t>
  </si>
  <si>
    <t>京都市西京区山田久田町</t>
  </si>
  <si>
    <t>京都市西京区山田六ノ坪町</t>
  </si>
  <si>
    <t>京都市西京区山田御道路町</t>
  </si>
  <si>
    <t>京都市西京区山田南山田町</t>
  </si>
  <si>
    <t>京都市西京区山田北山田町</t>
  </si>
  <si>
    <t>京都市西京区山田弦馳町</t>
  </si>
  <si>
    <t>京都市西京区山田畑田町</t>
  </si>
  <si>
    <t>京都市西京区山田出口町</t>
  </si>
  <si>
    <t>京都市西京区山田上ノ町</t>
  </si>
  <si>
    <t>京都市西京区山田南町</t>
  </si>
  <si>
    <t>京都市西京区山田開キ町</t>
  </si>
  <si>
    <t>京都市西京区山田葉室町</t>
  </si>
  <si>
    <t>京都市西京区松尾木ノ曽町</t>
  </si>
  <si>
    <t>京都市西京区松尾大利町</t>
  </si>
  <si>
    <t>京都市西京区松尾井戸町</t>
  </si>
  <si>
    <t>京都市西京区松尾上ノ山町</t>
  </si>
  <si>
    <t>京都市西京区山田北ノ町</t>
  </si>
  <si>
    <t>京都市西京区松尾神ケ谷町</t>
  </si>
  <si>
    <t>京都市西京区松尾万石町</t>
  </si>
  <si>
    <t>京都市西京区松室扇田町</t>
  </si>
  <si>
    <t>京都市西京区松室田中町</t>
  </si>
  <si>
    <t>京都市西京区松室庄田町</t>
  </si>
  <si>
    <t>京都市西京区松室地家町</t>
  </si>
  <si>
    <t>京都市西京区松室地家山</t>
  </si>
  <si>
    <t>京都市西京区松室山添町</t>
  </si>
  <si>
    <t>京都市西京区桂徳大寺北町</t>
  </si>
  <si>
    <t>京都市西京区桂徳大寺南町</t>
  </si>
  <si>
    <t>京都市西京区桂徳大寺東町</t>
  </si>
  <si>
    <t>京都市右京区以下に掲載がない場合</t>
  </si>
  <si>
    <t>京都市西京区嵐山上河原町</t>
  </si>
  <si>
    <t>京都市西京区嵐山東一川町</t>
  </si>
  <si>
    <t>京都市西京区嵐山西一川町</t>
  </si>
  <si>
    <t>京都市西京区嵐山中尾下町</t>
  </si>
  <si>
    <t>京都市西京区嵐山山田町</t>
  </si>
  <si>
    <t>京都市西京区嵐山虚空蔵山町</t>
  </si>
  <si>
    <t>京都市西京区嵐山元録山町</t>
  </si>
  <si>
    <t>京都市西京区嵐山樋ノ上町</t>
  </si>
  <si>
    <t>京都市西京区嵐山東海道町</t>
  </si>
  <si>
    <t>京都市西京区嵐山風呂ノ橋町</t>
  </si>
  <si>
    <t>京都市西京区嵐山谷ケ辻子町</t>
  </si>
  <si>
    <t>京都市西京区嵐山山ノ下町</t>
  </si>
  <si>
    <t>京都市西京区嵐山上海道町</t>
  </si>
  <si>
    <t>京都市西京区嵐山茶尻町</t>
  </si>
  <si>
    <t>京都市西京区嵐山森ノ前町</t>
  </si>
  <si>
    <t>京都市西京区嵐山朝月町</t>
  </si>
  <si>
    <t>京都市西京区嵐山宮ノ前町</t>
  </si>
  <si>
    <t>京都市西京区嵐山宮町</t>
  </si>
  <si>
    <t>京都市西京区嵐山宮ノ北町</t>
  </si>
  <si>
    <t>京都市西京区嵐山薬師下町</t>
  </si>
  <si>
    <t>京都市西京区嵐山内田町</t>
  </si>
  <si>
    <t>京都市右京区龍安寺御陵ノ下町</t>
  </si>
  <si>
    <t>京都市右京区龍安寺衣笠下町</t>
  </si>
  <si>
    <t>京都市右京区龍安寺池ノ下町</t>
  </si>
  <si>
    <t>京都市右京区龍安寺玉津芝町</t>
  </si>
  <si>
    <t>京都市右京区龍安寺塔ノ下町</t>
  </si>
  <si>
    <t>京都市右京区龍安寺住吉町</t>
  </si>
  <si>
    <t>京都市右京区龍安寺山田町</t>
  </si>
  <si>
    <t>京都市右京区龍安寺斎宮町</t>
  </si>
  <si>
    <t>京都市右京区谷口垣ノ内町</t>
  </si>
  <si>
    <t>京都市右京区谷口唐田ノ内町</t>
  </si>
  <si>
    <t>京都市右京区谷口梅津間町</t>
  </si>
  <si>
    <t>京都市右京区谷口園町</t>
  </si>
  <si>
    <t>京都市右京区龍安寺西ノ川町</t>
  </si>
  <si>
    <t>京都市右京区龍安寺五反田町</t>
  </si>
  <si>
    <t>京都市右京区花園天授ケ岡町</t>
  </si>
  <si>
    <t>京都市右京区谷口円成寺町</t>
  </si>
  <si>
    <t>京都市右京区花園大薮町</t>
  </si>
  <si>
    <t>京都市右京区花園一条田町</t>
  </si>
  <si>
    <t>京都市右京区花園土堂町</t>
  </si>
  <si>
    <t>京都市右京区花園岡ノ本町</t>
  </si>
  <si>
    <t>京都市右京区花園円成寺町</t>
  </si>
  <si>
    <t>京都市右京区花園鷹司町</t>
  </si>
  <si>
    <t>京都市右京区花園馬代町</t>
  </si>
  <si>
    <t>京都市右京区花園艮北町</t>
  </si>
  <si>
    <t>京都市右京区花園木辻北町</t>
  </si>
  <si>
    <t>京都市上京区近衛殿表町</t>
  </si>
  <si>
    <t>京都市上京区御三軒町</t>
  </si>
  <si>
    <t>京都市上京区上小川町</t>
  </si>
  <si>
    <t>京都市上京区中小川町</t>
  </si>
  <si>
    <t>京都市上京区飛鳥井町</t>
  </si>
  <si>
    <t>京都市上京区南舟橋町</t>
  </si>
  <si>
    <t>京都市上京区北舟橋町</t>
  </si>
  <si>
    <t>京都市上京区堀之上町</t>
  </si>
  <si>
    <t>京都市上京区水落町</t>
  </si>
  <si>
    <t>京都市上京区実相院町</t>
  </si>
  <si>
    <t>京都市上京区本法寺前町</t>
  </si>
  <si>
    <t>京都市上京区宝鏡院東町</t>
  </si>
  <si>
    <t>京都市上京区内藤町</t>
  </si>
  <si>
    <t>京都市上京区安楽小路町</t>
  </si>
  <si>
    <t>京都市上京区挽木町</t>
  </si>
  <si>
    <t>京都市上京区射場町</t>
  </si>
  <si>
    <t>京都市上京区竹屋町</t>
  </si>
  <si>
    <t>京都市上京区百々町</t>
  </si>
  <si>
    <t>京都市上京区寺之内竪町</t>
  </si>
  <si>
    <t>京都市上京区下天神町</t>
  </si>
  <si>
    <t>京都市上京区瑞光院前町</t>
  </si>
  <si>
    <t>京都市上京区上天神町</t>
  </si>
  <si>
    <t>京都市上京区新ン町</t>
  </si>
  <si>
    <t>京都市上京区若宮横町</t>
  </si>
  <si>
    <t>京都市上京区若宮竪町</t>
  </si>
  <si>
    <t>京都市上京区東若宮町</t>
  </si>
  <si>
    <t>京都市上京区天神北町</t>
  </si>
  <si>
    <t>京都市上京区筋違橋町</t>
  </si>
  <si>
    <t>京都市上京区北仲之町</t>
  </si>
  <si>
    <t>京都市上京区上る、大宮通寺之内上る、大宮通寺之内上る２丁目、</t>
  </si>
  <si>
    <t>京都市上京区社横町</t>
  </si>
  <si>
    <t>京都市上京区社突抜町</t>
  </si>
  <si>
    <t>京都市上京区西若宮南半町</t>
  </si>
  <si>
    <t>京都市上京区西若宮北半町</t>
  </si>
  <si>
    <t>京都市上京区竪社北半町</t>
  </si>
  <si>
    <t>京都市上京区竪社南半町</t>
  </si>
  <si>
    <t>京都市上京区高徳寺町</t>
  </si>
  <si>
    <t>京都市上京区鶴山町</t>
  </si>
  <si>
    <t>京都市上京区阿弥陀寺前町</t>
  </si>
  <si>
    <t>京都市上京区上片原町</t>
  </si>
  <si>
    <t>京都市上京区桜木町</t>
  </si>
  <si>
    <t>京都市上京区藪之下町</t>
  </si>
  <si>
    <t>京都市上京区不動前町</t>
  </si>
  <si>
    <t>京都市上京区歓喜寺前町</t>
  </si>
  <si>
    <t>京都市上京区十念寺前町</t>
  </si>
  <si>
    <t>京都市上京区本満寺前町</t>
  </si>
  <si>
    <t>京都市上京区上神輿町</t>
  </si>
  <si>
    <t>京都市上京区幸神町</t>
  </si>
  <si>
    <t>京都市上京区上塔之段町</t>
  </si>
  <si>
    <t>京都市上京区町西入下る、上立売通寺町西入４筋目下る、寺町通今</t>
  </si>
  <si>
    <t>京都市上京区通今出川上る２丁目、寺町通今出川上る２丁目西入、</t>
  </si>
  <si>
    <t>京都市上京区目、寺町通今出川上る３丁目西入、寺町通今出川上る</t>
  </si>
  <si>
    <t>京都市上京区る４丁目西入、寺町通今出川西入、寺町通今出川２丁</t>
  </si>
  <si>
    <t>京都市上京区毘沙門横町</t>
  </si>
  <si>
    <t>京都市上京区北横町</t>
  </si>
  <si>
    <t>京都市上京区松之木町</t>
  </si>
  <si>
    <t>京都市上京区後藤町</t>
  </si>
  <si>
    <t>京都市上京区青龍町</t>
  </si>
  <si>
    <t>京都市上京区三芳町</t>
  </si>
  <si>
    <t>京都市上京区一真町</t>
  </si>
  <si>
    <t>京都市上京区表町</t>
  </si>
  <si>
    <t>京都市上京区三栄町</t>
  </si>
  <si>
    <t>京都市上京区相生町</t>
  </si>
  <si>
    <t>京都市上京区二神町</t>
  </si>
  <si>
    <t>京都市上京区立本寺前町</t>
  </si>
  <si>
    <t>京都市上京区大原口町</t>
  </si>
  <si>
    <t>京都市上京区真如堂突抜町</t>
  </si>
  <si>
    <t>京都市上京区大原口突抜町</t>
  </si>
  <si>
    <t>京都市上京区革堂内町</t>
  </si>
  <si>
    <t>京都市上京区常盤井殿町</t>
  </si>
  <si>
    <t>京都市上京区下塔之段町</t>
  </si>
  <si>
    <t>京都市上京区柳風呂町</t>
  </si>
  <si>
    <t>京都市上京区下御輿町</t>
  </si>
  <si>
    <t>京都市上京区梶井町</t>
  </si>
  <si>
    <t>京都市上京区師下る、河原町通今出川下る、河原町通今出川２筋目</t>
  </si>
  <si>
    <t>京都市上京区下る２丁目、河原町通今出川下る２筋目西、河原町通</t>
  </si>
  <si>
    <t>京都市上京区新夷町</t>
  </si>
  <si>
    <t>京都市上京区染殿町</t>
  </si>
  <si>
    <t>京都市上京区真如堂前町</t>
  </si>
  <si>
    <t>京都市上京区原町西入上る、河原町通今出川下る西入、寺町通今出</t>
  </si>
  <si>
    <t>京都市上京区入下る、河原町通今出川下る、河原町通今出川下る西</t>
  </si>
  <si>
    <t>京都市上京区九軒町</t>
  </si>
  <si>
    <t>京都市上京区北之辺町</t>
  </si>
  <si>
    <t>京都市上京区宮垣町</t>
  </si>
  <si>
    <t>京都市上京区上生洲町</t>
  </si>
  <si>
    <t>京都市上京区中御霊町</t>
  </si>
  <si>
    <t>京都市上京区東桜町</t>
  </si>
  <si>
    <t>京都市上京区新烏丸頭町</t>
  </si>
  <si>
    <t>京都市上京区出水町</t>
  </si>
  <si>
    <t>京都市上京区上之町</t>
  </si>
  <si>
    <t>京都市上京区南町</t>
  </si>
  <si>
    <t>京都市上京区真町</t>
  </si>
  <si>
    <t>京都市上京区松蔭町</t>
  </si>
  <si>
    <t>京都市上京区袋町</t>
  </si>
  <si>
    <t>京都市上京区俵屋町</t>
  </si>
  <si>
    <t>京都市上京区駒之町</t>
  </si>
  <si>
    <t>京都市上京区伊勢屋町</t>
  </si>
  <si>
    <t>京都市上京区東土御門町</t>
  </si>
  <si>
    <t>京都市上京区信富町</t>
  </si>
  <si>
    <t>京都市上京区錦砂町</t>
  </si>
  <si>
    <t>京都市上京区高島町</t>
  </si>
  <si>
    <t>京都市上京区京都御苑</t>
  </si>
  <si>
    <t>京都市上京区上御霊馬場町</t>
  </si>
  <si>
    <t>京都市上京区新北小路町</t>
  </si>
  <si>
    <t>京都市上京区玄武町</t>
  </si>
  <si>
    <t>京都市上京区上御霊中町</t>
  </si>
  <si>
    <t>京都市上京区上御霊前町</t>
  </si>
  <si>
    <t>京都市上京区上御霊竪町</t>
  </si>
  <si>
    <t>京都市上京区新御霊口町</t>
  </si>
  <si>
    <t>京都市上京区相国寺門前町</t>
  </si>
  <si>
    <t>京都市上京区北小路室町</t>
  </si>
  <si>
    <t>京都市上京区梅屋町</t>
  </si>
  <si>
    <t>京都市上京区観三橘町</t>
  </si>
  <si>
    <t>京都市上京区小島町</t>
  </si>
  <si>
    <t>京都市上京区一松町</t>
  </si>
  <si>
    <t>京都市上京区今図子町</t>
  </si>
  <si>
    <t>京都市上京区福長町</t>
  </si>
  <si>
    <t>京都市上京区広橋殿町</t>
  </si>
  <si>
    <t>京都市上京区龍前町</t>
  </si>
  <si>
    <t>京都市上京区花立町</t>
  </si>
  <si>
    <t>京都市上京区三丁町</t>
  </si>
  <si>
    <t>京都市上京区西日野殿町</t>
  </si>
  <si>
    <t>京都市上京区東日野殿町</t>
  </si>
  <si>
    <t>京都市上京区薬屋町</t>
  </si>
  <si>
    <t>京都市上京区正親町</t>
  </si>
  <si>
    <t>京都市上京区讃州寺町</t>
  </si>
  <si>
    <t>京都市上京区油橋詰町</t>
  </si>
  <si>
    <t>京都市上京区小川町</t>
  </si>
  <si>
    <t>京都市上京区西之口町</t>
  </si>
  <si>
    <t>京都市上京区元真如堂町</t>
  </si>
  <si>
    <t>京都市上京区堀出シ町</t>
  </si>
  <si>
    <t>京都市上京区徳大寺殿町</t>
  </si>
  <si>
    <t>京都市上京区武者小路町</t>
  </si>
  <si>
    <t>京都市上京区一条殿町</t>
  </si>
  <si>
    <t>京都市上京区大峰図子町</t>
  </si>
  <si>
    <t>京都市上京区西無車小路町</t>
  </si>
  <si>
    <t>京都市上京区常盤井図子町</t>
  </si>
  <si>
    <t>京都市上京区元図子町</t>
  </si>
  <si>
    <t>京都市上京区弁財天町</t>
  </si>
  <si>
    <t>京都市上京区南兼康町</t>
  </si>
  <si>
    <t>京都市上京区靭屋町</t>
  </si>
  <si>
    <t>京都市上京区一条横町</t>
  </si>
  <si>
    <t>京都市上京区革堂仲之町</t>
  </si>
  <si>
    <t>京都市上京区戒光寺町</t>
  </si>
  <si>
    <t>京都市上京区針屋町</t>
  </si>
  <si>
    <t>京都市上京区東今町</t>
  </si>
  <si>
    <t>京都市上京区元百万遍町</t>
  </si>
  <si>
    <t>京都市上京区西川端町</t>
  </si>
  <si>
    <t>京都市上京区竪富田町</t>
  </si>
  <si>
    <t>京都市上京区西今町</t>
  </si>
  <si>
    <t>京都市上京区油小路西入、元誓願寺通油小路東入、元誓願寺通堀川</t>
  </si>
  <si>
    <t>京都市上京区革堂西町</t>
  </si>
  <si>
    <t>京都市上京区元浄花院町</t>
  </si>
  <si>
    <t>京都市上京区清和院町</t>
  </si>
  <si>
    <t>京都市上京区西鷹司町</t>
  </si>
  <si>
    <t>京都市上京区元頂妙寺町</t>
  </si>
  <si>
    <t>京都市上京区元土御門町</t>
  </si>
  <si>
    <t>京都市上京区東長者町</t>
  </si>
  <si>
    <t>京都市上京区桜鶴円町</t>
  </si>
  <si>
    <t>京都市上京区中出水町</t>
  </si>
  <si>
    <t>京都市上京区五町目町</t>
  </si>
  <si>
    <t>京都市上京区勘解由小路町</t>
  </si>
  <si>
    <t>京都市上京区常泉院町</t>
  </si>
  <si>
    <t>京都市上京区両御霊町</t>
  </si>
  <si>
    <t>京都市上京区西出水町</t>
  </si>
  <si>
    <t>京都市上京区御霊町</t>
  </si>
  <si>
    <t>京都市上京区入、出水通室町東入、室町通下長者町下る、室町通出</t>
  </si>
  <si>
    <t>京都市上京区堀松町</t>
  </si>
  <si>
    <t>京都市上京区養安町</t>
  </si>
  <si>
    <t>京都市上京区春日町</t>
  </si>
  <si>
    <t>京都市上京区大門町</t>
  </si>
  <si>
    <t>京都市上京区今薬屋町</t>
  </si>
  <si>
    <t>京都市上京区春帯町</t>
  </si>
  <si>
    <t>京都市上京区東立売町</t>
  </si>
  <si>
    <t>京都市上京区門跡町</t>
  </si>
  <si>
    <t>京都市上京区武衛陣町</t>
  </si>
  <si>
    <t>京都市上京区東裏辻町</t>
  </si>
  <si>
    <t>京都市上京区夷川町</t>
  </si>
  <si>
    <t>京都市上京区上鍛冶町</t>
  </si>
  <si>
    <t>京都市上京区路西入、椹木町通油小路東入、丸太町通油小路西入、</t>
  </si>
  <si>
    <t>京都市上京区六町目</t>
  </si>
  <si>
    <t>京都市上京区西山崎町</t>
  </si>
  <si>
    <t>京都市上京区八幡町</t>
  </si>
  <si>
    <t>京都市上京区東魚屋町</t>
  </si>
  <si>
    <t>京都市上京区藪之内町</t>
  </si>
  <si>
    <t>京都市上京区西裏辻町</t>
  </si>
  <si>
    <t>京都市上京区五町目</t>
  </si>
  <si>
    <t>京都市上京区下る、出水通東堀川東入、下立売通堀川東入、下立売</t>
  </si>
  <si>
    <t>京都市上京区堀川東入下る、東堀川通下立売上る、東堀川通出水下</t>
  </si>
  <si>
    <t>京都市上京区勘兵衛町</t>
  </si>
  <si>
    <t>京都市上京区る、下立売通油小路東入、下立売通小川西入、下立売</t>
  </si>
  <si>
    <t>京都市上京区中橋詰町</t>
  </si>
  <si>
    <t>京都市上京区茶屋町</t>
  </si>
  <si>
    <t>京都市上京区丁子風呂町</t>
  </si>
  <si>
    <t>京都市上京区大黒屋町</t>
  </si>
  <si>
    <t>京都市上京区紹巴町</t>
  </si>
  <si>
    <t>京都市上京区甲斐守町</t>
  </si>
  <si>
    <t>京都市上京区中長者町上る、油小路通中長者町下る、上長者町通油</t>
  </si>
  <si>
    <t>京都市上京区橋本町</t>
  </si>
  <si>
    <t>京都市上京区主計町</t>
  </si>
  <si>
    <t>京都市上京区松之下町</t>
  </si>
  <si>
    <t>京都市上京区仕丁町</t>
  </si>
  <si>
    <t>京都市上京区町西入、中長者町通西洞院東入、中長者町通西洞院西</t>
  </si>
  <si>
    <t>京都市上京区下長者町上る、西洞院通中長者町上る、西洞院通中長</t>
  </si>
  <si>
    <t>京都市上京区有春町</t>
  </si>
  <si>
    <t>京都市上京区下小川町</t>
  </si>
  <si>
    <t>京都市上京区土御門町</t>
  </si>
  <si>
    <t>京都市上京区東辰巳町</t>
  </si>
  <si>
    <t>京都市上京区東天秤町</t>
  </si>
  <si>
    <t>京都市上京区浮田町</t>
  </si>
  <si>
    <t>京都市上京区天秤町</t>
  </si>
  <si>
    <t>京都市上京区秤口町</t>
  </si>
  <si>
    <t>京都市上京区西辰巳町</t>
  </si>
  <si>
    <t>京都市上京区南清水町</t>
  </si>
  <si>
    <t>京都市上京区西天秤町</t>
  </si>
  <si>
    <t>京都市上京区元福大明神町</t>
  </si>
  <si>
    <t>京都市上京区る、出水通猪熊西入、出水通猪熊東入、出水通葭屋町</t>
  </si>
  <si>
    <t>京都市上京区北蟹屋町</t>
  </si>
  <si>
    <t>京都市上京区清元町</t>
  </si>
  <si>
    <t>京都市上京区吉野町</t>
  </si>
  <si>
    <t>京都市上京区猪熊西入、下長者町通猪熊東入、出水通猪熊西入、出</t>
  </si>
  <si>
    <t>京都市上京区川西入、下長者町通葭屋町東入、下長者町通葭屋町西</t>
  </si>
  <si>
    <t>京都市上京区家永町</t>
  </si>
  <si>
    <t>京都市上京区南蟹屋町</t>
  </si>
  <si>
    <t>京都市上京区橋西二町目</t>
  </si>
  <si>
    <t>京都市上京区森中町</t>
  </si>
  <si>
    <t>京都市上京区中書町</t>
  </si>
  <si>
    <t>京都市上京区櫛笥町</t>
  </si>
  <si>
    <t>京都市上京区長尾町</t>
  </si>
  <si>
    <t>京都市上京区講堂町</t>
  </si>
  <si>
    <t>京都市上京区小伝馬町</t>
  </si>
  <si>
    <t>京都市上京区中御門横町</t>
  </si>
  <si>
    <t>京都市上京区西橋詰町</t>
  </si>
  <si>
    <t>京都市上京区丸屋町</t>
  </si>
  <si>
    <t>京都市上京区上堀川町</t>
  </si>
  <si>
    <t>京都市上京区下堀川町</t>
  </si>
  <si>
    <t>京都市上京区藁屋町</t>
  </si>
  <si>
    <t>京都市上京区左馬松町</t>
  </si>
  <si>
    <t>京都市上京区木屋之町</t>
  </si>
  <si>
    <t>京都市上京区直家町</t>
  </si>
  <si>
    <t>京都市上京区西丸太町</t>
  </si>
  <si>
    <t>京都市上京区西院町</t>
  </si>
  <si>
    <t>京都市上京区北伊勢屋町</t>
  </si>
  <si>
    <t>京都市上京区南伊勢屋町</t>
  </si>
  <si>
    <t>京都市上京区主税町</t>
  </si>
  <si>
    <t>京都市上京区聚楽町</t>
  </si>
  <si>
    <t>京都市上京区小山町</t>
  </si>
  <si>
    <t>京都市上京区中務町</t>
  </si>
  <si>
    <t>京都市上京区新御幸町</t>
  </si>
  <si>
    <t>京都市上京区東神明町</t>
  </si>
  <si>
    <t>京都市上京区田中町</t>
  </si>
  <si>
    <t>京都市上京区十四軒町</t>
  </si>
  <si>
    <t>京都市上京区尼ケ崎横町</t>
  </si>
  <si>
    <t>京都市上京区福島町</t>
  </si>
  <si>
    <t>京都市上京区二本松町</t>
  </si>
  <si>
    <t>京都市上京区弁天町</t>
  </si>
  <si>
    <t>京都市上京区西神明町</t>
  </si>
  <si>
    <t>京都市上京区山本町</t>
  </si>
  <si>
    <t>京都市上京区天秤丸町</t>
  </si>
  <si>
    <t>京都市上京区金馬場町</t>
  </si>
  <si>
    <t>京都市上京区分銅町</t>
  </si>
  <si>
    <t>京都市上京区中村町</t>
  </si>
  <si>
    <t>京都市上京区下丸屋町</t>
  </si>
  <si>
    <t>京都市上京区田村備前町</t>
  </si>
  <si>
    <t>京都市上京区白銀町</t>
  </si>
  <si>
    <t>京都市上京区坤高町</t>
  </si>
  <si>
    <t>京都市上京区鏡石町</t>
  </si>
  <si>
    <t>京都市上京区下鏡石町</t>
  </si>
  <si>
    <t>京都市上京区新白水丸町</t>
  </si>
  <si>
    <t>京都市上京区南新在家町</t>
  </si>
  <si>
    <t>京都市上京区北新在家町</t>
  </si>
  <si>
    <t>京都市上京区智恵光院前之町</t>
  </si>
  <si>
    <t>京都市上京区橘町</t>
  </si>
  <si>
    <t>京都市上京区村雲町</t>
  </si>
  <si>
    <t>京都市上京区橋詰町</t>
  </si>
  <si>
    <t>京都市上京区徳屋町</t>
  </si>
  <si>
    <t>京都市上京区北之御門町</t>
  </si>
  <si>
    <t>京都市上京区寺今町</t>
  </si>
  <si>
    <t>京都市上京区竪門前町</t>
  </si>
  <si>
    <t>京都市上京区南門前町</t>
  </si>
  <si>
    <t>京都市上京区富小路町</t>
  </si>
  <si>
    <t>京都市上京区堀川上之町</t>
  </si>
  <si>
    <t>京都市上京区晴明町</t>
  </si>
  <si>
    <t>京都市上京区横神明町</t>
  </si>
  <si>
    <t>京都市上京区弾正町</t>
  </si>
  <si>
    <t>京都市上京区下石橋町</t>
  </si>
  <si>
    <t>京都市上京区石薬師町</t>
  </si>
  <si>
    <t>京都市上京区下る、黒門通元誓願寺下る西入、黒門通一条上る西入</t>
  </si>
  <si>
    <t>京都市上京区竪神明町</t>
  </si>
  <si>
    <t>京都市上京区如水町</t>
  </si>
  <si>
    <t>京都市上京区堀川下之町</t>
  </si>
  <si>
    <t>京都市上京区福大明神町</t>
  </si>
  <si>
    <t>京都市上京区小寺町</t>
  </si>
  <si>
    <t>京都市上京区飛弾殿町</t>
  </si>
  <si>
    <t>京都市上京区庇町</t>
  </si>
  <si>
    <t>京都市上京区梨木町</t>
  </si>
  <si>
    <t>京都市上京区糸屋町</t>
  </si>
  <si>
    <t>京都市上京区下石橋南半町</t>
  </si>
  <si>
    <t>京都市上京区役人町</t>
  </si>
  <si>
    <t>京都市上京区皀莢町</t>
  </si>
  <si>
    <t>京都市上京区奈良物町</t>
  </si>
  <si>
    <t>京都市上京区通葭屋町西入、上長者町通葭屋町東入、下長者町通葭</t>
  </si>
  <si>
    <t>京都市上京区猪熊</t>
  </si>
  <si>
    <t>京都市上京区杉本町</t>
  </si>
  <si>
    <t>京都市上京区北俵町</t>
  </si>
  <si>
    <t>京都市上京区南俵町</t>
  </si>
  <si>
    <t>京都市上京区榎町</t>
  </si>
  <si>
    <t>京都市上京区北小大門町</t>
  </si>
  <si>
    <t>京都市上京区南小大門町</t>
  </si>
  <si>
    <t>京都市上京区藤五郎町</t>
  </si>
  <si>
    <t>京都市上京区東堀町</t>
  </si>
  <si>
    <t>京都市上京区新元町</t>
  </si>
  <si>
    <t>京都市上京区和水町</t>
  </si>
  <si>
    <t>京都市上京区常陸町</t>
  </si>
  <si>
    <t>京都市上京区多門町</t>
  </si>
  <si>
    <t>京都市上京区須浜池町</t>
  </si>
  <si>
    <t>京都市上京区須浜東町</t>
  </si>
  <si>
    <t>京都市上京区須浜町</t>
  </si>
  <si>
    <t>京都市上京区下山里町</t>
  </si>
  <si>
    <t>京都市上京区菱丸町</t>
  </si>
  <si>
    <t>京都市上京区高台院竪町</t>
  </si>
  <si>
    <t>京都市上京区山里町</t>
  </si>
  <si>
    <t>京都市上京区高台院町</t>
  </si>
  <si>
    <t>京都市上京区亀木町</t>
  </si>
  <si>
    <t>京都市上京区長谷町</t>
  </si>
  <si>
    <t>京都市上京区山王町</t>
  </si>
  <si>
    <t>京都市上京区革堂前之町</t>
  </si>
  <si>
    <t>京都市上京区百万遍町</t>
  </si>
  <si>
    <t>京都市上京区信濃町</t>
  </si>
  <si>
    <t>京都市上京区愛染寺町</t>
  </si>
  <si>
    <t>京都市上京区新柳馬場頭町</t>
  </si>
  <si>
    <t>京都市上京区加賀屋町</t>
  </si>
  <si>
    <t>京都市上京区西富仲町</t>
  </si>
  <si>
    <t>京都市上京区仲御霊町</t>
  </si>
  <si>
    <t>京都市上京区西中筋町</t>
  </si>
  <si>
    <t>京都市上京区丹波屋町</t>
  </si>
  <si>
    <t>京都市上京区田丸町</t>
  </si>
  <si>
    <t>京都市上京区福本町</t>
  </si>
  <si>
    <t>京都市上京区今新在家町</t>
  </si>
  <si>
    <t>京都市上京区新桝屋町</t>
  </si>
  <si>
    <t>京都市上京区東西俵屋町</t>
  </si>
  <si>
    <t>京都市上京区東石橋町</t>
  </si>
  <si>
    <t>京都市上京区北伊勢殿構町</t>
  </si>
  <si>
    <t>京都市上京区伊勢殿構町</t>
  </si>
  <si>
    <t>京都市上京区泰童町</t>
  </si>
  <si>
    <t>京都市上京区革堂之内町</t>
  </si>
  <si>
    <t>京都市上京区西芦山寺町</t>
  </si>
  <si>
    <t>京都市上京区井田町</t>
  </si>
  <si>
    <t>京都市上京区姥ケ寺之前町</t>
  </si>
  <si>
    <t>京都市上京区作庵町</t>
  </si>
  <si>
    <t>京都市上京区花車町</t>
  </si>
  <si>
    <t>京都市上京区西五辻北町</t>
  </si>
  <si>
    <t>京都市上京区閻魔前町</t>
  </si>
  <si>
    <t>京都市上京区北玄蕃町</t>
  </si>
  <si>
    <t>京都市上京区柏清盛町</t>
  </si>
  <si>
    <t>京都市上京区末広町</t>
  </si>
  <si>
    <t>京都市上京区風呂屋町</t>
  </si>
  <si>
    <t>京都市上京区佐竹町</t>
  </si>
  <si>
    <t>京都市上京区片原町</t>
  </si>
  <si>
    <t>京都市上京区東柳町</t>
  </si>
  <si>
    <t>京都市上京区老松町</t>
  </si>
  <si>
    <t>京都市上京区溝前町</t>
  </si>
  <si>
    <t>京都市上京区南上善寺町</t>
  </si>
  <si>
    <t>京都市上京区誓願寺上る、六軒町通元誓願寺下る、葭屋町通元誓願</t>
  </si>
  <si>
    <t>京都市上京区大文字町</t>
  </si>
  <si>
    <t>京都市上京区元観音町</t>
  </si>
  <si>
    <t>京都市上京区今出川上る、七本松通今出川下る、七本松通元誓願寺</t>
  </si>
  <si>
    <t>京都市上京区西上善寺町</t>
  </si>
  <si>
    <t>京都市上京区南佐竹町</t>
  </si>
  <si>
    <t>京都市上京区若松町</t>
  </si>
  <si>
    <t>京都市上京区烏丸町</t>
  </si>
  <si>
    <t>京都市上京区三条殿町</t>
  </si>
  <si>
    <t>京都市上京区西今出川町</t>
  </si>
  <si>
    <t>京都市上京区一観音町</t>
  </si>
  <si>
    <t>京都市上京区滝ケ鼻町</t>
  </si>
  <si>
    <t>京都市上京区新建町</t>
  </si>
  <si>
    <t>京都市上京区松永町</t>
  </si>
  <si>
    <t>京都市上京区三軒町</t>
  </si>
  <si>
    <t>京都市上京区五番町</t>
  </si>
  <si>
    <t>京都市上京区利生町</t>
  </si>
  <si>
    <t>京都市上京区二番町</t>
  </si>
  <si>
    <t>京都市上京区一番町</t>
  </si>
  <si>
    <t>京都市上京区四番町</t>
  </si>
  <si>
    <t>京都市上京区白竹町</t>
  </si>
  <si>
    <t>京都市上京区六番町</t>
  </si>
  <si>
    <t>京都市上京区稲葉町</t>
  </si>
  <si>
    <t>京都市上京区長門町</t>
  </si>
  <si>
    <t>京都市上京区西東町</t>
  </si>
  <si>
    <t>京都市上京区天満屋町</t>
  </si>
  <si>
    <t>自立支援</t>
    <rPh sb="0" eb="4">
      <t>ジリツシエン</t>
    </rPh>
    <phoneticPr fontId="3"/>
  </si>
  <si>
    <t>特定疾患</t>
    <rPh sb="0" eb="2">
      <t>トクテイ</t>
    </rPh>
    <rPh sb="2" eb="4">
      <t>シッカン</t>
    </rPh>
    <phoneticPr fontId="3"/>
  </si>
  <si>
    <t>日中の状況</t>
    <rPh sb="0" eb="2">
      <t>ニッチュウ</t>
    </rPh>
    <rPh sb="3" eb="5">
      <t>ジョウキョウ</t>
    </rPh>
    <phoneticPr fontId="3"/>
  </si>
  <si>
    <t>母子</t>
    <rPh sb="0" eb="2">
      <t>ボシ</t>
    </rPh>
    <phoneticPr fontId="3"/>
  </si>
  <si>
    <t>原爆</t>
    <rPh sb="0" eb="2">
      <t>ゲンバク</t>
    </rPh>
    <phoneticPr fontId="3"/>
  </si>
  <si>
    <t>病前の
生活状況</t>
    <rPh sb="0" eb="2">
      <t>ビョウゼン</t>
    </rPh>
    <rPh sb="4" eb="6">
      <t>セイカツ</t>
    </rPh>
    <rPh sb="6" eb="8">
      <t>ジョウキョウ</t>
    </rPh>
    <phoneticPr fontId="3"/>
  </si>
  <si>
    <t>健側MMT 上肢</t>
    <rPh sb="0" eb="2">
      <t>ケンソク</t>
    </rPh>
    <rPh sb="6" eb="8">
      <t>ジョウシ</t>
    </rPh>
    <phoneticPr fontId="3"/>
  </si>
  <si>
    <t>/３０</t>
    <phoneticPr fontId="3"/>
  </si>
  <si>
    <t>長下肢装具</t>
    <rPh sb="0" eb="1">
      <t>チョウ</t>
    </rPh>
    <rPh sb="1" eb="3">
      <t>カシ</t>
    </rPh>
    <rPh sb="3" eb="5">
      <t>ソウグ</t>
    </rPh>
    <phoneticPr fontId="3"/>
  </si>
  <si>
    <t>短下肢装具</t>
    <rPh sb="0" eb="1">
      <t>タン</t>
    </rPh>
    <rPh sb="1" eb="3">
      <t>カシ</t>
    </rPh>
    <rPh sb="3" eb="5">
      <t>ソウグ</t>
    </rPh>
    <phoneticPr fontId="3"/>
  </si>
  <si>
    <t>ミトン</t>
    <phoneticPr fontId="3"/>
  </si>
  <si>
    <t>ｃｍ</t>
    <phoneticPr fontId="3"/>
  </si>
  <si>
    <t>ｋｇ</t>
    <phoneticPr fontId="3"/>
  </si>
  <si>
    <t>おむつ</t>
    <phoneticPr fontId="3"/>
  </si>
  <si>
    <t>オムツ</t>
    <phoneticPr fontId="3"/>
  </si>
  <si>
    <t>下肢装具</t>
    <rPh sb="0" eb="4">
      <t>カシソウグ</t>
    </rPh>
    <phoneticPr fontId="3"/>
  </si>
  <si>
    <t>手指</t>
    <rPh sb="0" eb="1">
      <t>テ</t>
    </rPh>
    <rPh sb="1" eb="2">
      <t>ユビ</t>
    </rPh>
    <phoneticPr fontId="3"/>
  </si>
  <si>
    <t>Pトイレ</t>
    <phoneticPr fontId="3"/>
  </si>
  <si>
    <t>トイレ</t>
    <phoneticPr fontId="3"/>
  </si>
  <si>
    <t>経口食事</t>
    <rPh sb="0" eb="2">
      <t>ケイコウ</t>
    </rPh>
    <rPh sb="2" eb="4">
      <t>ショクジ</t>
    </rPh>
    <phoneticPr fontId="3"/>
  </si>
  <si>
    <t>スプーン</t>
    <phoneticPr fontId="3"/>
  </si>
  <si>
    <t>自助具</t>
    <rPh sb="0" eb="3">
      <t>ジジョグ</t>
    </rPh>
    <phoneticPr fontId="3"/>
  </si>
  <si>
    <t>ST</t>
    <phoneticPr fontId="3"/>
  </si>
  <si>
    <t>OT</t>
    <phoneticPr fontId="3"/>
  </si>
  <si>
    <t>福祉用具貸与</t>
    <rPh sb="0" eb="4">
      <t>フクシヨウグ</t>
    </rPh>
    <rPh sb="4" eb="6">
      <t>タイヨ</t>
    </rPh>
    <phoneticPr fontId="3"/>
  </si>
  <si>
    <t>訪問診療</t>
    <rPh sb="0" eb="4">
      <t>ホウモンシンリョウ</t>
    </rPh>
    <phoneticPr fontId="3"/>
  </si>
  <si>
    <t>訪問リハビリ</t>
    <rPh sb="0" eb="2">
      <t>ホウモン</t>
    </rPh>
    <phoneticPr fontId="3"/>
  </si>
  <si>
    <t>現在の状態</t>
    <rPh sb="0" eb="2">
      <t>ゲンザイ</t>
    </rPh>
    <rPh sb="3" eb="5">
      <t>ジョウタイ</t>
    </rPh>
    <phoneticPr fontId="3"/>
  </si>
  <si>
    <t>住所</t>
    <rPh sb="0" eb="2">
      <t>ジュウショ</t>
    </rPh>
    <phoneticPr fontId="3"/>
  </si>
  <si>
    <t>〒</t>
    <phoneticPr fontId="3"/>
  </si>
  <si>
    <t>地域連携パス名</t>
    <rPh sb="0" eb="2">
      <t>チイキ</t>
    </rPh>
    <rPh sb="2" eb="4">
      <t>レンケイ</t>
    </rPh>
    <rPh sb="6" eb="7">
      <t>メイ</t>
    </rPh>
    <phoneticPr fontId="3"/>
  </si>
  <si>
    <t>入院日</t>
    <rPh sb="0" eb="2">
      <t>ニュウイン</t>
    </rPh>
    <rPh sb="2" eb="3">
      <t>ヒ</t>
    </rPh>
    <phoneticPr fontId="3"/>
  </si>
  <si>
    <t>才</t>
    <rPh sb="0" eb="1">
      <t>サイ</t>
    </rPh>
    <phoneticPr fontId="3"/>
  </si>
  <si>
    <t>主治療</t>
    <rPh sb="0" eb="1">
      <t>シュ</t>
    </rPh>
    <rPh sb="1" eb="3">
      <t>チリョウ</t>
    </rPh>
    <phoneticPr fontId="3"/>
  </si>
  <si>
    <t>生</t>
    <rPh sb="0" eb="1">
      <t>ウ</t>
    </rPh>
    <phoneticPr fontId="3"/>
  </si>
  <si>
    <t>施行日</t>
    <rPh sb="0" eb="2">
      <t>シコウ</t>
    </rPh>
    <rPh sb="2" eb="3">
      <t>ヒ</t>
    </rPh>
    <phoneticPr fontId="3"/>
  </si>
  <si>
    <t>調整期間</t>
    <rPh sb="0" eb="2">
      <t>チョウセイ</t>
    </rPh>
    <rPh sb="2" eb="4">
      <t>キカン</t>
    </rPh>
    <phoneticPr fontId="3"/>
  </si>
  <si>
    <t>退院前調整期間</t>
    <rPh sb="0" eb="2">
      <t>タイイン</t>
    </rPh>
    <rPh sb="2" eb="3">
      <t>ゼン</t>
    </rPh>
    <rPh sb="3" eb="5">
      <t>チョウセイ</t>
    </rPh>
    <rPh sb="5" eb="7">
      <t>キカン</t>
    </rPh>
    <phoneticPr fontId="3"/>
  </si>
  <si>
    <t>退院日</t>
    <rPh sb="0" eb="2">
      <t>タイイン</t>
    </rPh>
    <rPh sb="2" eb="3">
      <t>ヒ</t>
    </rPh>
    <phoneticPr fontId="3"/>
  </si>
  <si>
    <t>予定日</t>
    <rPh sb="0" eb="3">
      <t>ヨテイビ</t>
    </rPh>
    <phoneticPr fontId="3"/>
  </si>
  <si>
    <t>開始</t>
    <rPh sb="0" eb="2">
      <t>カイシ</t>
    </rPh>
    <phoneticPr fontId="3"/>
  </si>
  <si>
    <t>終了</t>
    <rPh sb="0" eb="2">
      <t>シュウリョウ</t>
    </rPh>
    <phoneticPr fontId="3"/>
  </si>
  <si>
    <t>追加日数</t>
    <rPh sb="0" eb="2">
      <t>ツイカ</t>
    </rPh>
    <rPh sb="2" eb="4">
      <t>ニッスウ</t>
    </rPh>
    <phoneticPr fontId="3"/>
  </si>
  <si>
    <t>TEL</t>
  </si>
  <si>
    <t>FAX</t>
  </si>
  <si>
    <t>FAX</t>
    <phoneticPr fontId="3"/>
  </si>
  <si>
    <t>今後の方向</t>
    <rPh sb="0" eb="2">
      <t>コンゴ</t>
    </rPh>
    <rPh sb="3" eb="5">
      <t>ホウコウ</t>
    </rPh>
    <phoneticPr fontId="3"/>
  </si>
  <si>
    <t>退院
１ヶ月後</t>
    <rPh sb="0" eb="2">
      <t>タイイン</t>
    </rPh>
    <rPh sb="5" eb="6">
      <t>ゲツ</t>
    </rPh>
    <rPh sb="6" eb="7">
      <t>ゴ</t>
    </rPh>
    <phoneticPr fontId="3"/>
  </si>
  <si>
    <t>私がこれから言う数字を逆から言ってください。
６－８－２　　　３－５－２－９</t>
    <rPh sb="0" eb="1">
      <t>ワタシ</t>
    </rPh>
    <rPh sb="6" eb="7">
      <t>イ</t>
    </rPh>
    <rPh sb="8" eb="10">
      <t>スウジ</t>
    </rPh>
    <rPh sb="11" eb="12">
      <t>ギャク</t>
    </rPh>
    <rPh sb="14" eb="15">
      <t>イ</t>
    </rPh>
    <phoneticPr fontId="3"/>
  </si>
  <si>
    <t>これから５つの物品を見せます。それを隠しますので何があったか言ってください。時計、鍵、タバコ、ペン、硬貨など相互に無関係なもの</t>
    <phoneticPr fontId="3"/>
  </si>
  <si>
    <t>兄弟・姉妹</t>
    <rPh sb="0" eb="2">
      <t>キョウダイ</t>
    </rPh>
    <rPh sb="3" eb="5">
      <t>シマイ</t>
    </rPh>
    <phoneticPr fontId="3"/>
  </si>
  <si>
    <t>(</t>
  </si>
  <si>
    <t>(</t>
    <phoneticPr fontId="3"/>
  </si>
  <si>
    <t>職場復帰</t>
    <rPh sb="0" eb="2">
      <t>ショクバ</t>
    </rPh>
    <rPh sb="2" eb="4">
      <t>フッキ</t>
    </rPh>
    <phoneticPr fontId="3"/>
  </si>
  <si>
    <t>)</t>
  </si>
  <si>
    <t>)</t>
    <phoneticPr fontId="3"/>
  </si>
  <si>
    <t>区変</t>
    <rPh sb="0" eb="1">
      <t>ク</t>
    </rPh>
    <rPh sb="1" eb="2">
      <t>ヘン</t>
    </rPh>
    <phoneticPr fontId="3"/>
  </si>
  <si>
    <t>生保 (</t>
    <rPh sb="0" eb="2">
      <t>セイホ</t>
    </rPh>
    <phoneticPr fontId="3"/>
  </si>
  <si>
    <t>子供 (</t>
  </si>
  <si>
    <t>子供 (</t>
    <rPh sb="0" eb="2">
      <t>コドモ</t>
    </rPh>
    <phoneticPr fontId="3"/>
  </si>
  <si>
    <t>介護者あり (</t>
    <rPh sb="0" eb="3">
      <t>カイゴシャ</t>
    </rPh>
    <phoneticPr fontId="3"/>
  </si>
  <si>
    <t>後見 (</t>
    <rPh sb="0" eb="2">
      <t>コウケン</t>
    </rPh>
    <phoneticPr fontId="3"/>
  </si>
  <si>
    <t>在宅(</t>
    <rPh sb="0" eb="2">
      <t>ザイタク</t>
    </rPh>
    <phoneticPr fontId="3"/>
  </si>
  <si>
    <t>(詳細：</t>
    <rPh sb="1" eb="3">
      <t>ショウサイ</t>
    </rPh>
    <phoneticPr fontId="3"/>
  </si>
  <si>
    <t>生保(</t>
    <rPh sb="0" eb="2">
      <t>セイホ</t>
    </rPh>
    <phoneticPr fontId="3"/>
  </si>
  <si>
    <t>申請中(</t>
    <rPh sb="0" eb="3">
      <t>シンセイチュウ</t>
    </rPh>
    <phoneticPr fontId="3"/>
  </si>
  <si>
    <t>子供　(</t>
  </si>
  <si>
    <t>子供　(</t>
    <rPh sb="0" eb="2">
      <t>コドモ</t>
    </rPh>
    <phoneticPr fontId="3"/>
  </si>
  <si>
    <t>兄弟　姉妹(</t>
    <rPh sb="0" eb="2">
      <t>キョウダイ</t>
    </rPh>
    <rPh sb="3" eb="5">
      <t>シマイ</t>
    </rPh>
    <phoneticPr fontId="3"/>
  </si>
  <si>
    <t>京都市下京区材木町(木屋町通松原下る、松原通木屋町東入、松原</t>
  </si>
  <si>
    <t>京都市下京区稲荷町(河原町通四条下る、河原町通四条下る２丁目</t>
  </si>
  <si>
    <t>京都市下京区富永町(河原町通四条下る２丁目、河原町通高辻上る</t>
  </si>
  <si>
    <t>京都市下京区清水町(河原町通高辻下る、河原町通松原上る、西木</t>
  </si>
  <si>
    <t>京都市下京区植松町(河原町通松原下る、河原町通万寿寺上る、寺</t>
  </si>
  <si>
    <t>京都市下京区中之町(寺町通綾小路下る、寺町通仏光寺上る、仏光</t>
  </si>
  <si>
    <t>京都市下京区大黒町(仏光寺通御幸町西入、仏光寺通御幸町東入、</t>
  </si>
  <si>
    <t>京都市下京区橘町(御幸町通高辻上る、御幸町通仏光寺下る、高辻</t>
  </si>
  <si>
    <t>京都市下京区塩屋町(綾小路通富小路西入、綾小路通富小路東入、</t>
  </si>
  <si>
    <t>京都市下京区塗師屋町(富小路通綾小路下る、富小路通仏光寺上る</t>
  </si>
  <si>
    <t>京都市下京区鍵屋町(高辻通麩屋町西入、高辻通麩屋町東入、麩屋</t>
  </si>
  <si>
    <t>京都市下京区柏屋町(万寿寺通柳馬場西入、柳馬場通五条上る、柳</t>
  </si>
  <si>
    <t>京都市下京区堅田町(万寿寺通堺町東入、万寿寺通富小路西入、万</t>
  </si>
  <si>
    <t>京都市下京区吉文字町(高辻通柳馬場西入、高辻通柳馬場東入、柳</t>
  </si>
  <si>
    <t>京都市下京区俵屋町(堺町通万寿寺下る、万寿寺通堺町西入、万寿</t>
  </si>
  <si>
    <t>京都市下京区鍛冶屋町(堺町通松原下る、堺町通万寿寺上る、万寿</t>
  </si>
  <si>
    <t>京都市下京区竹屋町(高倉通綾小路下る、高倉通仏光寺上る、堺町</t>
  </si>
  <si>
    <t>京都市下京区稲荷町(間之町通高辻下る、間之町通松原上る、高辻</t>
  </si>
  <si>
    <t>京都市下京区上柳町(仏光寺通烏丸東入、仏光寺通烏丸東入上る、</t>
  </si>
  <si>
    <t>京都市下京区若宮町(上ノ口通河原町西入、上ノ口通河原町西入下</t>
  </si>
  <si>
    <t>京都市下京区菊屋町(上ノ口通加茂川筋西入、上ノ口通加茂川筋西</t>
  </si>
  <si>
    <t>京都市下京区鍵屋町(正面通木屋町東入、加茂川筋正面上る、正面</t>
  </si>
  <si>
    <t>京都市下京区大工町(上ノ口通河原町東入、上ノ口通土手町西入、</t>
  </si>
  <si>
    <t>京都市下京区山王町(正面通木屋町西入、正面通木屋町東入、正面</t>
  </si>
  <si>
    <t>京都市下京区住吉町(河原町通七条上る、河原町通下枳殻馬場下る</t>
  </si>
  <si>
    <t>京都市下京区塩屋町(河原町通七条上る西入、七条通河原町西入上</t>
  </si>
  <si>
    <t>京都市下京区材木町(間之町通七条下る、間之町通七条上る、河原</t>
  </si>
  <si>
    <t>京都市下京区橘町(下珠数屋町通不明門東入、下珠数屋町通烏丸東</t>
  </si>
  <si>
    <t>京都市下京区大黒町(鍵屋町通室町西入、鍵屋町通室町東入、五条</t>
  </si>
  <si>
    <t>京都市下京区堺町(鍵屋町通室町西入、鍵屋町通室町東入、室町通</t>
  </si>
  <si>
    <t>京都市下京区上柳町(諏訪町通花屋町上る、諏訪町通六条上る、諏</t>
  </si>
  <si>
    <t>京都市下京区八百屋町(室町新町ノ間六条下る、室町通花屋町上る</t>
  </si>
  <si>
    <t>京都市下京区仏具屋町(不明門通五条下る２丁目、不明門通花屋町</t>
  </si>
  <si>
    <t>京都市下京区鍵屋町(鍵屋町通烏丸西入、鍵屋町通諏訪町西入、鍵</t>
  </si>
  <si>
    <t>京都市下京区塗師屋町(間之町通五条下る、間之町通五条下る２丁</t>
  </si>
  <si>
    <t>京都市下京区夷之町(間之町通五条下る３丁目、間之町通花屋町上</t>
  </si>
  <si>
    <t>京都市下京区花屋町(上枳殻馬場通間之町西入、上珠数屋町通間之</t>
  </si>
  <si>
    <t>京都市下京区堺町(五条通高倉西入、五条通高倉東入、高倉通五条</t>
  </si>
  <si>
    <t>京都市下京区若宮町(加茂川筋七条下る、木屋町通七条下る、木屋</t>
  </si>
  <si>
    <t>京都市下京区大黒町(油小路通七条下る、七条通油小路東入、七条</t>
  </si>
  <si>
    <t>京都市下京区清水町(堀川通木津屋橋下る、堀川通塩小路上る、西</t>
  </si>
  <si>
    <t>京都市下京区八百屋町(七条通猪熊通東入、七条通東堀川西入、七</t>
  </si>
  <si>
    <t>京都市下京区上之町(大宮通木津屋橋上る、大宮通七条下る、大宮</t>
  </si>
  <si>
    <t>京都市下京区大工町(猪熊通七条上る、猪熊通七条下る、猪熊通下</t>
  </si>
  <si>
    <t>京都市下京区上柳町(楊梅通新町東入、室町新町之間五条下る、楊</t>
  </si>
  <si>
    <t>京都市下京区夷之町(七条通新町西入、七条通新町東入、七条通新</t>
  </si>
  <si>
    <t>京都市下京区若宮町(新花屋町通若宮西入、新花屋町通若宮東入、</t>
  </si>
  <si>
    <t>京都市下京区鍵屋町(北小路通西洞院東入、北小路通若宮西入、正</t>
  </si>
  <si>
    <t>京都市下京区八百屋町(西洞院通楊梅上る、西洞院通楊梅下る、楊</t>
  </si>
  <si>
    <t>京都市下京区鍛冶屋町(北小路通西洞院西入、北小路通西洞院東入</t>
  </si>
  <si>
    <t>京都市下京区仏具屋町(油小路通正面上る、油小路通花屋町下る、</t>
  </si>
  <si>
    <t>京都市下京区堺町(堀川通旧花屋町東入、堀川通旧花屋町東入下る</t>
  </si>
  <si>
    <t>京都市下京区富永町(岩上通高辻上る、岩上通高辻下る、高辻通猪</t>
  </si>
  <si>
    <t>京都市下京区丸屋町(綾小路通猪熊西入、綾小路通大宮東入、綾小</t>
  </si>
  <si>
    <t>京都市下京区松本町(綾小路通猪熊東入、猪熊通綾小路上る、猪熊</t>
  </si>
  <si>
    <t>京都市下京区丸屋町(北小路通西中筋東入、西中筋通北小路上る、</t>
  </si>
  <si>
    <t>京都市下京区骨屋町(諏訪町通高辻上る、諏訪町通高辻下る、高辻</t>
  </si>
  <si>
    <t>京都市下京区材木町(新町通五条上る、新町通万寿寺下る、万寿寺</t>
  </si>
  <si>
    <t>京都市下京区富永町(新町通松原下る、新町通万寿寺上る、万寿寺</t>
  </si>
  <si>
    <t>京都市下京区菊屋町(高辻通新町西入下る、高辻通西洞院東入下る</t>
  </si>
  <si>
    <t>京都市下京区住吉町(新花屋町通西中筋東入、西中筋通新花屋町上</t>
  </si>
  <si>
    <t>京都市下京区吉水町(西堀川通高辻上る、西堀川通仏光寺下る、東</t>
  </si>
  <si>
    <t>京都市下京区橘町(醒ケ井通松原上る、醒ケ井通松原下る、松原通</t>
  </si>
  <si>
    <t>京都市下京区柏屋町(四条通油小路西入、四条通醒ケ井西入、四条</t>
  </si>
  <si>
    <t>京都市左京区上高野東山(５５、５７－６、６４、６５、７１－１</t>
  </si>
  <si>
    <t>京都市上京区今出川町(烏丸通今出川上る、烏丸通今出川下る、今</t>
  </si>
  <si>
    <t>京都市上京区西大路町(上立売通小川東入、上立売通新町西入、上</t>
  </si>
  <si>
    <t>京都市上京区扇町(堀川通寺之内上る、堀川通上御霊前上る、上御</t>
  </si>
  <si>
    <t>京都市上京区仲之町(大宮通上御霊前上る、大宮通上御霊前下る、</t>
  </si>
  <si>
    <t>京都市上京区毘沙門町(上立売通寺町西入、上立売通寺町西入上る</t>
  </si>
  <si>
    <t>京都市上京区栄町(石薬師通河原西入、河原町通石薬師上る、河原</t>
  </si>
  <si>
    <t>京都市上京区米屋町(今出川通寺町東入、今出川通寺町東入下る、</t>
  </si>
  <si>
    <t>京都市上京区大宮町(今出川通河原町西入、今出川通寺町東入、今</t>
  </si>
  <si>
    <t>京都市上京区扇町(寺町通今出川下る、寺町通石薬師上る、寺町通</t>
  </si>
  <si>
    <t>京都市上京区大猪熊町(中筋通石薬師上る、石薬師通河原町西入、</t>
  </si>
  <si>
    <t>京都市上京区荒神町(河原町通荒神口上る、荒神口通河原町西入、</t>
  </si>
  <si>
    <t>京都市上京区革堂町(小川通一条上る、小川通武者小路下る、武者</t>
  </si>
  <si>
    <t>京都市上京区頭町(油小路通元誓願寺下る、元誓願寺通油小路西入</t>
  </si>
  <si>
    <t>京都市上京区西町(東堀川通元誓願寺下る、元誓願寺通油小路西入</t>
  </si>
  <si>
    <t>京都市上京区仲之町(油小路通今出川下る、油小路通元誓願寺上る</t>
  </si>
  <si>
    <t>京都市上京区近衛町(下長者町通室町西入、下長者町通室町東入、</t>
  </si>
  <si>
    <t>京都市上京区米屋町(油小路椹木町下る、油小路通丸太町上る、椹</t>
  </si>
  <si>
    <t>京都市上京区四町目(出水通油小路西入、出水通堀川東入、出水通</t>
  </si>
  <si>
    <t>京都市上京区近衛町(油小路通下立売上る、油小路通出水下る、出</t>
  </si>
  <si>
    <t>京都市上京区西大路町(油小路通下立売上る、小川通下立売上る、</t>
  </si>
  <si>
    <t>京都市上京区三町目(出水通東堀川東入、出水通堀川東入、東堀川</t>
  </si>
  <si>
    <t>京都市上京区二町目(上長者町通東堀川東入、東堀川通上長者町下</t>
  </si>
  <si>
    <t>京都市上京区亀屋町(油小路通上長者町下る、油小路通下長者町上</t>
  </si>
  <si>
    <t>京都市上京区一町目(上長者町通堀川東入、東堀川通上長者町上る</t>
  </si>
  <si>
    <t>京都市上京区突抜町(上長者町通堀川東入上る、中立売通堀川東入</t>
  </si>
  <si>
    <t>京都市上京区仲之町(新町通下長者町上る、新町通中長者町下る、</t>
  </si>
  <si>
    <t>京都市上京区頭町(上長者町通西洞院西入、西洞院通上長者町下る</t>
  </si>
  <si>
    <t>京都市上京区菊屋町(西洞院通上長者町上る、西洞院通中立売下る</t>
  </si>
  <si>
    <t>京都市上京区荒神町(猪熊通下立売上る、猪熊通出水下る、猪熊通</t>
  </si>
  <si>
    <t>京都市上京区蛭子町(猪熊通出水上る、猪熊通下長者町下る、下長</t>
  </si>
  <si>
    <t>京都市上京区亀屋町(葭屋町通下長者町下る、葭屋町通出水上る、</t>
  </si>
  <si>
    <t>京都市上京区菱屋町(大宮通椹木町上る、大宮通下立売下る、椹木</t>
  </si>
  <si>
    <t>京都市上京区一町目(大宮通椹木町下る、大宮通丸太町上る、椹木</t>
  </si>
  <si>
    <t>京都市上京区大黒町(猪熊通椹木町上る、猪熊通下立売下る、椹木</t>
  </si>
  <si>
    <t>京都市上京区中之町(猪熊通竹屋町上る、猪熊通丸太町下る、西堀</t>
  </si>
  <si>
    <t>京都市上京区四町目(竹屋町通日暮西入、日暮通竹屋町上る、日暮</t>
  </si>
  <si>
    <t>京都市上京区栄町(大宮通一条上る西入、大宮通中立売下る、智恵</t>
  </si>
  <si>
    <t>京都市上京区毘沙門町(大宮通一条上る東入、黒門通一条上る、黒</t>
  </si>
  <si>
    <t>京都市上京区菊屋町(葭屋町通上長者町下る、葭屋町通下長者町上</t>
  </si>
  <si>
    <t>京都市上京区神明町(上長者町通松屋町東入、松屋町通上長者町上</t>
  </si>
  <si>
    <t>京都市上京区亀屋町(千本通中立売上る、千本通中立売下る、中立</t>
  </si>
  <si>
    <t>京都市上京区突抜町(今出川通七本松東入、今出川通七本松東入上</t>
  </si>
  <si>
    <t>京都市上京区玉屋町(元誓願寺通千本西入、元誓願寺通六軒町東入</t>
  </si>
  <si>
    <t>京都市上京区毘沙門町(今出川通七本松西入、今出川通七本松西入</t>
  </si>
  <si>
    <t>京都市上京区東町(一条通下ノ森西入、一条通下ノ森東入、一条通</t>
  </si>
  <si>
    <t>京都市上京区仲之町(御前通上の下立売上る、御前通上の下立売上</t>
  </si>
  <si>
    <t>京都市上京区大宮町(上の下立売通御前西入、上の下立売通御前西</t>
  </si>
  <si>
    <t>京都市上京区突抜町(下立売通御前西入、下立売通御前西入下る、</t>
  </si>
  <si>
    <t>京都市上京区北町(上の下立売通天神道西入上る、上の下立売通御</t>
  </si>
  <si>
    <t>京都市上京区西町(一条通御前西入、一条通紙屋川東入、一条通天</t>
  </si>
  <si>
    <t>京都市上京区神明町(御前通寺之内下る、御前通今出川上る、御前</t>
  </si>
  <si>
    <t>京都市上京区北町(御前通五辻上る、御前通今出川上る、御前通今</t>
  </si>
  <si>
    <t>京都市上京区大猪熊町(寺之内通大宮西入、寺之内通智恵光院西入</t>
  </si>
  <si>
    <t>京都市上京区西北小路町(猪熊通上立売上る、猪熊通寺之内下る、</t>
  </si>
  <si>
    <t>京都市上京区西北小路町(今出川通浄福寺東入、今出川通智恵光院</t>
  </si>
  <si>
    <t>京都市上京区今出川町(元誓願寺通浄福寺西入、元誓願寺通浄福寺</t>
  </si>
  <si>
    <t>京都市上京区大黒町(上立売通浄福寺西入、上立売通浄福寺東入、</t>
  </si>
  <si>
    <t>京都市中京区大黒町(釜座通夷川下る、釜座通二条上る、夷川通釜</t>
  </si>
  <si>
    <t>京都市中京区石橋町(御池通小川西入、御池通小川東入、御池通西</t>
  </si>
  <si>
    <t>京都市中京区大文字町(丸太町通堀川東入、丸太町通油小路西入、</t>
  </si>
  <si>
    <t>京都市中京区毘沙門町(西洞院通竹屋町下る、西洞院通夷川上る、</t>
  </si>
  <si>
    <t>京都市中京区梅屋町(丸太町通釜座西入、丸太町通釜座東入、丸太</t>
  </si>
  <si>
    <t>京都市中京区大炊町(新町通丸太町下る、新町通竹屋町上る、丸太</t>
  </si>
  <si>
    <t>京都市中京区亀屋町(釜座通竹屋町下る、釜座通夷川上る、夷川通</t>
  </si>
  <si>
    <t>京都市中京区鍵屋町(丸太町通堺町東入、丸太町通堺町西入、丸太</t>
  </si>
  <si>
    <t>京都市中京区橘町(堺町通丸太町下る、堺町通竹屋町上る、竹屋町</t>
  </si>
  <si>
    <t>京都市中京区和久屋町(竹屋町通柳馬場西入、竹屋町通堺町東入、</t>
  </si>
  <si>
    <t>京都市中京区百足屋町(夷川通柳馬場西入、夷川通堺町東入、夷川</t>
  </si>
  <si>
    <t>京都市中京区亀屋町(堺町通夷川下る、堺町通二条上る、夷川通堺</t>
  </si>
  <si>
    <t>京都市中京区壺屋町(東洞院通夷川下る、東洞院通二条上る、夷川</t>
  </si>
  <si>
    <t>京都市中京区高宮町(御池通高倉西入、御池通東洞院東入、御池通</t>
  </si>
  <si>
    <t>京都市中京区船屋町(東洞院通押小路下る、東洞院通御池上る、押</t>
  </si>
  <si>
    <t>京都市中京区亀屋町(竹屋町通烏丸西入、竹屋町通両替町東入、竹</t>
  </si>
  <si>
    <t>京都市中京区清水町(竹屋町通烏丸東入、竹屋町通東洞院西入、竹</t>
  </si>
  <si>
    <t>京都市中京区梅之木町(新烏丸通竹屋町上る、新烏丸通竹屋町下る</t>
  </si>
  <si>
    <t>京都市中京区大文字町(河原町通御霊図子下る、河原町通竹屋町上</t>
  </si>
  <si>
    <t>京都市中京区清水町(河原町通夷川下る、河原町通二条上る、夷川</t>
  </si>
  <si>
    <t>京都市中京区亀屋町(御幸町通御池上る、御幸町通押小路下る、御</t>
  </si>
  <si>
    <t>京都市中京区橘町(押小路通御幸町西入、押小路通麩屋町西入、押</t>
  </si>
  <si>
    <t>京都市中京区鍛冶屋町(富小路通夷川下る、富小路通二条上る、夷</t>
  </si>
  <si>
    <t>京都市中京区桝屋町(富小路通丸太町下る、富小路通竹屋町上る、</t>
  </si>
  <si>
    <t>京都市中京区大炊町(富小路通竹屋町下る、富小路通夷川上る、竹</t>
  </si>
  <si>
    <t>京都市中京区毘沙門町(御幸町通丸太町下る、御幸町通竹屋町上る</t>
  </si>
  <si>
    <t>京都市中京区松本町(御幸町通竹屋町下る、御幸町通夷川上る、御</t>
  </si>
  <si>
    <t>京都市中京区笹屋町(麩屋町通竹屋町下る、麩屋町通夷川上る、竹</t>
  </si>
  <si>
    <t>京都市中京区石屋町(木屋町通三条下る、先斗町通三条下る、木屋</t>
  </si>
  <si>
    <t>京都市中京区下丸屋町(御池通河原町東入、河原町通御池下る、河</t>
  </si>
  <si>
    <t>京都市中京区梅之木町(先斗町通三条下る、先斗町通蛸薬師上る、</t>
  </si>
  <si>
    <t>京都市中京区塩屋町(河原町通蛸薬師下る、河原町通四条上る、蛸</t>
  </si>
  <si>
    <t>京都市中京区大黒町(河原町通三条下る、三条通河原町東入、三条</t>
  </si>
  <si>
    <t>京都市中京区石橋町(三条通河原町西入、三条通寺町東入、三条通</t>
  </si>
  <si>
    <t>京都市中京区中之町(寺町通錦小路下る、寺町通四条上る、新京極</t>
  </si>
  <si>
    <t>京都市中京区船屋町(御幸町通蛸薬師下る、御幸町通錦小路上る、</t>
  </si>
  <si>
    <t>京都市中京区鍛冶屋町(錦小路通御幸町西入、錦小路通麸屋町東入</t>
  </si>
  <si>
    <t>京都市中京区桝屋町(麩屋町通錦小路下る、麩屋町通四条上る、錦</t>
  </si>
  <si>
    <t>京都市中京区油屋町(蛸薬師通麸屋町西入、蛸薬師通富小路東入、</t>
  </si>
  <si>
    <t>京都市中京区八百屋町(六角通寺町西入、六角通御幸町東入、六角</t>
  </si>
  <si>
    <t>京都市中京区大黒町(麩屋町通六角上る、麩屋町通六角下る、六角</t>
  </si>
  <si>
    <t>京都市中京区中之町(三条通麩屋町西入、三条通富小路西入、三条</t>
  </si>
  <si>
    <t>京都市中京区丸屋町(御幸町通姉小路下る、御幸町通三条上る、姉</t>
  </si>
  <si>
    <t>京都市中京区大文字町(御幸町通御池下る、御幸町通姉小路上る、</t>
  </si>
  <si>
    <t>京都市中京区油屋町(柳馬場通姉小路下る、柳馬場通三条上る、姉</t>
  </si>
  <si>
    <t>京都市中京区桝屋町(柳馬場通三条上る、柳馬場通三条下る、堺町</t>
  </si>
  <si>
    <t>京都市中京区槌屋町(柳馬場通三条下る、柳馬場通六角上る、六角</t>
  </si>
  <si>
    <t>京都市中京区菊屋町(堺町通蛸薬師下る、堺町通錦小路上る、錦小</t>
  </si>
  <si>
    <t>京都市中京区三文字町(東洞院通三条下る、東洞院通六角上る、六</t>
  </si>
  <si>
    <t>下半身更衣</t>
    <rPh sb="0" eb="3">
      <t>カハンシン</t>
    </rPh>
    <rPh sb="3" eb="5">
      <t>コウイ</t>
    </rPh>
    <phoneticPr fontId="3"/>
  </si>
  <si>
    <t>トイレ
動作</t>
    <rPh sb="4" eb="6">
      <t>ドウサ</t>
    </rPh>
    <phoneticPr fontId="3"/>
  </si>
  <si>
    <t>浴槽シャワー移乗</t>
    <rPh sb="0" eb="2">
      <t>ヨクソウ</t>
    </rPh>
    <rPh sb="6" eb="8">
      <t>イジョウ</t>
    </rPh>
    <phoneticPr fontId="3"/>
  </si>
  <si>
    <t>歩行・車いす移動</t>
    <rPh sb="0" eb="2">
      <t>ホコウ</t>
    </rPh>
    <rPh sb="3" eb="4">
      <t>クルマ</t>
    </rPh>
    <rPh sb="6" eb="8">
      <t>イドウ</t>
    </rPh>
    <phoneticPr fontId="3"/>
  </si>
  <si>
    <t>社会的
交流</t>
    <rPh sb="0" eb="3">
      <t>シャカイテキ</t>
    </rPh>
    <rPh sb="4" eb="6">
      <t>コウリュウ</t>
    </rPh>
    <phoneticPr fontId="3"/>
  </si>
  <si>
    <t>問題
解決</t>
    <rPh sb="0" eb="2">
      <t>モンダイ</t>
    </rPh>
    <rPh sb="3" eb="5">
      <t>カイケツ</t>
    </rPh>
    <phoneticPr fontId="3"/>
  </si>
  <si>
    <t>FIM
合計</t>
    <rPh sb="4" eb="6">
      <t>ゴウケイ</t>
    </rPh>
    <phoneticPr fontId="3"/>
  </si>
  <si>
    <t>状態が安定し
リハビリができる</t>
    <rPh sb="0" eb="2">
      <t>ジョウタイ</t>
    </rPh>
    <rPh sb="3" eb="5">
      <t>アンテイ</t>
    </rPh>
    <phoneticPr fontId="3"/>
  </si>
  <si>
    <t>リハビリを意欲的に
取り組むことができる</t>
    <rPh sb="5" eb="8">
      <t>イヨクテキ</t>
    </rPh>
    <rPh sb="10" eb="11">
      <t>ト</t>
    </rPh>
    <rPh sb="12" eb="13">
      <t>ク</t>
    </rPh>
    <phoneticPr fontId="3"/>
  </si>
  <si>
    <t>退院への課題に主体的に
取り組むことができる</t>
    <rPh sb="0" eb="2">
      <t>タイイン</t>
    </rPh>
    <rPh sb="4" eb="6">
      <t>カダイ</t>
    </rPh>
    <rPh sb="7" eb="10">
      <t>シュタイテキ</t>
    </rPh>
    <rPh sb="12" eb="13">
      <t>ト</t>
    </rPh>
    <rPh sb="14" eb="15">
      <t>ク</t>
    </rPh>
    <phoneticPr fontId="3"/>
  </si>
  <si>
    <t>生活
動作</t>
    <rPh sb="0" eb="2">
      <t>セイカツ</t>
    </rPh>
    <rPh sb="3" eb="5">
      <t>ドウサ</t>
    </rPh>
    <phoneticPr fontId="3"/>
  </si>
  <si>
    <t>安全に実施できる
動作を確認する</t>
    <rPh sb="0" eb="2">
      <t>アンゼン</t>
    </rPh>
    <rPh sb="3" eb="5">
      <t>ジッシ</t>
    </rPh>
    <rPh sb="9" eb="11">
      <t>ドウサ</t>
    </rPh>
    <rPh sb="12" eb="14">
      <t>カクニン</t>
    </rPh>
    <phoneticPr fontId="3"/>
  </si>
  <si>
    <t>生活動作の介助量が
軽減する</t>
    <rPh sb="0" eb="2">
      <t>セイカツ</t>
    </rPh>
    <rPh sb="2" eb="4">
      <t>ドウサ</t>
    </rPh>
    <rPh sb="5" eb="7">
      <t>カイジョ</t>
    </rPh>
    <rPh sb="7" eb="8">
      <t>リョウ</t>
    </rPh>
    <rPh sb="10" eb="12">
      <t>ケイゲン</t>
    </rPh>
    <phoneticPr fontId="3"/>
  </si>
  <si>
    <t>生活環境に合わせた
動作獲得に取り組む</t>
    <rPh sb="0" eb="2">
      <t>セイカツ</t>
    </rPh>
    <rPh sb="2" eb="4">
      <t>カンキョウ</t>
    </rPh>
    <rPh sb="5" eb="6">
      <t>ア</t>
    </rPh>
    <rPh sb="10" eb="12">
      <t>ドウサ</t>
    </rPh>
    <rPh sb="12" eb="14">
      <t>カクトク</t>
    </rPh>
    <rPh sb="15" eb="16">
      <t>ト</t>
    </rPh>
    <rPh sb="17" eb="18">
      <t>ク</t>
    </rPh>
    <phoneticPr fontId="3"/>
  </si>
  <si>
    <t>退院後の生活様式に
あった動作を
安全に行う</t>
    <rPh sb="0" eb="3">
      <t>タイインゴ</t>
    </rPh>
    <rPh sb="4" eb="6">
      <t>セイカツ</t>
    </rPh>
    <rPh sb="6" eb="8">
      <t>ヨウシキ</t>
    </rPh>
    <rPh sb="13" eb="15">
      <t>ドウサ</t>
    </rPh>
    <rPh sb="17" eb="19">
      <t>アンゼン</t>
    </rPh>
    <rPh sb="20" eb="21">
      <t>オコナ</t>
    </rPh>
    <phoneticPr fontId="3"/>
  </si>
  <si>
    <t>安全な方法で
移乗・移動できる</t>
    <rPh sb="0" eb="2">
      <t>アンゼン</t>
    </rPh>
    <rPh sb="3" eb="5">
      <t>ホウホウ</t>
    </rPh>
    <rPh sb="7" eb="9">
      <t>イジョウ</t>
    </rPh>
    <rPh sb="10" eb="12">
      <t>イドウ</t>
    </rPh>
    <phoneticPr fontId="3"/>
  </si>
  <si>
    <t>リハビリで獲得した方法で、
移乗・移動できる</t>
    <rPh sb="5" eb="7">
      <t>カクトク</t>
    </rPh>
    <rPh sb="9" eb="11">
      <t>ホウホウ</t>
    </rPh>
    <rPh sb="14" eb="16">
      <t>イジョウ</t>
    </rPh>
    <rPh sb="17" eb="19">
      <t>イドウ</t>
    </rPh>
    <phoneticPr fontId="3"/>
  </si>
  <si>
    <t>生活環境に合わせた
移動方法を獲得する</t>
    <rPh sb="0" eb="2">
      <t>セイカツ</t>
    </rPh>
    <rPh sb="2" eb="4">
      <t>カンキョウ</t>
    </rPh>
    <rPh sb="5" eb="6">
      <t>ア</t>
    </rPh>
    <rPh sb="10" eb="12">
      <t>イドウ</t>
    </rPh>
    <rPh sb="12" eb="14">
      <t>ホウホウ</t>
    </rPh>
    <rPh sb="15" eb="17">
      <t>カクトク</t>
    </rPh>
    <phoneticPr fontId="3"/>
  </si>
  <si>
    <t>獲得した手段で屋内外を
安全に移動できる</t>
    <rPh sb="0" eb="2">
      <t>カクトク</t>
    </rPh>
    <rPh sb="4" eb="6">
      <t>シュダン</t>
    </rPh>
    <rPh sb="7" eb="9">
      <t>オクナイ</t>
    </rPh>
    <rPh sb="9" eb="10">
      <t>ガイ</t>
    </rPh>
    <rPh sb="12" eb="14">
      <t>アンゼン</t>
    </rPh>
    <rPh sb="15" eb="17">
      <t>イドウ</t>
    </rPh>
    <phoneticPr fontId="3"/>
  </si>
  <si>
    <t>合併症コントロールの
目的が理解できる</t>
    <rPh sb="0" eb="3">
      <t>ガッペイショウ</t>
    </rPh>
    <rPh sb="11" eb="13">
      <t>モクテキ</t>
    </rPh>
    <rPh sb="14" eb="16">
      <t>リカイ</t>
    </rPh>
    <phoneticPr fontId="3"/>
  </si>
  <si>
    <t>生活環境に合わせた
合併症管理ができる</t>
    <rPh sb="0" eb="2">
      <t>セイカツ</t>
    </rPh>
    <rPh sb="2" eb="4">
      <t>カンキョウ</t>
    </rPh>
    <rPh sb="5" eb="6">
      <t>ア</t>
    </rPh>
    <rPh sb="10" eb="12">
      <t>ガッペイ</t>
    </rPh>
    <rPh sb="12" eb="13">
      <t>ショウ</t>
    </rPh>
    <rPh sb="13" eb="15">
      <t>カンリ</t>
    </rPh>
    <phoneticPr fontId="16"/>
  </si>
  <si>
    <t>治療食・形態の確認と
坐位での安全な
食事摂取</t>
    <rPh sb="0" eb="2">
      <t>チリョウ</t>
    </rPh>
    <rPh sb="2" eb="3">
      <t>ショク</t>
    </rPh>
    <rPh sb="4" eb="6">
      <t>ケイタイ</t>
    </rPh>
    <rPh sb="7" eb="9">
      <t>カクニン</t>
    </rPh>
    <rPh sb="11" eb="13">
      <t>ザイ</t>
    </rPh>
    <rPh sb="15" eb="17">
      <t>アンゼン</t>
    </rPh>
    <rPh sb="19" eb="21">
      <t>ショクジ</t>
    </rPh>
    <rPh sb="21" eb="23">
      <t>セッシュ</t>
    </rPh>
    <phoneticPr fontId="3"/>
  </si>
  <si>
    <t>栄養の指導を受け
その目的を理解できる</t>
    <rPh sb="0" eb="2">
      <t>エイヨウ</t>
    </rPh>
    <rPh sb="3" eb="5">
      <t>シドウ</t>
    </rPh>
    <rPh sb="6" eb="7">
      <t>ウ</t>
    </rPh>
    <rPh sb="11" eb="13">
      <t>モクテキ</t>
    </rPh>
    <rPh sb="14" eb="16">
      <t>リカイ</t>
    </rPh>
    <phoneticPr fontId="3"/>
  </si>
  <si>
    <t>生活環境に合わせた栄養管理ができる</t>
    <rPh sb="0" eb="2">
      <t>セイカツ</t>
    </rPh>
    <rPh sb="2" eb="4">
      <t>カンキョウ</t>
    </rPh>
    <rPh sb="5" eb="6">
      <t>ア</t>
    </rPh>
    <rPh sb="9" eb="11">
      <t>エイヨウ</t>
    </rPh>
    <rPh sb="11" eb="13">
      <t>カンリ</t>
    </rPh>
    <phoneticPr fontId="3"/>
  </si>
  <si>
    <t>生活環境に合わせた
服薬管理ができる</t>
    <rPh sb="0" eb="2">
      <t>セイカツ</t>
    </rPh>
    <rPh sb="2" eb="4">
      <t>カンキョウ</t>
    </rPh>
    <rPh sb="5" eb="6">
      <t>ア</t>
    </rPh>
    <rPh sb="10" eb="12">
      <t>フクヤク</t>
    </rPh>
    <rPh sb="12" eb="14">
      <t>カンリ</t>
    </rPh>
    <phoneticPr fontId="3"/>
  </si>
  <si>
    <t>退院後の生活の場を決定し
制度申請準備を開始</t>
    <rPh sb="0" eb="3">
      <t>タイインゴ</t>
    </rPh>
    <rPh sb="4" eb="6">
      <t>セイカツ</t>
    </rPh>
    <rPh sb="7" eb="8">
      <t>バ</t>
    </rPh>
    <rPh sb="9" eb="11">
      <t>ケッテイ</t>
    </rPh>
    <rPh sb="13" eb="15">
      <t>セイド</t>
    </rPh>
    <rPh sb="15" eb="17">
      <t>シンセイ</t>
    </rPh>
    <rPh sb="17" eb="19">
      <t>ジュンビ</t>
    </rPh>
    <rPh sb="20" eb="22">
      <t>カイシ</t>
    </rPh>
    <phoneticPr fontId="3"/>
  </si>
  <si>
    <t>外泊・外出ができる。
家屋確認ができる</t>
    <rPh sb="0" eb="2">
      <t>ガイハク</t>
    </rPh>
    <rPh sb="3" eb="5">
      <t>ガイシュツ</t>
    </rPh>
    <rPh sb="11" eb="13">
      <t>カオク</t>
    </rPh>
    <rPh sb="13" eb="15">
      <t>カクニン</t>
    </rPh>
    <phoneticPr fontId="3"/>
  </si>
  <si>
    <t>家族・家屋状況等の
情報収集</t>
    <rPh sb="0" eb="2">
      <t>カゾク</t>
    </rPh>
    <rPh sb="3" eb="5">
      <t>カオク</t>
    </rPh>
    <rPh sb="5" eb="7">
      <t>ジョウキョウ</t>
    </rPh>
    <rPh sb="7" eb="8">
      <t>ナド</t>
    </rPh>
    <rPh sb="10" eb="12">
      <t>ジョウホウ</t>
    </rPh>
    <rPh sb="12" eb="14">
      <t>シュウシュウ</t>
    </rPh>
    <phoneticPr fontId="3"/>
  </si>
  <si>
    <t>家族・本人が障害を理解し、
今後の意向を確認</t>
    <rPh sb="0" eb="2">
      <t>カゾク</t>
    </rPh>
    <rPh sb="3" eb="5">
      <t>ホンニン</t>
    </rPh>
    <rPh sb="6" eb="8">
      <t>ショウガイ</t>
    </rPh>
    <rPh sb="9" eb="11">
      <t>リカイ</t>
    </rPh>
    <rPh sb="14" eb="16">
      <t>コンゴ</t>
    </rPh>
    <rPh sb="17" eb="19">
      <t>イコウ</t>
    </rPh>
    <rPh sb="20" eb="22">
      <t>カクニン</t>
    </rPh>
    <phoneticPr fontId="3"/>
  </si>
  <si>
    <t>住宅改修や
在宅サービスの調整</t>
    <rPh sb="0" eb="2">
      <t>ジュウタク</t>
    </rPh>
    <rPh sb="2" eb="4">
      <t>カイシュウ</t>
    </rPh>
    <rPh sb="6" eb="8">
      <t>ザイタク</t>
    </rPh>
    <rPh sb="13" eb="15">
      <t>チョウセイ</t>
    </rPh>
    <phoneticPr fontId="3"/>
  </si>
  <si>
    <t>家族の受入れ準備と
在宅介護技術指導</t>
    <rPh sb="0" eb="2">
      <t>カゾク</t>
    </rPh>
    <rPh sb="3" eb="5">
      <t>ウケイ</t>
    </rPh>
    <rPh sb="6" eb="8">
      <t>ジュンビ</t>
    </rPh>
    <rPh sb="10" eb="12">
      <t>ザイタク</t>
    </rPh>
    <rPh sb="12" eb="14">
      <t>カイゴ</t>
    </rPh>
    <rPh sb="14" eb="16">
      <t>ギジュツ</t>
    </rPh>
    <rPh sb="16" eb="18">
      <t>シドウ</t>
    </rPh>
    <phoneticPr fontId="3"/>
  </si>
  <si>
    <t>関連サービスへの情報提供</t>
    <rPh sb="0" eb="2">
      <t>カンレン</t>
    </rPh>
    <rPh sb="8" eb="10">
      <t>ジョウホウ</t>
    </rPh>
    <rPh sb="10" eb="12">
      <t>テイキョウ</t>
    </rPh>
    <phoneticPr fontId="3"/>
  </si>
  <si>
    <t>脳卒中地域連携パス</t>
    <rPh sb="0" eb="3">
      <t>ノウソッチュウ</t>
    </rPh>
    <rPh sb="3" eb="5">
      <t>チイキ</t>
    </rPh>
    <rPh sb="5" eb="7">
      <t>レンケイ</t>
    </rPh>
    <phoneticPr fontId="3"/>
  </si>
  <si>
    <t>基本情報</t>
    <rPh sb="0" eb="2">
      <t>キホン</t>
    </rPh>
    <rPh sb="2" eb="4">
      <t>ジョウホウ</t>
    </rPh>
    <phoneticPr fontId="3"/>
  </si>
  <si>
    <t>急性期施設名</t>
    <rPh sb="0" eb="3">
      <t>キュウセイキ</t>
    </rPh>
    <rPh sb="3" eb="5">
      <t>シセツ</t>
    </rPh>
    <rPh sb="5" eb="6">
      <t>メイ</t>
    </rPh>
    <phoneticPr fontId="3"/>
  </si>
  <si>
    <t>回復期施設名</t>
    <rPh sb="0" eb="2">
      <t>カイフク</t>
    </rPh>
    <rPh sb="2" eb="3">
      <t>キ</t>
    </rPh>
    <rPh sb="3" eb="5">
      <t>シセツ</t>
    </rPh>
    <rPh sb="5" eb="6">
      <t>メイ</t>
    </rPh>
    <phoneticPr fontId="3"/>
  </si>
  <si>
    <t>生活期施設名</t>
    <rPh sb="0" eb="2">
      <t>セイカツ</t>
    </rPh>
    <rPh sb="2" eb="3">
      <t>キ</t>
    </rPh>
    <rPh sb="3" eb="6">
      <t>シセツメイ</t>
    </rPh>
    <phoneticPr fontId="3"/>
  </si>
  <si>
    <t>ケアマネージャ</t>
    <phoneticPr fontId="3"/>
  </si>
  <si>
    <t>電話番号</t>
    <rPh sb="0" eb="2">
      <t>デンワ</t>
    </rPh>
    <rPh sb="2" eb="4">
      <t>バンゴウ</t>
    </rPh>
    <phoneticPr fontId="3"/>
  </si>
  <si>
    <t>Fax番号</t>
    <rPh sb="3" eb="5">
      <t>バンゴウ</t>
    </rPh>
    <phoneticPr fontId="3"/>
  </si>
  <si>
    <t>京都第二赤十字病院</t>
  </si>
  <si>
    <t>京都警察病院</t>
    <rPh sb="0" eb="2">
      <t>キョウト</t>
    </rPh>
    <rPh sb="2" eb="4">
      <t>ケイサツ</t>
    </rPh>
    <rPh sb="4" eb="6">
      <t>ビョウイン</t>
    </rPh>
    <phoneticPr fontId="3"/>
  </si>
  <si>
    <t>京都市立病院</t>
  </si>
  <si>
    <t>室町病院</t>
    <rPh sb="0" eb="2">
      <t>ムロマチ</t>
    </rPh>
    <rPh sb="2" eb="4">
      <t>ビョウイン</t>
    </rPh>
    <phoneticPr fontId="3"/>
  </si>
  <si>
    <t>三菱京都病院</t>
    <rPh sb="0" eb="2">
      <t>ミツビシ</t>
    </rPh>
    <rPh sb="2" eb="4">
      <t>キョウト</t>
    </rPh>
    <rPh sb="4" eb="6">
      <t>ビョウイン</t>
    </rPh>
    <phoneticPr fontId="3"/>
  </si>
  <si>
    <t>京都桂病院</t>
    <rPh sb="0" eb="2">
      <t>キョウト</t>
    </rPh>
    <rPh sb="2" eb="3">
      <t>カツラ</t>
    </rPh>
    <rPh sb="3" eb="5">
      <t>ビョウイン</t>
    </rPh>
    <phoneticPr fontId="3"/>
  </si>
  <si>
    <t>明石病院</t>
    <rPh sb="0" eb="2">
      <t>アカシ</t>
    </rPh>
    <rPh sb="2" eb="4">
      <t>ビョウイン</t>
    </rPh>
    <phoneticPr fontId="3"/>
  </si>
  <si>
    <t>京都武田病院</t>
    <rPh sb="0" eb="2">
      <t>キョウト</t>
    </rPh>
    <phoneticPr fontId="3"/>
  </si>
  <si>
    <t>京都回生病院</t>
    <rPh sb="0" eb="2">
      <t>キョウト</t>
    </rPh>
    <rPh sb="2" eb="4">
      <t>カイセイ</t>
    </rPh>
    <rPh sb="4" eb="6">
      <t>ビョウイン</t>
    </rPh>
    <phoneticPr fontId="3"/>
  </si>
  <si>
    <t>済生会京都府病院</t>
    <rPh sb="0" eb="3">
      <t>サイセイカイ</t>
    </rPh>
    <rPh sb="3" eb="6">
      <t>キョウトフ</t>
    </rPh>
    <rPh sb="6" eb="8">
      <t>ビョウイン</t>
    </rPh>
    <phoneticPr fontId="3"/>
  </si>
  <si>
    <t>洛西シミズ病院</t>
    <rPh sb="0" eb="1">
      <t>ラク</t>
    </rPh>
    <rPh sb="1" eb="2">
      <t>サイ</t>
    </rPh>
    <rPh sb="5" eb="7">
      <t>ビョウイン</t>
    </rPh>
    <phoneticPr fontId="3"/>
  </si>
  <si>
    <t>蘇生会総合病院</t>
    <rPh sb="0" eb="2">
      <t>ソセイ</t>
    </rPh>
    <rPh sb="2" eb="3">
      <t>カイ</t>
    </rPh>
    <rPh sb="3" eb="5">
      <t>ソウゴウ</t>
    </rPh>
    <rPh sb="5" eb="7">
      <t>ビョウイン</t>
    </rPh>
    <phoneticPr fontId="3"/>
  </si>
  <si>
    <t>千春会病院</t>
    <rPh sb="0" eb="1">
      <t>セン</t>
    </rPh>
    <rPh sb="1" eb="2">
      <t>シュン</t>
    </rPh>
    <rPh sb="2" eb="3">
      <t>カイ</t>
    </rPh>
    <rPh sb="3" eb="5">
      <t>ビョウイン</t>
    </rPh>
    <phoneticPr fontId="3"/>
  </si>
  <si>
    <t>長岡京病院</t>
    <rPh sb="0" eb="3">
      <t>ナガオカキョウ</t>
    </rPh>
    <rPh sb="3" eb="5">
      <t>ビョウイン</t>
    </rPh>
    <phoneticPr fontId="3"/>
  </si>
  <si>
    <t>新河端病院</t>
    <rPh sb="0" eb="1">
      <t>シン</t>
    </rPh>
    <rPh sb="1" eb="3">
      <t>カワバタ</t>
    </rPh>
    <rPh sb="3" eb="5">
      <t>ビョウイン</t>
    </rPh>
    <phoneticPr fontId="3"/>
  </si>
  <si>
    <t>ほうゆう病院</t>
    <rPh sb="4" eb="6">
      <t>ビョウイン</t>
    </rPh>
    <phoneticPr fontId="3"/>
  </si>
  <si>
    <t>京都きづ川病院</t>
    <rPh sb="0" eb="2">
      <t>キョウト</t>
    </rPh>
    <rPh sb="4" eb="5">
      <t>カワ</t>
    </rPh>
    <rPh sb="5" eb="7">
      <t>ビョウイン</t>
    </rPh>
    <phoneticPr fontId="3"/>
  </si>
  <si>
    <t>京都八幡病院</t>
    <rPh sb="0" eb="2">
      <t>キョウト</t>
    </rPh>
    <rPh sb="2" eb="4">
      <t>ヤワタ</t>
    </rPh>
    <rPh sb="4" eb="6">
      <t>ビョウイン</t>
    </rPh>
    <phoneticPr fontId="3"/>
  </si>
  <si>
    <t>八幡中央病院</t>
    <rPh sb="0" eb="2">
      <t>ヤワタ</t>
    </rPh>
    <rPh sb="2" eb="4">
      <t>チュウオウ</t>
    </rPh>
    <rPh sb="4" eb="6">
      <t>ビョウイン</t>
    </rPh>
    <phoneticPr fontId="3"/>
  </si>
  <si>
    <t>田辺中央病院</t>
    <rPh sb="0" eb="2">
      <t>タナベ</t>
    </rPh>
    <rPh sb="2" eb="4">
      <t>チュウオウ</t>
    </rPh>
    <rPh sb="4" eb="6">
      <t>ビョウイン</t>
    </rPh>
    <phoneticPr fontId="3"/>
  </si>
  <si>
    <t>学研都市病院</t>
    <rPh sb="0" eb="2">
      <t>ガッケン</t>
    </rPh>
    <rPh sb="2" eb="4">
      <t>トシ</t>
    </rPh>
    <rPh sb="4" eb="6">
      <t>ビョウイン</t>
    </rPh>
    <phoneticPr fontId="3"/>
  </si>
  <si>
    <t>亀岡シミズ病院</t>
    <rPh sb="0" eb="2">
      <t>カメオカ</t>
    </rPh>
    <rPh sb="5" eb="7">
      <t>ビョウイン</t>
    </rPh>
    <phoneticPr fontId="3"/>
  </si>
  <si>
    <t>水無瀬病院</t>
    <rPh sb="0" eb="3">
      <t>ミナセ</t>
    </rPh>
    <rPh sb="3" eb="5">
      <t>ビョウイン</t>
    </rPh>
    <phoneticPr fontId="3"/>
  </si>
  <si>
    <t>大津市</t>
  </si>
  <si>
    <t>大津市蓮池町</t>
  </si>
  <si>
    <t>大津市際川</t>
  </si>
  <si>
    <t>大津市あかね町</t>
  </si>
  <si>
    <t>大津市見世</t>
  </si>
  <si>
    <t>大津市高砂町</t>
  </si>
  <si>
    <t>大津市滋賀里</t>
  </si>
  <si>
    <t>大津市南志賀</t>
  </si>
  <si>
    <t>大津市鏡が浜</t>
  </si>
  <si>
    <t>大津市勧学</t>
  </si>
  <si>
    <t>大津市柳川</t>
  </si>
  <si>
    <t>大津市神宮町</t>
  </si>
  <si>
    <t>大津市比叡平</t>
  </si>
  <si>
    <t>大津市山中町</t>
  </si>
  <si>
    <t>大津市二本松</t>
  </si>
  <si>
    <t>大津市柳が崎</t>
  </si>
  <si>
    <t>大津市茶が崎</t>
  </si>
  <si>
    <t>大津市松山町</t>
  </si>
  <si>
    <t>大津市皇子が丘</t>
  </si>
  <si>
    <t>大津市桜野町</t>
  </si>
  <si>
    <t>大津市錦織</t>
  </si>
  <si>
    <t>大津市千石台</t>
  </si>
  <si>
    <t>大津市尾花川</t>
  </si>
  <si>
    <t>大津市観音寺</t>
  </si>
  <si>
    <t>大津市大門通</t>
  </si>
  <si>
    <t>大津市三井寺町</t>
  </si>
  <si>
    <t>大津市小関町</t>
  </si>
  <si>
    <t>大津市園城寺町</t>
  </si>
  <si>
    <t>大津市御陵町</t>
  </si>
  <si>
    <t>大津市山上町</t>
  </si>
  <si>
    <t>大津市浜町</t>
  </si>
  <si>
    <t>大津市島の関</t>
  </si>
  <si>
    <t>大津市中央</t>
  </si>
  <si>
    <t>大津市京町</t>
  </si>
  <si>
    <t>大津市札の辻</t>
  </si>
  <si>
    <t>大津市長等</t>
  </si>
  <si>
    <t>大津市浜大津</t>
  </si>
  <si>
    <t>大津市梅林</t>
  </si>
  <si>
    <t>大津市朝日が丘</t>
  </si>
  <si>
    <t>大津市音羽台</t>
  </si>
  <si>
    <t>大津市逢坂</t>
  </si>
  <si>
    <t>大津市春日町</t>
  </si>
  <si>
    <t>大津市末広町</t>
  </si>
  <si>
    <t>大津市御幸町</t>
  </si>
  <si>
    <t>大津市神出開町</t>
  </si>
  <si>
    <t>大津市大谷町</t>
  </si>
  <si>
    <t>大津市横木</t>
  </si>
  <si>
    <t>大津市追分町</t>
  </si>
  <si>
    <t>大津市稲葉台</t>
  </si>
  <si>
    <t>大津市茶戸町</t>
  </si>
  <si>
    <t>大津市藤尾奥町</t>
  </si>
  <si>
    <t>大津市雄琴</t>
  </si>
  <si>
    <t>大津市苗鹿</t>
  </si>
  <si>
    <t>大津市木の岡町</t>
  </si>
  <si>
    <t>大津市比叡辻</t>
  </si>
  <si>
    <t>大津市下阪本</t>
  </si>
  <si>
    <t>大津市唐崎</t>
  </si>
  <si>
    <t>大津市雄琴北</t>
  </si>
  <si>
    <t>大津市千野</t>
  </si>
  <si>
    <t>大津市日吉台</t>
  </si>
  <si>
    <t>大津市坂本</t>
  </si>
  <si>
    <t>大津市穴太</t>
  </si>
  <si>
    <t>大津市弥生町</t>
  </si>
  <si>
    <t>大津市坂本本町</t>
  </si>
  <si>
    <t>大津市緑町</t>
  </si>
  <si>
    <t>大津市花園町</t>
  </si>
  <si>
    <t>大津市美空町</t>
  </si>
  <si>
    <t>大津市向陽町</t>
  </si>
  <si>
    <t>大津市清風町</t>
  </si>
  <si>
    <t>大津市陽明町</t>
  </si>
  <si>
    <t>大津市清和町</t>
  </si>
  <si>
    <t>大津市真野普門</t>
  </si>
  <si>
    <t>大津市真野</t>
  </si>
  <si>
    <t>大津市真野谷口町</t>
  </si>
  <si>
    <t>大津市真野家田町</t>
  </si>
  <si>
    <t>大津市真野大野</t>
  </si>
  <si>
    <t>大津市真野佐川町</t>
  </si>
  <si>
    <t>大津市今堅田</t>
  </si>
  <si>
    <t>大津市本堅田</t>
  </si>
  <si>
    <t>大津市堅田</t>
  </si>
  <si>
    <t>大津市衣川</t>
  </si>
  <si>
    <t>大津市仰木町</t>
  </si>
  <si>
    <t>大津市仰木の里</t>
  </si>
  <si>
    <t>大津市仰木</t>
  </si>
  <si>
    <t>大津市仰木の里東</t>
  </si>
  <si>
    <t>大津市伊香立北在地町</t>
  </si>
  <si>
    <t>大津市伊香立下在地町</t>
  </si>
  <si>
    <t>大津市伊香立向在地町</t>
  </si>
  <si>
    <t>大津市伊香立南庄町</t>
  </si>
  <si>
    <t>大津市伊香立生津町</t>
  </si>
  <si>
    <t>大津市伊香立上在地町</t>
  </si>
  <si>
    <t>大津市伊香立途中町</t>
  </si>
  <si>
    <t>大津市伊香立上龍華町</t>
  </si>
  <si>
    <t>大津市伊香立下龍華町</t>
  </si>
  <si>
    <t>京都市左京区久多川合町</t>
  </si>
  <si>
    <t>京都市左京区久多下の町</t>
  </si>
  <si>
    <t>京都市左京区久多宮の町</t>
  </si>
  <si>
    <t>京都市左京区久多中の町</t>
  </si>
  <si>
    <t>京都市左京区久多上の町</t>
  </si>
  <si>
    <t>大津市葛川細川町</t>
  </si>
  <si>
    <t>大津市葛川貫井町</t>
  </si>
  <si>
    <t>大津市葛川梅ノ木町</t>
  </si>
  <si>
    <t>大津市葛川町居町</t>
  </si>
  <si>
    <t>大津市葛川坊村町</t>
  </si>
  <si>
    <t>大津市葛川中村町</t>
  </si>
  <si>
    <t>大津市葛川木戸口町</t>
  </si>
  <si>
    <t>大津市葛川坂下町</t>
  </si>
  <si>
    <t>大津市北小松</t>
  </si>
  <si>
    <t>大津市南小松</t>
  </si>
  <si>
    <t>大津市北比良</t>
  </si>
  <si>
    <t>大津市南比良</t>
  </si>
  <si>
    <t>大津市大物</t>
  </si>
  <si>
    <t>大津市荒川</t>
  </si>
  <si>
    <t>大津市木戸</t>
  </si>
  <si>
    <t>大津市八屋戸</t>
  </si>
  <si>
    <t>大津市南船路</t>
  </si>
  <si>
    <t>大津市和邇北浜</t>
  </si>
  <si>
    <t>大津市和邇中浜</t>
  </si>
  <si>
    <t>大津市和邇南浜</t>
  </si>
  <si>
    <t>大津市和邇今宿</t>
  </si>
  <si>
    <t>大津市小野</t>
  </si>
  <si>
    <t>大津市和邇中</t>
  </si>
  <si>
    <t>大津市栗原</t>
  </si>
  <si>
    <t>大津市和邇高城</t>
  </si>
  <si>
    <t>大津市和邇春日</t>
  </si>
  <si>
    <t>大津市水明</t>
  </si>
  <si>
    <t>大津市湖青</t>
  </si>
  <si>
    <t>大津市朝日</t>
  </si>
  <si>
    <t>大津市におの浜</t>
  </si>
  <si>
    <t>大津市馬場</t>
  </si>
  <si>
    <t>大津市竜が丘</t>
  </si>
  <si>
    <t>大津市本宮</t>
  </si>
  <si>
    <t>大津市石場</t>
  </si>
  <si>
    <t>大津市打出浜</t>
  </si>
  <si>
    <t>大津市松本</t>
  </si>
  <si>
    <t>大津市由美浜</t>
  </si>
  <si>
    <t>大津市木下町</t>
  </si>
  <si>
    <t>大津市丸の内町</t>
  </si>
  <si>
    <t>大津市本丸町</t>
  </si>
  <si>
    <t>大津市膳所</t>
  </si>
  <si>
    <t>大津市相模町</t>
  </si>
  <si>
    <t>大津市昭和町</t>
  </si>
  <si>
    <t>大津市西の庄</t>
  </si>
  <si>
    <t>大津市湖城が丘</t>
  </si>
  <si>
    <t>大津市秋葉台</t>
  </si>
  <si>
    <t>大津市膳所上別保町</t>
  </si>
  <si>
    <t>大津市膳所平尾町</t>
  </si>
  <si>
    <t>大津市膳所池ノ内町</t>
  </si>
  <si>
    <t>大津市鶴の里</t>
  </si>
  <si>
    <t>大津市池の里</t>
  </si>
  <si>
    <t>大津市松原町</t>
  </si>
  <si>
    <t>大津市粟津町</t>
  </si>
  <si>
    <t>大津市晴嵐</t>
  </si>
  <si>
    <t>大津市御殿浜</t>
  </si>
  <si>
    <t>大津市別保</t>
  </si>
  <si>
    <t>大津市杉浦町</t>
  </si>
  <si>
    <t>大津市中庄</t>
  </si>
  <si>
    <t>大津市美崎町</t>
  </si>
  <si>
    <t>大津市園山</t>
  </si>
  <si>
    <t>大津市北大路</t>
  </si>
  <si>
    <t>大津市国分</t>
  </si>
  <si>
    <t>大津市若葉台</t>
  </si>
  <si>
    <t>大津市富士見台</t>
  </si>
  <si>
    <t>大津市唐橋町</t>
  </si>
  <si>
    <t>大津市田辺町</t>
  </si>
  <si>
    <t>大津市螢谷</t>
  </si>
  <si>
    <t>大津市鳥居川町</t>
  </si>
  <si>
    <t>大津市栄町</t>
  </si>
  <si>
    <t>大津市光が丘町</t>
  </si>
  <si>
    <t>大津市石山千町</t>
  </si>
  <si>
    <t>大津市石山寺</t>
  </si>
  <si>
    <t>大津市平津</t>
  </si>
  <si>
    <t>大津市千町</t>
  </si>
  <si>
    <t>大津市赤尾町</t>
  </si>
  <si>
    <t>大津市南郷</t>
  </si>
  <si>
    <t>大津市石山寺辺町</t>
  </si>
  <si>
    <t>大津市大平</t>
  </si>
  <si>
    <t>大津市石山外畑町</t>
  </si>
  <si>
    <t>大津市石山内畑町</t>
  </si>
  <si>
    <t>大津市南郷上山町</t>
  </si>
  <si>
    <t>高島市以下に掲載がない場合</t>
  </si>
  <si>
    <t>高島市武曽横山</t>
  </si>
  <si>
    <t>高島市野田</t>
  </si>
  <si>
    <t>高島市宮野</t>
  </si>
  <si>
    <t>高島市鴨</t>
  </si>
  <si>
    <t>高島市永田</t>
  </si>
  <si>
    <t>高島市勝野</t>
  </si>
  <si>
    <t>高島市鵜川</t>
  </si>
  <si>
    <t>高島市城山台</t>
  </si>
  <si>
    <t>高島市音羽</t>
  </si>
  <si>
    <t>高島市拝戸</t>
  </si>
  <si>
    <t>高島市鴨川平</t>
  </si>
  <si>
    <t>高島市高島</t>
  </si>
  <si>
    <t>高島市鹿ケ瀬</t>
  </si>
  <si>
    <t>高島市黒谷</t>
  </si>
  <si>
    <t>高島市畑</t>
  </si>
  <si>
    <t>高島市安曇川町上古賀</t>
  </si>
  <si>
    <t>高島市安曇川町下古賀</t>
  </si>
  <si>
    <t>高島市安曇川町南古賀</t>
  </si>
  <si>
    <t>高島市安曇川町中野</t>
  </si>
  <si>
    <t>高島市安曇川町長尾</t>
  </si>
  <si>
    <t>高島市安曇川町常磐木</t>
  </si>
  <si>
    <t>高島市安曇川町西万木</t>
  </si>
  <si>
    <t>高島市安曇川町五番領</t>
  </si>
  <si>
    <t>高島市安曇川町末広</t>
  </si>
  <si>
    <t>高島市安曇川町三尾里</t>
  </si>
  <si>
    <t>高島市安曇川町中央</t>
  </si>
  <si>
    <t>高島市安曇川町田中</t>
  </si>
  <si>
    <t>高島市安曇川町青柳</t>
  </si>
  <si>
    <t>高島市安曇川町横江</t>
  </si>
  <si>
    <t>高島市安曇川町下小川</t>
  </si>
  <si>
    <t>高島市安曇川町上小川</t>
  </si>
  <si>
    <t>高島市安曇川町川島</t>
  </si>
  <si>
    <t>高島市安曇川町北船木</t>
  </si>
  <si>
    <t>高島市安曇川町南船木</t>
  </si>
  <si>
    <t>高島市安曇川町四津川</t>
  </si>
  <si>
    <t>高島市安曇川町横江浜</t>
  </si>
  <si>
    <t>高島市朽木市場</t>
  </si>
  <si>
    <t>高島市朽木荒川</t>
  </si>
  <si>
    <t>高島市朽木野尻</t>
  </si>
  <si>
    <t>高島市朽木上野</t>
  </si>
  <si>
    <t>高島市朽木宮前坊</t>
  </si>
  <si>
    <t>高島市朽木柏</t>
  </si>
  <si>
    <t>高島市朽木岩瀬</t>
  </si>
  <si>
    <t>高島市朽木古川</t>
  </si>
  <si>
    <t>高島市朽木大野</t>
  </si>
  <si>
    <t>高島市朽木村井</t>
  </si>
  <si>
    <t>高島市朽木栃生</t>
  </si>
  <si>
    <t>高島市朽木小川</t>
  </si>
  <si>
    <t>高島市朽木平良</t>
  </si>
  <si>
    <t>高島市朽木桑原</t>
  </si>
  <si>
    <t>京都市中京区一蓮社町</t>
  </si>
  <si>
    <t>京都市中京区御射山町</t>
  </si>
  <si>
    <t>京都市中京区橋弁慶町</t>
  </si>
  <si>
    <t>京都市中京区手洗水町</t>
  </si>
  <si>
    <t>京都市中京区笋町</t>
  </si>
  <si>
    <t>京都市中京区菊水鉾町</t>
  </si>
  <si>
    <t>京都市中京区占出山町</t>
  </si>
  <si>
    <t>京都市中京区山伏山町</t>
  </si>
  <si>
    <t>京都市中京区饅頭屋町</t>
  </si>
  <si>
    <t>京都市中京区七観音町</t>
  </si>
  <si>
    <t>京都市中京区鯉山町</t>
  </si>
  <si>
    <t>京都市中京区骨屋町</t>
  </si>
  <si>
    <t>京都市中京区烏帽子屋町</t>
  </si>
  <si>
    <t>京都市中京区御倉町</t>
  </si>
  <si>
    <t>京都市中京区虎屋町</t>
  </si>
  <si>
    <t>京都市中京区場之町</t>
  </si>
  <si>
    <t>京都市中京区柿本町</t>
  </si>
  <si>
    <t>京都市中京区役行者町</t>
  </si>
  <si>
    <t>京都市中京区円福寺町</t>
  </si>
  <si>
    <t>京都市中京区龍池町</t>
  </si>
  <si>
    <t>京都市中京区綿屋町</t>
  </si>
  <si>
    <t>京都市中京区大阪材木町</t>
  </si>
  <si>
    <t>京都市中京区東片町</t>
  </si>
  <si>
    <t>京都市中京区曇華院前町</t>
  </si>
  <si>
    <t>京都市中京区車屋町</t>
  </si>
  <si>
    <t>京都市中京区長浜町</t>
  </si>
  <si>
    <t>京都市中京区衣棚町</t>
  </si>
  <si>
    <t>京都市中京区了頓図子町</t>
  </si>
  <si>
    <t>京都市中京区三条町</t>
  </si>
  <si>
    <t>京都市中京区町頭町</t>
  </si>
  <si>
    <t>京都市中京区神明町</t>
  </si>
  <si>
    <t>京都市中京区玉蔵町</t>
  </si>
  <si>
    <t>京都市中京区六角町</t>
  </si>
  <si>
    <t>京都市中京区姥柳町</t>
  </si>
  <si>
    <t>京都市中京区不動町</t>
  </si>
  <si>
    <t>京都市中京区池須町</t>
  </si>
  <si>
    <t>京都市中京区西六角町</t>
  </si>
  <si>
    <t>京都市中京区天神山町</t>
  </si>
  <si>
    <t>京都市中京区観音堂町</t>
  </si>
  <si>
    <t>京都市中京区小結棚町</t>
  </si>
  <si>
    <t>京都市中京区炭之座町</t>
  </si>
  <si>
    <t>京都市中京区蟷螂山町</t>
  </si>
  <si>
    <t>京都市中京区西錦小路町</t>
  </si>
  <si>
    <t>京都市中京区古西町</t>
  </si>
  <si>
    <t>京都市中京区元本能寺南町</t>
  </si>
  <si>
    <t>京都市中京区空也町</t>
  </si>
  <si>
    <t>京都市中京区藤本町</t>
  </si>
  <si>
    <t>京都市中京区藤西町</t>
  </si>
  <si>
    <t>京都市中京区錦堀川町</t>
  </si>
  <si>
    <t>京都市中京区井通錦小路下る、醒ケ井通錦小路東入、醒ケ井通錦小</t>
  </si>
  <si>
    <t>京都市中京区山田町</t>
  </si>
  <si>
    <t>京都市中京区釜座町</t>
  </si>
  <si>
    <t>京都市中京区柳水町</t>
  </si>
  <si>
    <t>京都市中京区本能寺町</t>
  </si>
  <si>
    <t>京都市中京区元本能寺町</t>
  </si>
  <si>
    <t>京都市中京区六角油小路町</t>
  </si>
  <si>
    <t>京都市中京区猩々町</t>
  </si>
  <si>
    <t>京都市中京区三条油小路町</t>
  </si>
  <si>
    <t>京都市中京区越後突抜町</t>
  </si>
  <si>
    <t>京都市中京区四坊堀川町</t>
  </si>
  <si>
    <t>京都市中京区越後町</t>
  </si>
  <si>
    <t>京都市中京区橋浦町</t>
  </si>
  <si>
    <t>京都市中京区橋東詰町</t>
  </si>
  <si>
    <t>京都市中京区式阿弥町</t>
  </si>
  <si>
    <t>京都市中京区宗林町</t>
  </si>
  <si>
    <t>京都市中京区姉東堀川町</t>
  </si>
  <si>
    <t>京都市中京区姉西堀川町</t>
  </si>
  <si>
    <t>京都市中京区西三坊堀川町</t>
  </si>
  <si>
    <t>京都市中京区三坊堀川町</t>
  </si>
  <si>
    <t>京都市中京区鍛冶町</t>
  </si>
  <si>
    <t>京都市中京区津軽町</t>
  </si>
  <si>
    <t>京都市中京区姉西洞院町</t>
  </si>
  <si>
    <t>京都市中京区西堂町</t>
  </si>
  <si>
    <t>京都市中京区宮木町</t>
  </si>
  <si>
    <t>京都市中京区三坊西洞院町</t>
  </si>
  <si>
    <t>京都市中京区二条城町</t>
  </si>
  <si>
    <t>京都市中京区池元町</t>
  </si>
  <si>
    <t>京都市中京区最上町</t>
  </si>
  <si>
    <t>京都市中京区織物屋町</t>
  </si>
  <si>
    <t>京都市中京区市之町</t>
  </si>
  <si>
    <t>京都市中京区門前町</t>
  </si>
  <si>
    <t>京都市中京区上巴町</t>
  </si>
  <si>
    <t>京都市中京区三坊猪熊町北組</t>
  </si>
  <si>
    <t>京都市中京区三坊猪熊町南組</t>
  </si>
  <si>
    <t>京都市中京区三坊大宮町</t>
  </si>
  <si>
    <t>京都市中京区倉本町</t>
  </si>
  <si>
    <t>京都市中京区樽屋町</t>
  </si>
  <si>
    <t>京都市中京区上八文字町</t>
  </si>
  <si>
    <t>京都市中京区姉猪熊町</t>
  </si>
  <si>
    <t>京都市中京区上一文字町</t>
  </si>
  <si>
    <t>京都市中京区姉大宮町東側</t>
  </si>
  <si>
    <t>京都市中京区姉大宮町西側</t>
  </si>
  <si>
    <t>京都市中京区御供町</t>
  </si>
  <si>
    <t>京都市中京区橋西町</t>
  </si>
  <si>
    <t>京都市中京区下八文字町</t>
  </si>
  <si>
    <t>京都市中京区三条猪熊町</t>
  </si>
  <si>
    <t>京都市中京区下一文字町</t>
  </si>
  <si>
    <t>京都市中京区三条大宮町</t>
  </si>
  <si>
    <t>京都市中京区岩上町</t>
  </si>
  <si>
    <t>京都市中京区六角猪熊町</t>
  </si>
  <si>
    <t>京都市中京区上黒門町</t>
  </si>
  <si>
    <t>京都市中京区六角大宮町</t>
  </si>
  <si>
    <t>京都市中京区畳屋町</t>
  </si>
  <si>
    <t>京都市中京区金屋町</t>
  </si>
  <si>
    <t>京都市中京区宮本町</t>
  </si>
  <si>
    <t>京都市中京区下瓦町</t>
  </si>
  <si>
    <t>京都市中京区下黒門町</t>
  </si>
  <si>
    <t>京都市中京区四坊大宮町</t>
  </si>
  <si>
    <t>京都市中京区吉野町</t>
  </si>
  <si>
    <t>京都市中京区松浦町</t>
  </si>
  <si>
    <t>京都市中京区錦猪熊町</t>
  </si>
  <si>
    <t>京都市中京区藤岡町</t>
  </si>
  <si>
    <t>京都市中京区錦大宮町</t>
  </si>
  <si>
    <t>京都市中京区七軒町</t>
  </si>
  <si>
    <t>京都市中京区神泉苑町</t>
  </si>
  <si>
    <t>京都市中京区姉西町</t>
  </si>
  <si>
    <t>京都市中京区瓦師町</t>
  </si>
  <si>
    <t>京都市中京区上瓦町</t>
  </si>
  <si>
    <t>京都市中京区西ノ京池ノ内町</t>
  </si>
  <si>
    <t>京都市中京区西ノ京職司町</t>
  </si>
  <si>
    <t>京都市中京区西ノ京北聖町</t>
  </si>
  <si>
    <t>京都市中京区西ノ京小堀町</t>
  </si>
  <si>
    <t>京都市中京区西ノ京式部町</t>
  </si>
  <si>
    <t>京都市中京区聚楽廻松下町</t>
  </si>
  <si>
    <t>京都市中京区聚楽廻西町</t>
  </si>
  <si>
    <t>京都市中京区聚楽廻中町</t>
  </si>
  <si>
    <t>京都市中京区聚楽廻東町</t>
  </si>
  <si>
    <t>京都市中京区西ノ京車坂町</t>
  </si>
  <si>
    <t>京都市中京区聚楽廻南町</t>
  </si>
  <si>
    <t>京都市中京区西ノ京南聖町</t>
  </si>
  <si>
    <t>京都市中京区西ノ京勧学院町</t>
  </si>
  <si>
    <t>京都市中京区西ノ京小倉町</t>
  </si>
  <si>
    <t>京都市中京区西ノ京栂尾町</t>
  </si>
  <si>
    <t>京都市中京区西ノ京星池町</t>
  </si>
  <si>
    <t>京都市中京区西ノ京内畑町</t>
  </si>
  <si>
    <t>京都市中京区西ノ京永本町</t>
  </si>
  <si>
    <t>京都市中京区西ノ京東月光町</t>
  </si>
  <si>
    <t>京都市中京区西ノ京西月光町</t>
  </si>
  <si>
    <t>京都市中京区西ノ京樋ノ口町</t>
  </si>
  <si>
    <t>京都市中京区西ノ京銅駝町</t>
  </si>
  <si>
    <t>京都市中京区西ノ京船塚町</t>
  </si>
  <si>
    <t>京都市中京区西ノ京原町</t>
  </si>
  <si>
    <t>京都市中京区西ノ京南原町</t>
  </si>
  <si>
    <t>京都市中京区西ノ京北小路町</t>
  </si>
  <si>
    <t>京都市中京区西ノ京新建町</t>
  </si>
  <si>
    <t>京都市中京区西ノ京三条坊町</t>
  </si>
  <si>
    <t>京都市中京区西ノ京下合町</t>
  </si>
  <si>
    <t>京都市中京区西ノ京東中合町</t>
  </si>
  <si>
    <t>京都市中京区西ノ京西中合町</t>
  </si>
  <si>
    <t>京都市中京区西ノ京桑原町</t>
  </si>
  <si>
    <t>京都市中京区西ノ京島ノ内町</t>
  </si>
  <si>
    <t>京都市中京区西ノ京月輪町</t>
  </si>
  <si>
    <t>京都市中京区西ノ京徳大寺町</t>
  </si>
  <si>
    <t>京都市中京区西ノ京日扇町</t>
  </si>
  <si>
    <t>京都市中京区西ノ京御輿岡町</t>
  </si>
  <si>
    <t>京都市中京区西ノ京伯楽町</t>
  </si>
  <si>
    <t>京都市中京区西ノ京春日町</t>
  </si>
  <si>
    <t>京都市中京区西ノ京小堀池町</t>
  </si>
  <si>
    <t>京都市中京区西ノ京藤ノ木町</t>
  </si>
  <si>
    <t>京都市中京区西ノ京壺ノ内町</t>
  </si>
  <si>
    <t>京都市中京区西ノ京馬代町</t>
  </si>
  <si>
    <t>京都市中京区西ノ京中保町</t>
  </si>
  <si>
    <t>京都市中京区西ノ京北円町</t>
  </si>
  <si>
    <t>京都市中京区西ノ京円町</t>
  </si>
  <si>
    <t>京都市中京区西ノ京南円町</t>
  </si>
  <si>
    <t>京都市中京区西ノ京西円町</t>
  </si>
  <si>
    <t>京都市中京区西ノ京南大炊御門町</t>
  </si>
  <si>
    <t>京都市中京区西ノ京大炊御門町</t>
  </si>
  <si>
    <t>京都市中京区西ノ京中御門東町</t>
  </si>
  <si>
    <t>京都市中京区西ノ京北壺井町</t>
  </si>
  <si>
    <t>京都市中京区西ノ京南壺井町</t>
  </si>
  <si>
    <t>京都市中京区西ノ京塚本町</t>
  </si>
  <si>
    <t>京都市中京区西ノ京中御門西町</t>
  </si>
  <si>
    <t>京都市中京区西ノ京冷泉町</t>
  </si>
  <si>
    <t>京都市中京区西ノ京笠殿町</t>
  </si>
  <si>
    <t>京都市中京区西ノ京南上合町</t>
  </si>
  <si>
    <t>京都市中京区西ノ京上合町</t>
  </si>
  <si>
    <t>京都市中京区西ノ京平町</t>
  </si>
  <si>
    <t>京都市中京区西ノ京左馬寮町</t>
  </si>
  <si>
    <t>京都市中京区西ノ京右馬寮町</t>
  </si>
  <si>
    <t>京都市中京区西ノ京南両町</t>
  </si>
  <si>
    <t>京都市中京区西ノ京上平町</t>
  </si>
  <si>
    <t>京都市中京区西ノ京西鹿垣町</t>
  </si>
  <si>
    <t>京都市中京区西ノ京鹿垣町</t>
  </si>
  <si>
    <t>京都市中京区西ノ京両町</t>
  </si>
  <si>
    <t>京都市中京区今新在家西町</t>
  </si>
  <si>
    <t>京都市中京区今新在家東町</t>
  </si>
  <si>
    <t>京都市中京区因幡町</t>
  </si>
  <si>
    <t>京都市中京区壬生坊城町</t>
  </si>
  <si>
    <t>京都市中京区壬生馬場町</t>
  </si>
  <si>
    <t>京都市中京区壬生賀陽御所町</t>
  </si>
  <si>
    <t>京都市中京区壬生相合町</t>
  </si>
  <si>
    <t>京都市中京区壬生梛ノ宮町</t>
  </si>
  <si>
    <t>京都市中京区壬生辻町</t>
  </si>
  <si>
    <t>京都市中京区壬生松原町</t>
  </si>
  <si>
    <t>京都市中京区壬生高樋町</t>
  </si>
  <si>
    <t>京都市中京区壬生森前町</t>
  </si>
  <si>
    <t>京都市中京区壬生下溝町</t>
  </si>
  <si>
    <t>京都市中京区壬生東土居ノ内町</t>
  </si>
  <si>
    <t>京都市中京区壬生土居ノ内町</t>
  </si>
  <si>
    <t>京都市中京区壬生東桧町</t>
  </si>
  <si>
    <t>京都市中京区壬生桧町</t>
  </si>
  <si>
    <t>京都市中京区壬生東高田町</t>
  </si>
  <si>
    <t>京都市中京区壬生西桧町</t>
  </si>
  <si>
    <t>京都市中京区壬生西土居ノ内町</t>
  </si>
  <si>
    <t>京都市中京区壬生上大竹町</t>
  </si>
  <si>
    <t>京都市中京区壬生東大竹町</t>
  </si>
  <si>
    <t>京都市中京区壬生東淵田町</t>
  </si>
  <si>
    <t>京都市中京区壬生仙念町</t>
  </si>
  <si>
    <t>京都市中京区壬生淵田町</t>
  </si>
  <si>
    <t>京都市中京区壬生西大竹町</t>
  </si>
  <si>
    <t>京都市中京区壬生神明町</t>
  </si>
  <si>
    <t>京都市中京区壬生森町</t>
  </si>
  <si>
    <t>京都市中京区壬生中川町</t>
  </si>
  <si>
    <t>京都市中京区壬生朱雀町</t>
  </si>
  <si>
    <t>京都市中京区壬生御所ノ内町</t>
  </si>
  <si>
    <t>京都市中京区壬生花井町</t>
  </si>
  <si>
    <t>京都市中京区壬生天池町</t>
  </si>
  <si>
    <t>京都市東山区以下に掲載がない場合</t>
  </si>
  <si>
    <t>京都市東山区二町目</t>
  </si>
  <si>
    <t>京都市東山区教業町</t>
  </si>
  <si>
    <t>京都市東山区若竹町</t>
  </si>
  <si>
    <t>京都市東山区若松町</t>
  </si>
  <si>
    <t>京都市東山区三町目</t>
  </si>
  <si>
    <t>京都市東山区新五軒町</t>
  </si>
  <si>
    <t>京都市東山区大橋町</t>
  </si>
  <si>
    <t>京都市東山区西海子町</t>
  </si>
  <si>
    <t>京都市東山区南西海子町</t>
  </si>
  <si>
    <t>京都市東山区北木之元町</t>
  </si>
  <si>
    <t>京都市東山区南木之元町</t>
  </si>
  <si>
    <t>京都市東山区進之町</t>
  </si>
  <si>
    <t>京都市東山区高畑町</t>
  </si>
  <si>
    <t>京都市東山区巽町</t>
  </si>
  <si>
    <t>京都市東山区長光町</t>
  </si>
  <si>
    <t>京都市東山区石泉院町</t>
  </si>
  <si>
    <t>京都市東山区大井手町</t>
  </si>
  <si>
    <t>京都市東山区今小路町</t>
  </si>
  <si>
    <t>京都市東山区土居之内町</t>
  </si>
  <si>
    <t>京都市東山区堤町</t>
  </si>
  <si>
    <t>京都市東山区古川町</t>
  </si>
  <si>
    <t>京都市東山区八軒町</t>
  </si>
  <si>
    <t>京都市東山区分木町</t>
  </si>
  <si>
    <t>京都市東山区東姉小路町</t>
  </si>
  <si>
    <t>京都市東山区定法寺町</t>
  </si>
  <si>
    <t>京都市東山区柚之木町</t>
  </si>
  <si>
    <t>京都市東山区夷町</t>
  </si>
  <si>
    <t>京都市東山区粟田口三条坊町</t>
  </si>
  <si>
    <t>京都市東山区西町</t>
  </si>
  <si>
    <t>京都市東山区堀池町</t>
  </si>
  <si>
    <t>京都市東山区東町</t>
  </si>
  <si>
    <t>京都市東山区今道町</t>
  </si>
  <si>
    <t>京都市東山区西小物座町</t>
  </si>
  <si>
    <t>京都市東山区東小物座町</t>
  </si>
  <si>
    <t>京都市東山区谷川町</t>
  </si>
  <si>
    <t>京都市東山区東分木町</t>
  </si>
  <si>
    <t>京都市東山区粟田口鍛冶町</t>
  </si>
  <si>
    <t>京都市東山区粟田口華頂町</t>
  </si>
  <si>
    <t>京都市東山区梅宮町</t>
  </si>
  <si>
    <t>京都市東山区林下町</t>
  </si>
  <si>
    <t>京都市東山区松原町</t>
  </si>
  <si>
    <t>京都市東山区梅本町</t>
  </si>
  <si>
    <t>京都市東山区古西町</t>
  </si>
  <si>
    <t>京都市東山区石橋町</t>
  </si>
  <si>
    <t>京都市東山区稲荷町南組</t>
  </si>
  <si>
    <t>京都市東山区稲荷町北組</t>
  </si>
  <si>
    <t>京都市東山区唐戸鼻町</t>
  </si>
  <si>
    <t>京都市東山区円山町</t>
  </si>
  <si>
    <t>京都市東山区鷲尾町</t>
  </si>
  <si>
    <t>京都市東山区祇園町北側</t>
  </si>
  <si>
    <t>京都市東山区祇園町南側</t>
  </si>
  <si>
    <t>京都市東山区川端町</t>
  </si>
  <si>
    <t>京都市東山区廿一軒町</t>
  </si>
  <si>
    <t>京都市東山区富永町</t>
  </si>
  <si>
    <t>京都市東山区三吉町</t>
  </si>
  <si>
    <t>京都市東山区橋本町</t>
  </si>
  <si>
    <t>京都市東山区清本町</t>
  </si>
  <si>
    <t>京都市東山区末吉町</t>
  </si>
  <si>
    <t>京都市東山区弁財天町</t>
  </si>
  <si>
    <t>京都市東山区元吉町</t>
  </si>
  <si>
    <t>京都市東山区西之町</t>
  </si>
  <si>
    <t>京都市東山区元町</t>
  </si>
  <si>
    <t>京都市東山区宮川筋</t>
  </si>
  <si>
    <t>京都市東山区大和町</t>
  </si>
  <si>
    <t>京都市東山区亀井町</t>
  </si>
  <si>
    <t>京都市東山区井手町</t>
  </si>
  <si>
    <t>京都市東山区博多町</t>
  </si>
  <si>
    <t>京都市東山区六軒町</t>
  </si>
  <si>
    <t>京都市東山区上柳町</t>
  </si>
  <si>
    <t>京都市東山区下柳町</t>
  </si>
  <si>
    <t>京都市東山区小松町</t>
  </si>
  <si>
    <t>京都市東山区毘沙門町</t>
  </si>
  <si>
    <t>京都市東山区轆轤町</t>
  </si>
  <si>
    <t>京都市東山区薬師町</t>
  </si>
  <si>
    <t>京都市東山区北御門町</t>
  </si>
  <si>
    <t>京都市東山区西御門町</t>
  </si>
  <si>
    <t>京都市東山区弓矢町</t>
  </si>
  <si>
    <t>京都市東山区清井町</t>
  </si>
  <si>
    <t>京都市東山区上弁天町</t>
  </si>
  <si>
    <t>京都市東山区下弁天町</t>
  </si>
  <si>
    <t>京都市東山区南町</t>
  </si>
  <si>
    <t>京都市東山区下河原町</t>
  </si>
  <si>
    <t>京都市東山区桝屋町</t>
  </si>
  <si>
    <t>京都市東山区八坂上町</t>
  </si>
  <si>
    <t>京都市東山区金園町</t>
  </si>
  <si>
    <t>京都市東山区月見町</t>
  </si>
  <si>
    <t>京都市東山区山城町</t>
  </si>
  <si>
    <t>京都市東山区音羽町</t>
  </si>
  <si>
    <t>京都市東山区金屋町</t>
  </si>
  <si>
    <t>京都市東山区田中町</t>
  </si>
  <si>
    <t>京都市東山区森下町</t>
  </si>
  <si>
    <t>京都市東山区山田町</t>
  </si>
  <si>
    <t>京都市東山区西川原町</t>
  </si>
  <si>
    <t>京都市東山区東川原町</t>
  </si>
  <si>
    <t>京都市東山区山崎町</t>
  </si>
  <si>
    <t>京都市東山区三盛町</t>
  </si>
  <si>
    <t>京都市東山区門脇町</t>
  </si>
  <si>
    <t>京都市東山区多門町</t>
  </si>
  <si>
    <t>京都市東山区竹村町</t>
  </si>
  <si>
    <t>京都市東山区五条橋東</t>
  </si>
  <si>
    <t>京都市東山区東橋詰町</t>
  </si>
  <si>
    <t>京都市東山区池殿町</t>
  </si>
  <si>
    <t>京都市東山区玉水町</t>
  </si>
  <si>
    <t>京都市東山区上田町</t>
  </si>
  <si>
    <t>京都市東山区星野町</t>
  </si>
  <si>
    <t>京都市東山区月輪町</t>
  </si>
  <si>
    <t>京都市東山区新シ町</t>
  </si>
  <si>
    <t>京都市東山区興善町</t>
  </si>
  <si>
    <t>京都市東山区小島町</t>
  </si>
  <si>
    <t>京都市東山区清閑寺霊山町</t>
  </si>
  <si>
    <t>京都市東山区清水</t>
  </si>
  <si>
    <t>京都市東山区梅林町</t>
  </si>
  <si>
    <t>京都市東山区遊行前町</t>
  </si>
  <si>
    <t>京都市東山区白糸町</t>
  </si>
  <si>
    <t>京都市東山区慈法院庵町</t>
  </si>
  <si>
    <t>京都市東山区東音羽町</t>
  </si>
  <si>
    <t>京都市東山区下馬町</t>
  </si>
  <si>
    <t>京都市東山区鐘鋳町</t>
  </si>
  <si>
    <t>京都市東山区上梅屋町</t>
  </si>
  <si>
    <t>京都市東山区上新シ町</t>
  </si>
  <si>
    <t>京都市東山区芳野町</t>
  </si>
  <si>
    <t>京都市東山区朱雀町</t>
  </si>
  <si>
    <t>京都市東山区鞘町</t>
  </si>
  <si>
    <t>京都市東山区上人町</t>
  </si>
  <si>
    <t>京都市東山区大阪町</t>
  </si>
  <si>
    <t>京都市東山区豊浦町</t>
  </si>
  <si>
    <t>京都市東山区東橘町</t>
  </si>
  <si>
    <t>京都市東山区西橘町</t>
  </si>
  <si>
    <t>京都市東山区正面町</t>
  </si>
  <si>
    <t>京都市東山区鍵屋町</t>
  </si>
  <si>
    <t>京都市東山区袋町</t>
  </si>
  <si>
    <t>京都市東山区石垣町西側</t>
  </si>
  <si>
    <t>京都市東山区石垣町東側</t>
  </si>
  <si>
    <t>京都市東山区下新シ町</t>
  </si>
  <si>
    <t>京都市東山区下梅屋町</t>
  </si>
  <si>
    <t>京都市東山区上棟梁町</t>
  </si>
  <si>
    <t>京都市東山区蛭子町北組</t>
  </si>
  <si>
    <t>京都市東山区北棟梁町</t>
  </si>
  <si>
    <t>京都市東山区瓦役町</t>
  </si>
  <si>
    <t>京都市東山区清閑寺山ノ内町</t>
  </si>
  <si>
    <t>京都市東山区清閑寺池田町</t>
  </si>
  <si>
    <t>京都市東山区今熊野阿弥陀ケ峰町</t>
  </si>
  <si>
    <t>京都市東山区今熊野日吉町</t>
  </si>
  <si>
    <t>京都市東山区今熊野北日吉町</t>
  </si>
  <si>
    <t>京都市東山区上馬町</t>
  </si>
  <si>
    <t>京都市東山区茶屋町</t>
  </si>
  <si>
    <t>京都市東山区妙法院前側町</t>
  </si>
  <si>
    <t>京都市東山区大和大路</t>
  </si>
  <si>
    <t>京都市東山区塗師屋町</t>
  </si>
  <si>
    <t>京都市東山区西棟梁町</t>
  </si>
  <si>
    <t>京都市東山区蛭子町南組</t>
  </si>
  <si>
    <t>京都市東山区下棟梁町</t>
  </si>
  <si>
    <t>京都市東山区南梅屋町</t>
  </si>
  <si>
    <t>京都市東山区三十三間堂廻り町</t>
  </si>
  <si>
    <t>京都市東山区蒔田町</t>
  </si>
  <si>
    <t>京都市東山区南棟梁町</t>
  </si>
  <si>
    <t>京都市東山区北斗町</t>
  </si>
  <si>
    <t>京都市東山区西之門町</t>
  </si>
  <si>
    <t>京都市東山区東瓦町</t>
  </si>
  <si>
    <t>京都市東山区今熊野宝蔵町</t>
  </si>
  <si>
    <t>京都市東山区今熊野南日吉町</t>
  </si>
  <si>
    <t>京都市東山区今熊野小松山町</t>
  </si>
  <si>
    <t>京都市東山区今熊野総山町</t>
  </si>
  <si>
    <t>京都市東山区今熊野梅ケ谷町</t>
  </si>
  <si>
    <t>京都市東山区今熊野泉山町</t>
  </si>
  <si>
    <t>京都市東山区新瓦町西組</t>
  </si>
  <si>
    <t>京都市東山区新瓦町東組</t>
  </si>
  <si>
    <t>京都市東山区本瓦町</t>
  </si>
  <si>
    <t>京都市東山区南瓦町</t>
  </si>
  <si>
    <t>京都市東山区今熊野池田町</t>
  </si>
  <si>
    <t>京都市東山区下池田町</t>
  </si>
  <si>
    <t>京都市東山区本池田町</t>
  </si>
  <si>
    <t>京都市東山区上池田町</t>
  </si>
  <si>
    <t>京都市東山区今熊野椥ノ森町</t>
  </si>
  <si>
    <t>京都市東山区今熊野剣宮町</t>
  </si>
  <si>
    <t>京都市東山区泉涌寺門前町</t>
  </si>
  <si>
    <t>京都市東山区泉涌寺五葉ノ辻町</t>
  </si>
  <si>
    <t>京都市東山区泉涌寺雀ケ森町</t>
  </si>
  <si>
    <t>京都市東山区泉涌寺東林町</t>
  </si>
  <si>
    <t>京都市東山区泉涌寺山内町</t>
  </si>
  <si>
    <t>京都市東山区今熊野本多山町</t>
  </si>
  <si>
    <t>京都市東山区今熊野南谷町</t>
  </si>
  <si>
    <t>京都市東山区本町</t>
  </si>
  <si>
    <t>京都市東山区福稲下高松町</t>
  </si>
  <si>
    <t>京都市東山区福稲上高松町</t>
  </si>
  <si>
    <t>京都市東山区福稲高原町</t>
  </si>
  <si>
    <t>京都市東山区福稲柿本町</t>
  </si>
  <si>
    <t>京都市東山区福稲岸ノ上町</t>
  </si>
  <si>
    <t>京都市東山区福稲御所ノ内町</t>
  </si>
  <si>
    <t>京都市東山区福稲川原町</t>
  </si>
  <si>
    <t>京都市東山区本町新</t>
  </si>
  <si>
    <t>京都市東山区上堀詰町</t>
  </si>
  <si>
    <t>京都市東山区下堀詰町</t>
  </si>
  <si>
    <t>京都市東山区日吉町</t>
  </si>
  <si>
    <t>京都市東山区一橋宮ノ内町</t>
  </si>
  <si>
    <t>京都市東山区一橋野本町</t>
  </si>
  <si>
    <t>京都市左京区以下に掲載がない場合</t>
  </si>
  <si>
    <t>京都市左京区岩倉大鷺町</t>
  </si>
  <si>
    <t>京都市左京区岩倉中大鷺町</t>
  </si>
  <si>
    <t>京都市左京区岩倉南大鷺町</t>
  </si>
  <si>
    <t>京都市左京区岩倉北池田町</t>
  </si>
  <si>
    <t>京都市左京区岩倉南池田町</t>
  </si>
  <si>
    <t>京都市左京区岩倉西五田町</t>
  </si>
  <si>
    <t>京都市左京区岩倉東五田町</t>
  </si>
  <si>
    <t>京都市左京区岩倉西宮田町</t>
  </si>
  <si>
    <t>京都市左京区岩倉東宮田町</t>
  </si>
  <si>
    <t>京都市左京区岩倉下在地町</t>
  </si>
  <si>
    <t>京都市左京区岩倉西河原町</t>
  </si>
  <si>
    <t>京都市左京区岩倉幡枝町</t>
  </si>
  <si>
    <t>京都市左京区岩倉忠在地町</t>
  </si>
  <si>
    <t>京都市左京区岩倉三宅町</t>
  </si>
  <si>
    <t>京都市左京区岩倉南三宅町</t>
  </si>
  <si>
    <t>京都市左京区岩倉花園町</t>
  </si>
  <si>
    <t>京都市左京区岩倉中町</t>
  </si>
  <si>
    <t>京都市左京区岩倉長谷町</t>
  </si>
  <si>
    <t>京都市左京区岩倉中在地町</t>
  </si>
  <si>
    <t>京都市左京区岩倉南桑原町</t>
  </si>
  <si>
    <t>京都市左京区岩倉南平岡町</t>
  </si>
  <si>
    <t>京都市左京区岩倉南四ノ坪町</t>
  </si>
  <si>
    <t>京都市左京区岩倉村松町</t>
  </si>
  <si>
    <t>京都市左京区上高野三宅町</t>
  </si>
  <si>
    <t>京都市左京区上高野北田町</t>
  </si>
  <si>
    <t>京都市左京区上高野流田町</t>
  </si>
  <si>
    <t>京都市左京区上高野石田町</t>
  </si>
  <si>
    <t>京都市左京区上高野鷺町</t>
  </si>
  <si>
    <t>京都市左京区上高野古川町</t>
  </si>
  <si>
    <t>京都市左京区上高野仲町</t>
  </si>
  <si>
    <t>京都市左京区上高野深田町</t>
  </si>
  <si>
    <t>京都市左京区上高野諸木町</t>
  </si>
  <si>
    <t>京都市左京区上高野薩田町</t>
  </si>
  <si>
    <t>京都市左京区上高野大湯手町</t>
  </si>
  <si>
    <t>京都市左京区上高野野上町</t>
  </si>
  <si>
    <t>京都市左京区上高野鳥脇町</t>
  </si>
  <si>
    <t>京都市左京区上高野車地町</t>
  </si>
  <si>
    <t>京都市左京区上高野三反田町</t>
  </si>
  <si>
    <t>京都市左京区上高野尾保地町</t>
  </si>
  <si>
    <t>京都市左京区上高野市川町</t>
  </si>
  <si>
    <t>京都市左京区上高野池ノ内町</t>
  </si>
  <si>
    <t>京都市左京区上高野小野町</t>
  </si>
  <si>
    <t>京都市左京区上高野北川原町</t>
  </si>
  <si>
    <t>京都市左京区上高野川原町</t>
  </si>
  <si>
    <t>京都市左京区上高野大橋町</t>
  </si>
  <si>
    <t>京都市左京区上高野大明神町</t>
  </si>
  <si>
    <t>京都市左京区上高野西明寺山</t>
  </si>
  <si>
    <t>京都市左京区上高野八幡町</t>
  </si>
  <si>
    <t>京都市左京区上高野水車町</t>
  </si>
  <si>
    <t>京都市左京区～１８、２０、２２、２４～２６、３２、２８７、３</t>
  </si>
  <si>
    <t>京都市左京区上高野防山</t>
  </si>
  <si>
    <t>京都市左京区上高野掃部林町</t>
  </si>
  <si>
    <t>京都市左京区上高野釜土町</t>
  </si>
  <si>
    <t>京都市左京区上高野下東野町</t>
  </si>
  <si>
    <t>近江八幡市大工町</t>
  </si>
  <si>
    <t>近江八幡市新左衛門町</t>
  </si>
  <si>
    <t>近江八幡市薬師町</t>
  </si>
  <si>
    <t>近江八幡市鉄炮町</t>
  </si>
  <si>
    <t>近江八幡市宮内町</t>
  </si>
  <si>
    <t>近江八幡市玉屋町</t>
  </si>
  <si>
    <t>近江八幡市江南町</t>
  </si>
  <si>
    <t>近江八幡市鍜治屋町</t>
  </si>
  <si>
    <t>近江八幡市東畳屋町</t>
  </si>
  <si>
    <t>近江八幡市西畳屋町</t>
  </si>
  <si>
    <t>近江八幡市間之町</t>
  </si>
  <si>
    <t>近江八幡市大杉町</t>
  </si>
  <si>
    <t>近江八幡市慈恩寺町元</t>
  </si>
  <si>
    <t>近江八幡市慈恩寺町中</t>
  </si>
  <si>
    <t>近江八幡市慈恩寺町上</t>
  </si>
  <si>
    <t>近江八幡市博労町元</t>
  </si>
  <si>
    <t>近江八幡市博労町中</t>
  </si>
  <si>
    <t>近江八幡市博労町上</t>
  </si>
  <si>
    <t>近江八幡市永原町元</t>
  </si>
  <si>
    <t>近江八幡市永原町中</t>
  </si>
  <si>
    <t>近江八幡市永原町上</t>
  </si>
  <si>
    <t>近江八幡市市井町</t>
  </si>
  <si>
    <t>近江八幡市鍵之手町</t>
  </si>
  <si>
    <t>近江八幡市縄手町元</t>
  </si>
  <si>
    <t>近江八幡市縄手町中</t>
  </si>
  <si>
    <t>近江八幡市縄手町末</t>
  </si>
  <si>
    <t>近江八幡市音羽町</t>
  </si>
  <si>
    <t>近江八幡市八幡町</t>
  </si>
  <si>
    <t>近江八幡市仲屋町元</t>
  </si>
  <si>
    <t>近江八幡市仲屋町中</t>
  </si>
  <si>
    <t>近江八幡市仲屋町上</t>
  </si>
  <si>
    <t>近江八幡市為心町元</t>
  </si>
  <si>
    <t>近江八幡市為心町中</t>
  </si>
  <si>
    <t>近江八幡市為心町上</t>
  </si>
  <si>
    <t>近江八幡市魚屋町元</t>
  </si>
  <si>
    <t>近江八幡市魚屋町中</t>
  </si>
  <si>
    <t>近江八幡市魚屋町上</t>
  </si>
  <si>
    <t>近江八幡市新町</t>
  </si>
  <si>
    <t>近江八幡市玉木町</t>
  </si>
  <si>
    <t>近江八幡市正神町</t>
  </si>
  <si>
    <t>近江八幡市小幡町中</t>
  </si>
  <si>
    <t>近江八幡市小幡町上</t>
  </si>
  <si>
    <t>近江八幡市本町</t>
  </si>
  <si>
    <t>近江八幡市池田町</t>
  </si>
  <si>
    <t>近江八幡市佐久間町</t>
  </si>
  <si>
    <t>近江八幡市元玉屋町</t>
  </si>
  <si>
    <t>近江八幡市北元町</t>
  </si>
  <si>
    <t>近江八幡市北末町</t>
  </si>
  <si>
    <t>近江八幡市板屋町</t>
  </si>
  <si>
    <t>近江八幡市西末町</t>
  </si>
  <si>
    <t>近江八幡市西元町</t>
  </si>
  <si>
    <t>近江八幡市孫平治町</t>
  </si>
  <si>
    <t>近江八幡市日杉町</t>
  </si>
  <si>
    <t>近江八幡市鷹飼町</t>
  </si>
  <si>
    <t>近江八幡市出町</t>
  </si>
  <si>
    <t>近江八幡市桜宮町</t>
  </si>
  <si>
    <t>近江八幡市中村町</t>
  </si>
  <si>
    <t>近江八幡市宇津呂町</t>
  </si>
  <si>
    <t>近江八幡市鷹飼町北</t>
  </si>
  <si>
    <t>近江八幡市鷹飼町東</t>
  </si>
  <si>
    <t>近江八幡市鷹飼町南</t>
  </si>
  <si>
    <t>守山市以下に掲載がない場合</t>
  </si>
  <si>
    <t>守山市川田町</t>
  </si>
  <si>
    <t>守山市小島町</t>
  </si>
  <si>
    <t>守山市中町</t>
  </si>
  <si>
    <t>守山市笠原町</t>
  </si>
  <si>
    <t>守山市今市町</t>
  </si>
  <si>
    <t>守山市播磨田町</t>
  </si>
  <si>
    <t>守山市下之郷</t>
  </si>
  <si>
    <t>守山市下之郷町</t>
  </si>
  <si>
    <t>守山市石田町</t>
  </si>
  <si>
    <t>守山市矢島町</t>
  </si>
  <si>
    <t>守山市荒見町</t>
  </si>
  <si>
    <t>守山市吉身</t>
  </si>
  <si>
    <t>守山市吉身町</t>
  </si>
  <si>
    <t>守山市守山</t>
  </si>
  <si>
    <t>守山市守山町</t>
  </si>
  <si>
    <t>守山市立入町</t>
  </si>
  <si>
    <t>守山市岡町</t>
  </si>
  <si>
    <t>守山市浮気町</t>
  </si>
  <si>
    <t>守山市千代町</t>
  </si>
  <si>
    <t>守山市阿村町</t>
  </si>
  <si>
    <t>守山市伊勢町</t>
  </si>
  <si>
    <t>守山市梅田町</t>
  </si>
  <si>
    <t>守山市勝部</t>
  </si>
  <si>
    <t>守山市勝部町</t>
  </si>
  <si>
    <t>守山市焔魔堂町</t>
  </si>
  <si>
    <t>守山市二町町</t>
  </si>
  <si>
    <t>守山市古高町</t>
  </si>
  <si>
    <t>守山市金森町</t>
  </si>
  <si>
    <t>守山市今宿</t>
  </si>
  <si>
    <t>守山市今宿町</t>
  </si>
  <si>
    <t>守山市三宅町</t>
  </si>
  <si>
    <t>守山市大門町</t>
  </si>
  <si>
    <t>守山市横江町</t>
  </si>
  <si>
    <t>守山市大林町</t>
  </si>
  <si>
    <t>守山市十二里町</t>
  </si>
  <si>
    <t>守山市赤野井町</t>
  </si>
  <si>
    <t>守山市杉江町</t>
  </si>
  <si>
    <t>守山市欲賀町</t>
  </si>
  <si>
    <t>守山市森川原町</t>
  </si>
  <si>
    <t>守山市山賀町</t>
  </si>
  <si>
    <t>守山市今浜町</t>
  </si>
  <si>
    <t>守山市水保町</t>
  </si>
  <si>
    <t>守山市洲本町</t>
  </si>
  <si>
    <t>守山市木浜町</t>
  </si>
  <si>
    <t>野洲市吉川</t>
  </si>
  <si>
    <t>野洲市菖蒲</t>
  </si>
  <si>
    <t>野洲市喜合</t>
  </si>
  <si>
    <t>守山市小浜町</t>
  </si>
  <si>
    <t>守山市服部町</t>
  </si>
  <si>
    <t>守山市新庄町</t>
  </si>
  <si>
    <t>守山市立田町</t>
  </si>
  <si>
    <t>守山市幸津川町</t>
  </si>
  <si>
    <t>草津市以下に掲載がない場合</t>
  </si>
  <si>
    <t>草津市下物町</t>
  </si>
  <si>
    <t>草津市芦浦町</t>
  </si>
  <si>
    <t>草津市長束町</t>
  </si>
  <si>
    <t>草津市上寺町</t>
  </si>
  <si>
    <t>草津市志那町</t>
  </si>
  <si>
    <t>草津市志那中町</t>
  </si>
  <si>
    <t>草津市下寺町</t>
  </si>
  <si>
    <t>草津市片岡町</t>
  </si>
  <si>
    <t>草津市穴村町</t>
  </si>
  <si>
    <t>草津市新堂町</t>
  </si>
  <si>
    <t>草津市駒井沢町</t>
  </si>
  <si>
    <t>草津市集町</t>
  </si>
  <si>
    <t>草津市北大萱町</t>
  </si>
  <si>
    <t>草津市川原</t>
  </si>
  <si>
    <t>草津市川原町</t>
  </si>
  <si>
    <t>草津市平井</t>
  </si>
  <si>
    <t>草津市平井町</t>
  </si>
  <si>
    <t>草津市西渋川</t>
  </si>
  <si>
    <t>草津市渋川</t>
  </si>
  <si>
    <t>草津市野村</t>
  </si>
  <si>
    <t>草津市上笠</t>
  </si>
  <si>
    <t>草津市下笠町</t>
  </si>
  <si>
    <t>草津市若竹町</t>
  </si>
  <si>
    <t>草津市大路</t>
  </si>
  <si>
    <t>草津市東草津</t>
  </si>
  <si>
    <t>草津市草津</t>
  </si>
  <si>
    <t>草津市西草津</t>
  </si>
  <si>
    <t>草津市草津町</t>
  </si>
  <si>
    <t>草津市西大路町</t>
  </si>
  <si>
    <t>草津市青地町</t>
  </si>
  <si>
    <t>草津市山寺町</t>
  </si>
  <si>
    <t>草津市馬場町</t>
  </si>
  <si>
    <t>草津市岡本町</t>
  </si>
  <si>
    <t>草津市若草</t>
  </si>
  <si>
    <t>草津市追分町</t>
  </si>
  <si>
    <t>草津市南草津</t>
  </si>
  <si>
    <t>草津市木川町</t>
  </si>
  <si>
    <t>草津市西矢倉</t>
  </si>
  <si>
    <t>草津市矢倉</t>
  </si>
  <si>
    <t>草津市東矢倉</t>
  </si>
  <si>
    <t>草津市野路町</t>
  </si>
  <si>
    <t>草津市南笠町</t>
  </si>
  <si>
    <t>草津市桜ケ丘</t>
  </si>
  <si>
    <t>草津市野路東</t>
  </si>
  <si>
    <t>草津市野路</t>
  </si>
  <si>
    <t>草津市北山田町</t>
  </si>
  <si>
    <t>草津市山田町</t>
  </si>
  <si>
    <t>草津市南山田町</t>
  </si>
  <si>
    <t>草津市御倉町</t>
  </si>
  <si>
    <t>草津市橋岡町</t>
  </si>
  <si>
    <t>草津市矢橋町</t>
  </si>
  <si>
    <t>草津市新浜町</t>
  </si>
  <si>
    <t>草津市南笠東</t>
  </si>
  <si>
    <t>草津市笠山</t>
  </si>
  <si>
    <t>長浜市以下に掲載がない場合</t>
  </si>
  <si>
    <t>長浜市国友町</t>
  </si>
  <si>
    <t>長浜市保田町</t>
  </si>
  <si>
    <t>長浜市泉町</t>
  </si>
  <si>
    <t>長浜市小沢町</t>
  </si>
  <si>
    <t>長浜市下之郷町</t>
  </si>
  <si>
    <t>長浜市新庄馬場町</t>
  </si>
  <si>
    <t>長浜市新庄中町</t>
  </si>
  <si>
    <t>長浜市新庄寺町</t>
  </si>
  <si>
    <t>長浜市口分田町</t>
  </si>
  <si>
    <t>長浜市神照町</t>
  </si>
  <si>
    <t>長浜市十里町</t>
  </si>
  <si>
    <t>長浜市相撲町</t>
  </si>
  <si>
    <t>長浜市森町</t>
  </si>
  <si>
    <t>長浜市八幡中山町</t>
  </si>
  <si>
    <t>長浜市中山町</t>
  </si>
  <si>
    <t>長浜市三ツ矢町</t>
  </si>
  <si>
    <t>長浜市三ツ矢元町</t>
  </si>
  <si>
    <t>長浜市分木町</t>
  </si>
  <si>
    <t>長浜市八幡東町</t>
  </si>
  <si>
    <t>長浜市南高田町</t>
  </si>
  <si>
    <t>長浜市平方町</t>
  </si>
  <si>
    <t>長浜市弥高町</t>
  </si>
  <si>
    <t>長浜市平方南町</t>
  </si>
  <si>
    <t>長浜市地福寺町</t>
  </si>
  <si>
    <t>長浜市高田町</t>
  </si>
  <si>
    <t>長浜市四ツ塚町</t>
  </si>
  <si>
    <t>長浜市勝町</t>
  </si>
  <si>
    <t>長浜市大戌亥町</t>
  </si>
  <si>
    <t>長浜市下坂中町</t>
  </si>
  <si>
    <t>長浜市寺田町</t>
  </si>
  <si>
    <t>長浜市高橋町</t>
  </si>
  <si>
    <t>長浜市下坂浜町</t>
  </si>
  <si>
    <t>長浜市一の宮町</t>
  </si>
  <si>
    <t>長浜市神前町</t>
  </si>
  <si>
    <t>長浜市宮前町</t>
  </si>
  <si>
    <t>長浜市大宮町</t>
  </si>
  <si>
    <t>長浜市三和町</t>
  </si>
  <si>
    <t>長浜市朝日町</t>
  </si>
  <si>
    <t>長浜市北船町</t>
  </si>
  <si>
    <t>長浜市南呉服町</t>
  </si>
  <si>
    <t>長浜市元浜町</t>
  </si>
  <si>
    <t>長浜市祇園町</t>
  </si>
  <si>
    <t>長浜市列見町</t>
  </si>
  <si>
    <t>長浜市末広町</t>
  </si>
  <si>
    <t>長浜市殿町</t>
  </si>
  <si>
    <t>長浜市公園町</t>
  </si>
  <si>
    <t>長浜市大島町</t>
  </si>
  <si>
    <t>長浜市港町</t>
  </si>
  <si>
    <t>長浜市鐘紡町</t>
  </si>
  <si>
    <t>長浜市錦織町</t>
  </si>
  <si>
    <t>長浜市落合町</t>
  </si>
  <si>
    <t>長浜市曽根町</t>
  </si>
  <si>
    <t>長浜市御館</t>
  </si>
  <si>
    <t>長浜市細江町</t>
  </si>
  <si>
    <t>長浜市野寺町</t>
  </si>
  <si>
    <t>長浜市新居町</t>
  </si>
  <si>
    <t>長浜市難波町</t>
  </si>
  <si>
    <t>長浜市川道町</t>
  </si>
  <si>
    <t>長浜市鶴が島</t>
  </si>
  <si>
    <t>長浜市南浜町</t>
  </si>
  <si>
    <t>長浜市中浜</t>
  </si>
  <si>
    <t>長浜市大浜町</t>
  </si>
  <si>
    <t>長浜市八木浜町</t>
  </si>
  <si>
    <t>長浜市十九町</t>
  </si>
  <si>
    <t>長浜市上八木町</t>
  </si>
  <si>
    <t>長浜市下八木町</t>
  </si>
  <si>
    <t>長浜市早崎町</t>
  </si>
  <si>
    <t>長浜市益田町</t>
  </si>
  <si>
    <t>長浜市安養寺町</t>
  </si>
  <si>
    <t>長浜市富田町</t>
  </si>
  <si>
    <t>長浜市香花寺町</t>
  </si>
  <si>
    <t>長浜市稲葉町</t>
  </si>
  <si>
    <t>長浜市小観音寺町</t>
  </si>
  <si>
    <t>長浜市弓削町</t>
  </si>
  <si>
    <t>長浜市高山町</t>
  </si>
  <si>
    <t>長浜市草野町</t>
  </si>
  <si>
    <t>長浜市野瀬町</t>
  </si>
  <si>
    <t>長浜市鍛冶屋町</t>
  </si>
  <si>
    <t>長浜市岡谷町</t>
  </si>
  <si>
    <t>長浜市郷野町</t>
  </si>
  <si>
    <t>長浜市太田町</t>
  </si>
  <si>
    <t>長浜市西村町</t>
  </si>
  <si>
    <t>長浜市寺師町</t>
  </si>
  <si>
    <t>長浜市飯山町</t>
  </si>
  <si>
    <t>長浜市徳山町</t>
  </si>
  <si>
    <t>長浜市醍醐町</t>
  </si>
  <si>
    <t>長浜市北ノ郷町</t>
  </si>
  <si>
    <t>長浜市当目町</t>
  </si>
  <si>
    <t>長浜市大門町</t>
  </si>
  <si>
    <t>長浜市乗倉町</t>
  </si>
  <si>
    <t>長浜市小野寺町</t>
  </si>
  <si>
    <t>長浜市浅井高原</t>
  </si>
  <si>
    <t>長浜市法楽寺町</t>
  </si>
  <si>
    <t>長浜市東野町</t>
  </si>
  <si>
    <t>長浜市南郷町</t>
  </si>
  <si>
    <t>長浜市東主計町</t>
  </si>
  <si>
    <t>長浜市西主計町</t>
  </si>
  <si>
    <t>長浜市北池町</t>
  </si>
  <si>
    <t>長浜市南池町</t>
  </si>
  <si>
    <t>長浜市今荘町</t>
  </si>
  <si>
    <t>長浜市相撲庭町</t>
  </si>
  <si>
    <t>長浜市佐野町</t>
  </si>
  <si>
    <t>長浜市野村町</t>
  </si>
  <si>
    <t>長浜市新三田</t>
  </si>
  <si>
    <t>長浜市三田町</t>
  </si>
  <si>
    <t>長浜市大路町</t>
  </si>
  <si>
    <t>長浜市内保町</t>
  </si>
  <si>
    <t>長浜市湯次町</t>
  </si>
  <si>
    <t>長浜市西新三田</t>
  </si>
  <si>
    <t>長浜市大依町</t>
  </si>
  <si>
    <t>長浜市八島町</t>
  </si>
  <si>
    <t>長浜市平塚町</t>
  </si>
  <si>
    <t>長浜市尊野町</t>
  </si>
  <si>
    <t>長浜市西野町</t>
  </si>
  <si>
    <t>長浜市尊勝寺町</t>
  </si>
  <si>
    <t>長浜市山ノ前町</t>
  </si>
  <si>
    <t>長浜市竜安寺町</t>
  </si>
  <si>
    <t>長浜市黒部町</t>
  </si>
  <si>
    <t>長浜市小室町</t>
  </si>
  <si>
    <t>長浜市上野町</t>
  </si>
  <si>
    <t>長浜市木尾町</t>
  </si>
  <si>
    <t>長浜市野田町</t>
  </si>
  <si>
    <t>長浜市力丸町</t>
  </si>
  <si>
    <t>長浜市谷口町</t>
  </si>
  <si>
    <t>長浜市北野町</t>
  </si>
  <si>
    <t>長浜市高畑町</t>
  </si>
  <si>
    <t>長浜市池奥町</t>
  </si>
  <si>
    <t>長浜市瓜生町</t>
  </si>
  <si>
    <t>長浜市田川町</t>
  </si>
  <si>
    <t>長浜市須賀谷町</t>
  </si>
  <si>
    <t>長浜市千草町</t>
  </si>
  <si>
    <t>長浜市東上坂町</t>
  </si>
  <si>
    <t>長浜市西上坂町</t>
  </si>
  <si>
    <t>長浜市加納町</t>
  </si>
  <si>
    <t>長浜市榎木町</t>
  </si>
  <si>
    <t>長浜市今町</t>
  </si>
  <si>
    <t>長浜市垣籠町</t>
  </si>
  <si>
    <t>長浜市保多町</t>
  </si>
  <si>
    <t>長浜市堀部町</t>
  </si>
  <si>
    <t>長浜市石田町</t>
  </si>
  <si>
    <t>長浜市八条町</t>
  </si>
  <si>
    <t>長浜市今川町</t>
  </si>
  <si>
    <t>長浜市七条町</t>
  </si>
  <si>
    <t>長浜市本庄町</t>
  </si>
  <si>
    <t>長浜市鳥羽上町</t>
  </si>
  <si>
    <t>長浜市常喜町</t>
  </si>
  <si>
    <t>長浜市名越町</t>
  </si>
  <si>
    <t>長浜市布勢町</t>
  </si>
  <si>
    <t>長浜市小一条町</t>
  </si>
  <si>
    <t>長浜市加田今町</t>
  </si>
  <si>
    <t>長浜市加田町</t>
  </si>
  <si>
    <t>長浜市田村町</t>
  </si>
  <si>
    <t>長浜市宮司町</t>
  </si>
  <si>
    <t>長浜市大東町</t>
  </si>
  <si>
    <t>長浜市永久寺町</t>
  </si>
  <si>
    <t>長浜市大辰巳町</t>
  </si>
  <si>
    <t>長浜市室町</t>
  </si>
  <si>
    <t>長浜市新栄町</t>
  </si>
  <si>
    <t>長浜市春近町</t>
  </si>
  <si>
    <t>長浜市南小足町</t>
  </si>
  <si>
    <t>長浜市南田附町</t>
  </si>
  <si>
    <t>長浜市小堀町</t>
  </si>
  <si>
    <t>長浜市川崎町</t>
  </si>
  <si>
    <t>長浜市山階町</t>
  </si>
  <si>
    <t>東近江市以下に掲載がない場合</t>
  </si>
  <si>
    <t>東近江市建部下野町</t>
  </si>
  <si>
    <t>東近江市建部上中町</t>
  </si>
  <si>
    <t>東近江市建部北町</t>
  </si>
  <si>
    <t>東近江市建部堺町</t>
  </si>
  <si>
    <t>東近江市建部南町</t>
  </si>
  <si>
    <t>東近江市建部日吉町</t>
  </si>
  <si>
    <t>東近江市建部瓦屋寺町</t>
  </si>
  <si>
    <t>東近江市八日市浜野町</t>
  </si>
  <si>
    <t>東近江市八日市本町</t>
  </si>
  <si>
    <t>東近江市東中野町</t>
  </si>
  <si>
    <t>東近江市西中野町</t>
  </si>
  <si>
    <t>東近江市中野町</t>
  </si>
  <si>
    <t>東近江市今崎町</t>
  </si>
  <si>
    <t>東近江市昭和町</t>
  </si>
  <si>
    <t>東近江市八日市清水</t>
  </si>
  <si>
    <t>東近江市八日市松尾町</t>
  </si>
  <si>
    <t>東近江市八日市東浜町</t>
  </si>
  <si>
    <t>東近江市八日市上之町</t>
  </si>
  <si>
    <t>東近江市八日市緑町</t>
  </si>
  <si>
    <t>東近江市札の辻</t>
  </si>
  <si>
    <t>東近江市八日市東本町</t>
  </si>
  <si>
    <t>東近江市八日市野々宮町</t>
  </si>
  <si>
    <t>東近江市栄町</t>
  </si>
  <si>
    <t>東近江市八日市金屋</t>
  </si>
  <si>
    <t>東近江市八日市町</t>
  </si>
  <si>
    <t>東近江市幸町</t>
  </si>
  <si>
    <t>東近江市春日町</t>
  </si>
  <si>
    <t>東近江市東沖野</t>
  </si>
  <si>
    <t>東近江市沖野</t>
  </si>
  <si>
    <t>東近江市ひばり丘町</t>
  </si>
  <si>
    <t>東近江市聖和町</t>
  </si>
  <si>
    <t>東近江市東今崎町</t>
  </si>
  <si>
    <t>東近江市聖徳町</t>
  </si>
  <si>
    <t>東近江市青葉町</t>
  </si>
  <si>
    <t>東近江市川合寺町</t>
  </si>
  <si>
    <t>東近江市外町</t>
  </si>
  <si>
    <t>東近江市神田町</t>
  </si>
  <si>
    <t>東近江市五智町</t>
  </si>
  <si>
    <t>東近江市中小路町</t>
  </si>
  <si>
    <t>東近江市妙法寺町</t>
  </si>
  <si>
    <t>東近江市野村町</t>
  </si>
  <si>
    <t>東近江市林田町</t>
  </si>
  <si>
    <t>東近江市寺町</t>
  </si>
  <si>
    <t>東近江市今代町</t>
  </si>
  <si>
    <t>東近江市池田町</t>
  </si>
  <si>
    <t>東近江市瓜生津町</t>
  </si>
  <si>
    <t>東近江市御園町</t>
  </si>
  <si>
    <t>東近江市岡田町</t>
  </si>
  <si>
    <t>東近江市土器町</t>
  </si>
  <si>
    <t>東近江市上大森町</t>
  </si>
  <si>
    <t>東近江市大森町</t>
  </si>
  <si>
    <t>東近江市尻無町</t>
  </si>
  <si>
    <t>東近江市下二俣町</t>
  </si>
  <si>
    <t>東近江市柴原南町</t>
  </si>
  <si>
    <t>東近江市芝原町</t>
  </si>
  <si>
    <t>東近江市今堀町</t>
  </si>
  <si>
    <t>東近江市布引台</t>
  </si>
  <si>
    <t>東近江市蛇溝町</t>
  </si>
  <si>
    <t>東近江市市辺町</t>
  </si>
  <si>
    <t>東近江市三津屋町</t>
  </si>
  <si>
    <t>東近江市野口町</t>
  </si>
  <si>
    <t>東近江市布施町</t>
  </si>
  <si>
    <t>東近江市上羽田町</t>
  </si>
  <si>
    <t>東近江市柏木町</t>
  </si>
  <si>
    <t>東近江市中羽田町</t>
  </si>
  <si>
    <t>東近江市下羽田町</t>
  </si>
  <si>
    <t>東近江市上平木町</t>
  </si>
  <si>
    <t>東近江市平田町</t>
  </si>
  <si>
    <t>東近江市小脇町</t>
  </si>
  <si>
    <t>東近江市小今町</t>
  </si>
  <si>
    <t>東近江市糠塚町</t>
  </si>
  <si>
    <t>東近江市祇園町</t>
  </si>
  <si>
    <t>東近江市平柳町</t>
  </si>
  <si>
    <t>東近江市湯屋町</t>
  </si>
  <si>
    <t>東近江市読合堂町</t>
  </si>
  <si>
    <t>東近江市中里町</t>
  </si>
  <si>
    <t>東近江市僧坊町</t>
  </si>
  <si>
    <t>東近江市今在家町</t>
  </si>
  <si>
    <t>東近江市小八木町</t>
  </si>
  <si>
    <t>東近江市北花沢町</t>
  </si>
  <si>
    <t>東近江市南花沢町</t>
  </si>
  <si>
    <t>東近江市池庄町</t>
  </si>
  <si>
    <t>東近江市大沢町</t>
  </si>
  <si>
    <t>東近江市下里町</t>
  </si>
  <si>
    <t>東近江市小池町</t>
  </si>
  <si>
    <t>東近江市長町</t>
  </si>
  <si>
    <t>東近江市中岸本町</t>
  </si>
  <si>
    <t>東近江市下岸本町</t>
  </si>
  <si>
    <t>東近江市小田苅町</t>
  </si>
  <si>
    <t>東近江市大清水町</t>
  </si>
  <si>
    <t>東近江市南清水町</t>
  </si>
  <si>
    <t>東近江市清水中町</t>
  </si>
  <si>
    <t>東近江市北清水町</t>
  </si>
  <si>
    <t>東近江市勝堂町</t>
  </si>
  <si>
    <t>東近江市下一色町</t>
  </si>
  <si>
    <t>東近江市中一色町</t>
  </si>
  <si>
    <t>東近江市平松町</t>
  </si>
  <si>
    <t>東近江市横溝町</t>
  </si>
  <si>
    <t>東近江市南菩提寺町</t>
  </si>
  <si>
    <t>東近江市西菩提寺町</t>
  </si>
  <si>
    <t>東近江市北菩提寺町</t>
  </si>
  <si>
    <t>東近江市百済寺甲町</t>
  </si>
  <si>
    <t>東近江市上山町</t>
  </si>
  <si>
    <t>東近江市百済寺本町</t>
  </si>
  <si>
    <t>東近江市百済寺町</t>
  </si>
  <si>
    <t>東近江市北坂町</t>
  </si>
  <si>
    <t>東近江市市ケ原町</t>
  </si>
  <si>
    <t>東近江市大覚寺町</t>
  </si>
  <si>
    <t>東近江市平尾町</t>
  </si>
  <si>
    <t>東近江市園町</t>
  </si>
  <si>
    <t>東近江市大林町</t>
  </si>
  <si>
    <t>東近江市上中野町</t>
  </si>
  <si>
    <t>東近江市下中野町</t>
  </si>
  <si>
    <t>東近江市中戸町</t>
  </si>
  <si>
    <t>東近江市妹町</t>
  </si>
  <si>
    <t>東近江市曽根町</t>
  </si>
  <si>
    <t>東近江市青山町</t>
  </si>
  <si>
    <t>東近江市小倉町</t>
  </si>
  <si>
    <t>東近江市愛東外町</t>
  </si>
  <si>
    <t>東近江市池之尻町</t>
  </si>
  <si>
    <t>東近江市鯰江町</t>
  </si>
  <si>
    <t>東近江市上岸本町</t>
  </si>
  <si>
    <t>東近江市大萩町</t>
  </si>
  <si>
    <t>東近江市梅林町</t>
  </si>
  <si>
    <t>東近江市蛭谷町</t>
  </si>
  <si>
    <t>東近江市君ケ畑町</t>
  </si>
  <si>
    <t>東近江市箕川町</t>
  </si>
  <si>
    <t>東近江市政所町</t>
  </si>
  <si>
    <t>東近江市黄和田町</t>
  </si>
  <si>
    <t>東近江市杠葉尾町</t>
  </si>
  <si>
    <t>東近江市蓼畑町</t>
  </si>
  <si>
    <t>東近江市萱尾町</t>
  </si>
  <si>
    <t>東近江市佐目町</t>
  </si>
  <si>
    <t>東近江市永源寺相谷町</t>
  </si>
  <si>
    <t>東近江市永源寺高野町</t>
  </si>
  <si>
    <t>東近江市和南町</t>
  </si>
  <si>
    <t>東近江市甲津畑町</t>
  </si>
  <si>
    <t>東近江市九居瀬町</t>
  </si>
  <si>
    <t>東近江市茨川町</t>
  </si>
  <si>
    <t>東近江市上二俣町</t>
  </si>
  <si>
    <t>東近江市池之脇町</t>
  </si>
  <si>
    <t>東近江市高木町</t>
  </si>
  <si>
    <t>東近江市市原野町</t>
  </si>
  <si>
    <t>東近江市新出町</t>
  </si>
  <si>
    <t>東近江市一式町</t>
  </si>
  <si>
    <t>東近江市石谷町</t>
  </si>
  <si>
    <t>東近江市如来町</t>
  </si>
  <si>
    <t>東近江市山上町</t>
  </si>
  <si>
    <t>東近江市青野町</t>
  </si>
  <si>
    <t>甲賀市以下に掲載がない場合</t>
  </si>
  <si>
    <t>甲賀市水口町中畑</t>
  </si>
  <si>
    <t>甲賀市水口町今郷</t>
  </si>
  <si>
    <t>甲賀市水口町和野</t>
  </si>
  <si>
    <t>甲賀市水口町嶬峨</t>
  </si>
  <si>
    <t>甲賀市水口町水口</t>
  </si>
  <si>
    <t>甲賀市水口町元町</t>
  </si>
  <si>
    <t>甲賀市水口町新城</t>
  </si>
  <si>
    <t>甲賀市水口町高塚</t>
  </si>
  <si>
    <t>甲賀市水口町暁</t>
  </si>
  <si>
    <t>甲賀市水口町宮の前</t>
  </si>
  <si>
    <t>甲賀市水口町鹿深</t>
  </si>
  <si>
    <t>甲賀市水口町松栄</t>
  </si>
  <si>
    <t>甲賀市水口町神明</t>
  </si>
  <si>
    <t>甲賀市水口町京町</t>
  </si>
  <si>
    <t>甲賀市水口町的場</t>
  </si>
  <si>
    <t>甲賀市水口町八光</t>
  </si>
  <si>
    <t>甲賀市水口町梅が丘</t>
  </si>
  <si>
    <t>甲賀市水口町本丸</t>
  </si>
  <si>
    <t>甲賀市水口町中邸</t>
  </si>
  <si>
    <t>甲賀市水口町西林口</t>
  </si>
  <si>
    <t>甲賀市水口町東林口</t>
  </si>
  <si>
    <t>甲賀市水口町城内</t>
  </si>
  <si>
    <t>甲賀市水口町城東</t>
  </si>
  <si>
    <t>甲賀市水口町南林口</t>
  </si>
  <si>
    <t>甲賀市水口町本町</t>
  </si>
  <si>
    <t>甲賀市水口町八坂</t>
  </si>
  <si>
    <t>甲賀市水口町綾野</t>
  </si>
  <si>
    <t>甲賀市水口町日電</t>
  </si>
  <si>
    <t>甲賀市水口町名坂</t>
  </si>
  <si>
    <t>甲賀市水口町東名坂</t>
  </si>
  <si>
    <t>甲賀市水口町本綾野</t>
  </si>
  <si>
    <t>甲賀市水口町新町</t>
  </si>
  <si>
    <t>甲賀市水口町虫生野</t>
  </si>
  <si>
    <t>甲賀市水口町虫生野中央</t>
  </si>
  <si>
    <t>甲賀市水口町杣中</t>
  </si>
  <si>
    <t>甲賀市水口町山上</t>
  </si>
  <si>
    <t>甲賀市水口町牛飼</t>
  </si>
  <si>
    <t>甲賀市水口町三大寺</t>
  </si>
  <si>
    <t>甲賀市水口町岩坂</t>
  </si>
  <si>
    <t>甲賀市水口町高山</t>
  </si>
  <si>
    <t>甲賀市水口町貴生川</t>
  </si>
  <si>
    <t>甲賀市水口町北内貴</t>
  </si>
  <si>
    <t>甲賀市水口町宇川</t>
  </si>
  <si>
    <t>甲賀市水口町宇田</t>
  </si>
  <si>
    <t>甲賀市水口町酒人</t>
  </si>
  <si>
    <t>甲賀市水口町植</t>
  </si>
  <si>
    <t>甲賀市水口町泉</t>
  </si>
  <si>
    <t>甲賀市水口町北脇</t>
  </si>
  <si>
    <t>甲賀市水口町北泉</t>
  </si>
  <si>
    <t>甲賀市水口町笹が丘</t>
  </si>
  <si>
    <t>甲賀市水口町さつきが丘</t>
  </si>
  <si>
    <t>甲賀市水口町下山</t>
  </si>
  <si>
    <t>甲賀市水口町伴中山</t>
  </si>
  <si>
    <t>甲賀市水口町春日</t>
  </si>
  <si>
    <t>甲賀市水口町八田</t>
  </si>
  <si>
    <t>甲賀市水口町山</t>
  </si>
  <si>
    <t>甲賀市水口町ひのきが丘</t>
  </si>
  <si>
    <t>甲賀市水口町虫生野虹の町</t>
  </si>
  <si>
    <t>甲賀市水口町秋葉</t>
  </si>
  <si>
    <t>甲賀市水口町朝日が丘</t>
  </si>
  <si>
    <t>甲賀市水口町古城が丘</t>
  </si>
  <si>
    <t>甲賀市水口町松尾</t>
  </si>
  <si>
    <t>甲賀市土山町大河原</t>
  </si>
  <si>
    <t>甲賀市土山町鮎河</t>
  </si>
  <si>
    <t>甲賀市土山町黒滝</t>
  </si>
  <si>
    <t>甲賀市土山町山女原</t>
  </si>
  <si>
    <t>甲賀市土山町笹路</t>
  </si>
  <si>
    <t>甲賀市土山町山中</t>
  </si>
  <si>
    <t>甲賀市土山町猪鼻</t>
  </si>
  <si>
    <t>甲賀市土山町黒川</t>
  </si>
  <si>
    <t>甲賀市土山町北土山</t>
  </si>
  <si>
    <t>甲賀市土山町南土山</t>
  </si>
  <si>
    <t>甲賀市土山町大澤</t>
  </si>
  <si>
    <t>甲賀市土山町青土</t>
  </si>
  <si>
    <t>甲賀市土山町平子</t>
  </si>
  <si>
    <t>甲賀市土山町瀬ノ音</t>
  </si>
  <si>
    <t>甲賀市土山町野上野</t>
  </si>
  <si>
    <t>甲賀市土山町頓宮</t>
  </si>
  <si>
    <t>甲賀市土山町前野</t>
  </si>
  <si>
    <t>甲賀市土山町市場</t>
  </si>
  <si>
    <t>甲賀市土山町徳原</t>
  </si>
  <si>
    <t>甲賀市土山町大野</t>
  </si>
  <si>
    <t>長浜市唐国町</t>
  </si>
  <si>
    <t>長浜市月ヶ瀬町</t>
  </si>
  <si>
    <t>長浜市中野町</t>
  </si>
  <si>
    <t>長浜市三川町</t>
  </si>
  <si>
    <t>長浜市宮部町</t>
  </si>
  <si>
    <t>長浜市大井町</t>
  </si>
  <si>
    <t>長浜市桜町</t>
  </si>
  <si>
    <t>長浜市酢</t>
  </si>
  <si>
    <t>長浜市西大井町</t>
  </si>
  <si>
    <t>長浜市柿ノ木</t>
  </si>
  <si>
    <t>長浜市長田町</t>
  </si>
  <si>
    <t>長浜市新旭町</t>
  </si>
  <si>
    <t>長浜市五村</t>
  </si>
  <si>
    <t>長浜市田町</t>
  </si>
  <si>
    <t>長浜市本町</t>
  </si>
  <si>
    <t>長浜市大寺町</t>
  </si>
  <si>
    <t>長浜市高月町横山</t>
  </si>
  <si>
    <t>長浜市高月町東高田</t>
  </si>
  <si>
    <t>長浜市高月町磯野</t>
  </si>
  <si>
    <t>長浜市高月町布施</t>
  </si>
  <si>
    <t>長浜市高月町唐川</t>
  </si>
  <si>
    <t>長浜市高月町保延寺</t>
  </si>
  <si>
    <t>長浜市高月町井口</t>
  </si>
  <si>
    <t>長浜市高月町持寺</t>
  </si>
  <si>
    <t>長浜市高月町洞戸</t>
  </si>
  <si>
    <t>長浜市高月町尾山</t>
  </si>
  <si>
    <t>長浜市高月町高野</t>
  </si>
  <si>
    <t>長浜市高月町雨森</t>
  </si>
  <si>
    <t>長浜市高月町馬上</t>
  </si>
  <si>
    <t>長浜市高月町森本</t>
  </si>
  <si>
    <t>長浜市高月町落川</t>
  </si>
  <si>
    <t>長浜市高月町渡岸寺</t>
  </si>
  <si>
    <t>長浜市高月町柏原</t>
  </si>
  <si>
    <t>長浜市高月町高月</t>
  </si>
  <si>
    <t>長浜市高月町宇根</t>
  </si>
  <si>
    <t>長浜市高月町東阿閉</t>
  </si>
  <si>
    <t>長浜市高月町西阿閉</t>
  </si>
  <si>
    <t>長浜市高月町東物部</t>
  </si>
  <si>
    <t>長浜市高月町西物部</t>
  </si>
  <si>
    <t>長浜市高月町東柳野</t>
  </si>
  <si>
    <t>長浜市高月町柳野中</t>
  </si>
  <si>
    <t>長浜市高月町西柳野</t>
  </si>
  <si>
    <t>長浜市高月町熊野</t>
  </si>
  <si>
    <t>長浜市高月町片山</t>
  </si>
  <si>
    <t>長浜市高月町西野</t>
  </si>
  <si>
    <t>長浜市高月町松尾</t>
  </si>
  <si>
    <t>長浜市高月町重則</t>
  </si>
  <si>
    <t>長浜市小谷上山田町</t>
  </si>
  <si>
    <t>長浜市下山田</t>
  </si>
  <si>
    <t>長浜市湖北町二俣</t>
  </si>
  <si>
    <t>長浜市小谷丁野町</t>
  </si>
  <si>
    <t>長浜市小谷美濃山町</t>
  </si>
  <si>
    <t>長浜市小谷郡上町</t>
  </si>
  <si>
    <t>長浜市湖北町伊部</t>
  </si>
  <si>
    <t>長浜市湖北町留目</t>
  </si>
  <si>
    <t>長浜市湖北町別所</t>
  </si>
  <si>
    <t>長浜市湖北町河毛</t>
  </si>
  <si>
    <t>長浜市湖北町山脇</t>
  </si>
  <si>
    <t>長浜市湖北町賀</t>
  </si>
  <si>
    <t>長浜市湖北町小今</t>
  </si>
  <si>
    <t>長浜市湖北町八日市</t>
  </si>
  <si>
    <t>長浜市湖北町青名</t>
  </si>
  <si>
    <t>長浜市湖北今町</t>
  </si>
  <si>
    <t>長浜市湖北町沢</t>
  </si>
  <si>
    <t>長浜市湖北町猫口</t>
  </si>
  <si>
    <t>長浜市湖北町速水</t>
  </si>
  <si>
    <t>長浜市湖北高田町</t>
  </si>
  <si>
    <t>長浜市湖北町小倉</t>
  </si>
  <si>
    <t>長浜市湖北町馬渡</t>
  </si>
  <si>
    <t>長浜市湖北町大安寺</t>
  </si>
  <si>
    <t>長浜市湖北町南速水</t>
  </si>
  <si>
    <t>長浜市大光寺町</t>
  </si>
  <si>
    <t>長浜市湖北町五坪</t>
  </si>
  <si>
    <t>長浜市湖北町田中</t>
  </si>
  <si>
    <t>長浜市湖北町山本</t>
  </si>
  <si>
    <t>長浜市湖北町石川</t>
  </si>
  <si>
    <t>長浜市湖北町津里</t>
  </si>
  <si>
    <t>長浜市湖北東尾上町</t>
  </si>
  <si>
    <t>長浜市湖北町尾上</t>
  </si>
  <si>
    <t>長浜市湖北町今西</t>
  </si>
  <si>
    <t>長浜市湖北町延勝寺</t>
  </si>
  <si>
    <t>長浜市湖北町海老江</t>
  </si>
  <si>
    <t>長浜市木之本町金居原</t>
  </si>
  <si>
    <t>長浜市木之本町杉野</t>
  </si>
  <si>
    <t>長浜市木之本町音羽</t>
  </si>
  <si>
    <t>長浜市木之本町杉本</t>
  </si>
  <si>
    <t>長浜市木之本町古橋</t>
  </si>
  <si>
    <t>長浜市木之本町石道</t>
  </si>
  <si>
    <t>長浜市木之本町小山</t>
  </si>
  <si>
    <t>長浜市木之本町川合</t>
  </si>
  <si>
    <t>長浜市木之本町大見</t>
  </si>
  <si>
    <t>長浜市木之本町アットリ</t>
  </si>
  <si>
    <t>長浜市木之本町田部</t>
  </si>
  <si>
    <t>長浜市木之本町千田</t>
  </si>
  <si>
    <t>長浜市木之本町廣瀬</t>
  </si>
  <si>
    <t>長浜市木之本町木之本</t>
  </si>
  <si>
    <t>長浜市木之本町黒田</t>
  </si>
  <si>
    <t>長浜市木之本町大音</t>
  </si>
  <si>
    <t>長浜市木之本町田居</t>
  </si>
  <si>
    <t>長浜市木之本町西山</t>
  </si>
  <si>
    <t>長浜市木之本町北布施</t>
  </si>
  <si>
    <t>長浜市木之本町赤尾</t>
  </si>
  <si>
    <t>長浜市木之本町山梨子</t>
  </si>
  <si>
    <t>長浜市余呉町針川</t>
  </si>
  <si>
    <t>長浜市余呉町尾羽梨</t>
  </si>
  <si>
    <t>長浜市余呉町奥川並</t>
  </si>
  <si>
    <t>長浜市余呉町田戸</t>
  </si>
  <si>
    <t>長浜市余呉町小原</t>
  </si>
  <si>
    <t>長浜市余呉町鷲見</t>
  </si>
  <si>
    <t>長浜市余呉町菅並</t>
  </si>
  <si>
    <t>長浜市余呉町上丹生</t>
  </si>
  <si>
    <t>長浜市余呉町摺墨</t>
  </si>
  <si>
    <t>長浜市余呉町下丹生</t>
  </si>
  <si>
    <t>長浜市余呉町中之郷</t>
  </si>
  <si>
    <t>長浜市余呉町下余呉</t>
  </si>
  <si>
    <t>長浜市余呉町坂口</t>
  </si>
  <si>
    <t>長浜市余呉町川並</t>
  </si>
  <si>
    <t>長浜市余呉町八戸</t>
  </si>
  <si>
    <t>長浜市余呉町文室</t>
  </si>
  <si>
    <t>長浜市余呉町国安</t>
  </si>
  <si>
    <t>長浜市余呉町東野</t>
  </si>
  <si>
    <t>長浜市余呉町中河内</t>
  </si>
  <si>
    <t>長浜市余呉町椿坂</t>
  </si>
  <si>
    <t>長浜市余呉町柳ケ瀬</t>
  </si>
  <si>
    <t>長浜市余呉町小谷</t>
  </si>
  <si>
    <t>長浜市余呉町今市</t>
  </si>
  <si>
    <t>長浜市余呉町池原</t>
  </si>
  <si>
    <t>長浜市余呉町新堂</t>
  </si>
  <si>
    <t>長浜市西浅井町塩津浜</t>
  </si>
  <si>
    <t>長浜市西浅井町祝山</t>
  </si>
  <si>
    <t>長浜市西浅井町野坂</t>
  </si>
  <si>
    <t>長浜市西浅井町塩津中</t>
  </si>
  <si>
    <t>長浜市西浅井町横波</t>
  </si>
  <si>
    <t>長浜市西浅井町余</t>
  </si>
  <si>
    <t>長浜市西浅井町集福寺</t>
  </si>
  <si>
    <t>長浜市西浅井町沓掛</t>
  </si>
  <si>
    <t>長浜市西浅井町岩熊</t>
  </si>
  <si>
    <t>長浜市西浅井町月出</t>
  </si>
  <si>
    <t>長浜市西浅井町八田部</t>
  </si>
  <si>
    <t>長浜市西浅井町小山</t>
  </si>
  <si>
    <t>長浜市西浅井町山田</t>
  </si>
  <si>
    <t>長浜市西浅井町大浦</t>
  </si>
  <si>
    <t>長浜市西浅井町庄</t>
  </si>
  <si>
    <t>長浜市西浅井町中</t>
  </si>
  <si>
    <t>長浜市西浅井町山門</t>
  </si>
  <si>
    <t>長浜市西浅井町黒山</t>
  </si>
  <si>
    <t>長浜市西浅井町菅浦</t>
  </si>
  <si>
    <t>犬上郡豊郷町以下に掲載がない場合</t>
  </si>
  <si>
    <t>彦根市楡町</t>
  </si>
  <si>
    <t>彦根市安食中町</t>
  </si>
  <si>
    <t>彦根市太堂町</t>
  </si>
  <si>
    <t>彦根市千尋町</t>
  </si>
  <si>
    <t>彦根市賀田山町</t>
  </si>
  <si>
    <t>彦根市清崎町</t>
  </si>
  <si>
    <t>犬上郡豊郷町四十九院</t>
  </si>
  <si>
    <t>犬上郡豊郷町八町</t>
  </si>
  <si>
    <t>犬上郡豊郷町雨降野</t>
  </si>
  <si>
    <t>犬上郡豊郷町日栄</t>
  </si>
  <si>
    <t>犬上郡豊郷町吉田</t>
  </si>
  <si>
    <t>犬上郡豊郷町上枝</t>
  </si>
  <si>
    <t>犬上郡豊郷町杉</t>
  </si>
  <si>
    <t>犬上郡豊郷町八目</t>
  </si>
  <si>
    <t>犬上郡豊郷町石畑</t>
  </si>
  <si>
    <t>犬上郡豊郷町安食西</t>
  </si>
  <si>
    <t>犬上郡豊郷町安食南</t>
  </si>
  <si>
    <t>犬上郡豊郷町高野瀬</t>
  </si>
  <si>
    <t>犬上郡豊郷町下枝</t>
  </si>
  <si>
    <t>犬上郡豊郷町沢</t>
  </si>
  <si>
    <t>犬上郡豊郷町大町</t>
  </si>
  <si>
    <t>犬上郡豊郷町三ツ池</t>
  </si>
  <si>
    <t>愛知郡愛荘町斧磨</t>
  </si>
  <si>
    <t>愛知郡愛荘町松尾寺</t>
  </si>
  <si>
    <t>愛知郡愛荘町上蚊野</t>
  </si>
  <si>
    <t>愛知郡愛荘町蚊野外</t>
  </si>
  <si>
    <t>愛知郡愛荘町軽野</t>
  </si>
  <si>
    <t>愛知郡愛荘町蚊野</t>
  </si>
  <si>
    <t>愛知郡愛荘町岩倉</t>
  </si>
  <si>
    <t>愛知郡愛荘町竹原</t>
  </si>
  <si>
    <t>愛知郡愛荘町香之庄</t>
  </si>
  <si>
    <t>愛知郡愛荘町元持</t>
  </si>
  <si>
    <t>愛知郡愛荘町沖</t>
  </si>
  <si>
    <t>愛知郡愛荘町宮後</t>
  </si>
  <si>
    <t>愛知郡愛荘町下八木</t>
  </si>
  <si>
    <t>愛知郡愛荘町北八木</t>
  </si>
  <si>
    <t>愛知郡愛荘町島川</t>
  </si>
  <si>
    <t>愛知郡愛荘町長塚</t>
  </si>
  <si>
    <t>愛知郡愛荘町栗田</t>
  </si>
  <si>
    <t>愛知郡愛荘町南野々目</t>
  </si>
  <si>
    <t>愛知郡愛荘町野々目</t>
  </si>
  <si>
    <t>愛知郡愛荘町矢守</t>
  </si>
  <si>
    <t>愛知郡愛荘町円城寺</t>
  </si>
  <si>
    <t>愛知郡愛荘町常安寺</t>
  </si>
  <si>
    <t>愛知郡愛荘町東出</t>
  </si>
  <si>
    <t>愛知郡愛荘町安孫子</t>
  </si>
  <si>
    <t>愛知郡愛荘町目加田</t>
  </si>
  <si>
    <t>愛知郡愛荘町深草</t>
  </si>
  <si>
    <t>愛知郡愛荘町西出</t>
  </si>
  <si>
    <t>愛知郡愛荘町以下に掲載がない場合</t>
  </si>
  <si>
    <t>愛知郡愛荘町山川原</t>
  </si>
  <si>
    <t>愛知郡愛荘町川原</t>
  </si>
  <si>
    <t>愛知郡愛荘町長野</t>
  </si>
  <si>
    <t>愛知郡愛荘町石橋</t>
  </si>
  <si>
    <t>愛知郡愛荘町川久保</t>
  </si>
  <si>
    <t>愛知郡愛荘町市</t>
  </si>
  <si>
    <t>愛知郡愛荘町中宿</t>
  </si>
  <si>
    <t>愛知郡愛荘町沓掛</t>
  </si>
  <si>
    <t>愛知郡愛荘町豊満</t>
  </si>
  <si>
    <t>愛知郡愛荘町平居</t>
  </si>
  <si>
    <t>愛知郡愛荘町畑田</t>
  </si>
  <si>
    <t>愛知郡愛荘町苅間</t>
  </si>
  <si>
    <t>愛知郡愛荘町東円堂</t>
  </si>
  <si>
    <t>愛知郡愛荘町愛知川</t>
  </si>
  <si>
    <t>東近江市五個荘石馬寺町</t>
  </si>
  <si>
    <t>東近江市五個荘七里町</t>
  </si>
  <si>
    <t>東近江市五個荘日吉町</t>
  </si>
  <si>
    <t>東近江市宮荘町</t>
  </si>
  <si>
    <t>東近江市五個荘金堂町</t>
  </si>
  <si>
    <t>東近江市五個荘河曲町</t>
  </si>
  <si>
    <t>東近江市五個荘和田町</t>
  </si>
  <si>
    <t>東近江市五個荘簗瀬町</t>
  </si>
  <si>
    <t>東近江市五個荘中町</t>
  </si>
  <si>
    <t>東近江市五個荘五位田町</t>
  </si>
  <si>
    <t>東近江市五個荘竜田町</t>
  </si>
  <si>
    <t>東近江市五個荘小幡町</t>
  </si>
  <si>
    <t>東近江市五個荘奥町</t>
  </si>
  <si>
    <t>東近江市五個荘三俣町</t>
  </si>
  <si>
    <t>東近江市五個荘石川町</t>
  </si>
  <si>
    <t>東近江市五個荘山本町</t>
  </si>
  <si>
    <t>東近江市五個荘新堂町</t>
  </si>
  <si>
    <t>東近江市五個荘木流町</t>
  </si>
  <si>
    <t>東近江市五個荘平阪町</t>
  </si>
  <si>
    <t>東近江市五個荘伊野部町</t>
  </si>
  <si>
    <t>東近江市五個荘川並町</t>
  </si>
  <si>
    <t>東近江市五個荘塚本町</t>
  </si>
  <si>
    <t>東近江市五個荘北町屋町</t>
  </si>
  <si>
    <t>東近江市五個荘石塚町</t>
  </si>
  <si>
    <t>東近江市五個荘清水鼻町</t>
  </si>
  <si>
    <t>東近江市石塔町</t>
  </si>
  <si>
    <t>東近江市平林町</t>
  </si>
  <si>
    <t>東近江市綺田町</t>
  </si>
  <si>
    <t>東近江市蒲生寺町</t>
  </si>
  <si>
    <t>東近江市桜川東町</t>
  </si>
  <si>
    <t>東近江市大塚町</t>
  </si>
  <si>
    <t>東近江市田井町</t>
  </si>
  <si>
    <t>東近江市蒲生大森町</t>
  </si>
  <si>
    <t>東近江市蒲生岡本町</t>
  </si>
  <si>
    <t>東近江市鋳物師町</t>
  </si>
  <si>
    <t>東近江市上麻生町</t>
  </si>
  <si>
    <t>東近江市下麻生町</t>
  </si>
  <si>
    <t>東近江市市子川原町</t>
  </si>
  <si>
    <t>東近江市市子松井町</t>
  </si>
  <si>
    <t>東近江市市子沖町</t>
  </si>
  <si>
    <t>東近江市鈴町</t>
  </si>
  <si>
    <t>東近江市上南町</t>
  </si>
  <si>
    <t>東近江市合戸町</t>
  </si>
  <si>
    <t>東近江市市子殿町</t>
  </si>
  <si>
    <t>東近江市蒲生堂町</t>
  </si>
  <si>
    <t>東近江市宮川町</t>
  </si>
  <si>
    <t>東近江市稲垂町</t>
  </si>
  <si>
    <t>東近江市木村町</t>
  </si>
  <si>
    <t>東近江市横山町</t>
  </si>
  <si>
    <t>東近江市宮井町</t>
  </si>
  <si>
    <t>東近江市外原町</t>
  </si>
  <si>
    <t>東近江市葛巻町</t>
  </si>
  <si>
    <t>東近江市川合町</t>
  </si>
  <si>
    <t>東近江市桜川西町</t>
  </si>
  <si>
    <t>蒲生郡日野町以下に掲載がない場合</t>
  </si>
  <si>
    <t>蒲生郡日野町松尾</t>
  </si>
  <si>
    <t>蒲生郡日野町河原</t>
  </si>
  <si>
    <t>蒲生郡日野町大窪</t>
  </si>
  <si>
    <t>蒲生郡日野町村井</t>
  </si>
  <si>
    <t>蒲生郡日野町小井口</t>
  </si>
  <si>
    <t>蒲生郡日野町寺尻</t>
  </si>
  <si>
    <t>蒲生郡日野町木津</t>
  </si>
  <si>
    <t>蒲生郡日野町大谷</t>
  </si>
  <si>
    <t>蒲生郡日野町中道</t>
  </si>
  <si>
    <t>蒲生郡日野町奥之池</t>
  </si>
  <si>
    <t>蒲生郡日野町杣</t>
  </si>
  <si>
    <t>蒲生郡日野町杉</t>
  </si>
  <si>
    <t>蒲生郡日野町川原</t>
  </si>
  <si>
    <t>蒲生郡日野町原</t>
  </si>
  <si>
    <t>蒲生郡日野町小野</t>
  </si>
  <si>
    <t>蒲生郡日野町奥師</t>
  </si>
  <si>
    <t>蒲生郡日野町中之郷</t>
  </si>
  <si>
    <t>蒲生郡日野町鳥居平</t>
  </si>
  <si>
    <t>蒲生郡日野町佐久良</t>
  </si>
  <si>
    <t>蒲生郡日野町西明寺</t>
  </si>
  <si>
    <t>蒲生郡日野町北畑</t>
  </si>
  <si>
    <t>蒲生郡日野町熊野</t>
  </si>
  <si>
    <t>蒲生郡日野町平子</t>
  </si>
  <si>
    <t>蒲生郡日野町蔵王</t>
  </si>
  <si>
    <t>蒲生郡日野町音羽</t>
  </si>
  <si>
    <t>蒲生郡日野町仁本木</t>
  </si>
  <si>
    <t>蒲生郡日野町西大路</t>
  </si>
  <si>
    <t>蒲生郡日野町鎌掛</t>
  </si>
  <si>
    <t>蒲生郡日野町上駒月</t>
  </si>
  <si>
    <t>蒲生郡日野町下駒月</t>
  </si>
  <si>
    <t>蒲生郡日野町深山口</t>
  </si>
  <si>
    <t>蒲生郡日野町迫</t>
  </si>
  <si>
    <t>蒲生郡日野町清田</t>
  </si>
  <si>
    <t>蒲生郡日野町日田</t>
  </si>
  <si>
    <t>蒲生郡日野町上野田</t>
  </si>
  <si>
    <t>蒲生郡日野町里口</t>
  </si>
  <si>
    <t>蒲生郡日野町内池</t>
  </si>
  <si>
    <t>蒲生郡日野町十禅師</t>
  </si>
  <si>
    <t>蒲生郡日野町猫田</t>
  </si>
  <si>
    <t>京都市中京区笹屋町(御池通東洞院東入、御池通東洞院西入、御池</t>
  </si>
  <si>
    <t>京都市中京区突抜町(衣棚通姉小路下る、衣棚通三条上る、姉小路</t>
  </si>
  <si>
    <t>京都市中京区百足屋町(新町通蛸薬師下る、新町通錦小路上る、蛸</t>
  </si>
  <si>
    <t>京都市中京区三文字町(錦小路通堀川東入、錦小路通油小路西入、</t>
  </si>
  <si>
    <t>京都市中京区塩屋町(三条通西洞院西入、三条通小川東入、三条通</t>
  </si>
  <si>
    <t>京都市中京区亀屋町(蛸薬師通堀川東入、堀川通蛸薬師下る、蛸薬</t>
  </si>
  <si>
    <t>京都市中京区壺屋町(堀川通六角下る、六角通堀川東入、堀川通蛸</t>
  </si>
  <si>
    <t>京都市中京区突抜町(釜座通姉小路下る、釜座通三条上る、姉小路</t>
  </si>
  <si>
    <t>京都市中京区大文字町(黒門通御池下る、黒門通姉小路上る、御池</t>
  </si>
  <si>
    <t>京都市中京区鍛冶屋町(六角通猪熊西入、六角通黒門東入、六角通</t>
  </si>
  <si>
    <t>京都市東山区五軒町(大和大路通三条下る、大和大路通三条下る西</t>
  </si>
  <si>
    <t>京都市東山区中之町(三条通神宮道東入２丁目、三条通白川橋東入</t>
  </si>
  <si>
    <t>京都市東山区五軒町(三条通白川橋東入、三条通白川橋下る東入、</t>
  </si>
  <si>
    <t>京都市東山区中之町(新門前通大和大路東入、新門前通大和大路東</t>
  </si>
  <si>
    <t>京都市東山区大黒町(大黒町通柿町下る、大黒町通五条上る、大黒</t>
  </si>
  <si>
    <t>京都市東山区常盤町(東大路通渋谷上る、渋谷通東大路東入、渋谷</t>
  </si>
  <si>
    <t>京都市東山区七軒町(大和大路通七条下る３丁目、塩小路通大和大</t>
  </si>
  <si>
    <t>京都市左京区八瀬野瀬町(２７７の２、２７９の１、３～５、２８</t>
  </si>
  <si>
    <t>再発予防
(危険因子の管理)</t>
    <rPh sb="0" eb="2">
      <t>サイハツ</t>
    </rPh>
    <rPh sb="2" eb="4">
      <t>ヨボウ</t>
    </rPh>
    <rPh sb="6" eb="10">
      <t>キケンインシ</t>
    </rPh>
    <rPh sb="11" eb="13">
      <t>カンリ</t>
    </rPh>
    <phoneticPr fontId="3"/>
  </si>
  <si>
    <t>介助を要する移動(含搬送)</t>
    <rPh sb="0" eb="2">
      <t>カイジョ</t>
    </rPh>
    <rPh sb="3" eb="4">
      <t>ヨウ</t>
    </rPh>
    <rPh sb="6" eb="8">
      <t>イドウ</t>
    </rPh>
    <rPh sb="9" eb="10">
      <t>フク</t>
    </rPh>
    <rPh sb="10" eb="12">
      <t>ハンソウ</t>
    </rPh>
    <phoneticPr fontId="3"/>
  </si>
  <si>
    <t>CW)</t>
  </si>
  <si>
    <t>級)</t>
    <rPh sb="0" eb="1">
      <t>キュウ</t>
    </rPh>
    <phoneticPr fontId="3"/>
  </si>
  <si>
    <t>区変)</t>
    <rPh sb="0" eb="1">
      <t>ク</t>
    </rPh>
    <rPh sb="1" eb="2">
      <t>ヘン</t>
    </rPh>
    <phoneticPr fontId="3"/>
  </si>
  <si>
    <t>介護者あり(　　　　　　　　　　　)</t>
    <rPh sb="0" eb="3">
      <t>カイゴシャ</t>
    </rPh>
    <phoneticPr fontId="3"/>
  </si>
  <si>
    <t>職場復帰)</t>
    <rPh sb="0" eb="2">
      <t>ショクバ</t>
    </rPh>
    <rPh sb="2" eb="4">
      <t>フッキ</t>
    </rPh>
    <phoneticPr fontId="3"/>
  </si>
  <si>
    <t>第１ステージ
入院安定期(２週間)</t>
    <rPh sb="0" eb="1">
      <t>ダイ</t>
    </rPh>
    <rPh sb="7" eb="9">
      <t>ニュウイン</t>
    </rPh>
    <rPh sb="9" eb="12">
      <t>アンテイキ</t>
    </rPh>
    <rPh sb="14" eb="16">
      <t>シュウカン</t>
    </rPh>
    <phoneticPr fontId="3"/>
  </si>
  <si>
    <t>第２ステージ
積極的リハビリ期(３～８週)</t>
    <rPh sb="0" eb="1">
      <t>ダイ</t>
    </rPh>
    <rPh sb="7" eb="10">
      <t>セッキョクテキ</t>
    </rPh>
    <rPh sb="14" eb="15">
      <t>キ</t>
    </rPh>
    <rPh sb="19" eb="20">
      <t>シュウ</t>
    </rPh>
    <phoneticPr fontId="3"/>
  </si>
  <si>
    <t>第３ステージ
退院調整期(９～１１週)</t>
    <rPh sb="0" eb="1">
      <t>ダイ</t>
    </rPh>
    <rPh sb="7" eb="9">
      <t>タイイン</t>
    </rPh>
    <rPh sb="9" eb="11">
      <t>チョウセイ</t>
    </rPh>
    <rPh sb="11" eb="12">
      <t>キ</t>
    </rPh>
    <rPh sb="17" eb="18">
      <t>シュウ</t>
    </rPh>
    <phoneticPr fontId="3"/>
  </si>
  <si>
    <t>第４ステージ
退院期(１２～１３週)</t>
    <rPh sb="0" eb="1">
      <t>ダイ</t>
    </rPh>
    <rPh sb="7" eb="9">
      <t>タイイン</t>
    </rPh>
    <rPh sb="9" eb="10">
      <t>キ</t>
    </rPh>
    <rPh sb="16" eb="17">
      <t>シュウ</t>
    </rPh>
    <phoneticPr fontId="3"/>
  </si>
  <si>
    <t>合併症が安定している(必要時)</t>
    <rPh sb="0" eb="3">
      <t>ガッペイショウ</t>
    </rPh>
    <rPh sb="4" eb="6">
      <t>アンテイ</t>
    </rPh>
    <rPh sb="11" eb="14">
      <t>ヒツヨウジ</t>
    </rPh>
    <phoneticPr fontId="3"/>
  </si>
  <si>
    <t>お年はいくつですか？(２年までの誤差は正解)</t>
    <rPh sb="1" eb="2">
      <t>トシ</t>
    </rPh>
    <rPh sb="12" eb="13">
      <t>ネン</t>
    </rPh>
    <rPh sb="16" eb="18">
      <t>ゴサ</t>
    </rPh>
    <rPh sb="19" eb="21">
      <t>セイカイ</t>
    </rPh>
    <phoneticPr fontId="3"/>
  </si>
  <si>
    <t>a)</t>
  </si>
  <si>
    <t>ｂ)</t>
  </si>
  <si>
    <t>ｃ)</t>
  </si>
  <si>
    <t xml:space="preserve">１００から順番に７を引いてください。
(100-7引くと？、それからまた７引くと？)
最初の答えが不正解の場合は打ち切る。
</t>
    <rPh sb="5" eb="7">
      <t>ジュンバン</t>
    </rPh>
    <rPh sb="10" eb="11">
      <t>ヒ</t>
    </rPh>
    <phoneticPr fontId="3"/>
  </si>
  <si>
    <t>先程覚えてもらった言葉をもう一度言ってみてください。(自発的に回答があれば２点、もし回答がない場合、以下のヒントを与えて正解ならば１点)
　　　　　a)　植物　　b)　動物　　ｃ)乗物　</t>
    <rPh sb="0" eb="1">
      <t>サキ</t>
    </rPh>
    <rPh sb="1" eb="2">
      <t>ホド</t>
    </rPh>
    <rPh sb="2" eb="3">
      <t>オボ</t>
    </rPh>
    <rPh sb="9" eb="11">
      <t>コトバ</t>
    </rPh>
    <rPh sb="14" eb="16">
      <t>イチド</t>
    </rPh>
    <rPh sb="16" eb="17">
      <t>イ</t>
    </rPh>
    <rPh sb="77" eb="79">
      <t>ショクブツ</t>
    </rPh>
    <rPh sb="84" eb="86">
      <t>ドウブツ</t>
    </rPh>
    <rPh sb="90" eb="92">
      <t>ノリモノ</t>
    </rPh>
    <phoneticPr fontId="3"/>
  </si>
  <si>
    <t>知っている野菜の名前をできるだけ多く言ってくだ
さい。　(１０秒で打ち切り)
　　５個までは０点、６個＝１点、７個＝２点、
　　８個＝３点、９個＝４点、１０個＝５点</t>
    <rPh sb="0" eb="1">
      <t>シ</t>
    </rPh>
    <rPh sb="5" eb="7">
      <t>ヤサイ</t>
    </rPh>
    <rPh sb="8" eb="10">
      <t>ナマエ</t>
    </rPh>
    <rPh sb="16" eb="17">
      <t>オオ</t>
    </rPh>
    <rPh sb="18" eb="19">
      <t>イ</t>
    </rPh>
    <phoneticPr fontId="3"/>
  </si>
  <si>
    <t>彦根市宇尾町(その他)</t>
  </si>
  <si>
    <t>彦根市宇尾町(８９７番地及び中島５０５～５１８番地)</t>
  </si>
  <si>
    <t>長浜市木之本町飯浦(その他)</t>
  </si>
  <si>
    <t>長浜市木之本町飯浦(坂尻)</t>
  </si>
  <si>
    <t>京都市下京区東入)</t>
  </si>
  <si>
    <t>京都市下京区仏光寺通河原町西入)</t>
  </si>
  <si>
    <t>京都市下京区下る、西木屋町通松原上る)</t>
  </si>
  <si>
    <t>京都市下京区西入、万寿寺通寺町西入)</t>
  </si>
  <si>
    <t>京都市下京区入、仏光寺通寺町東入)</t>
  </si>
  <si>
    <t>京都市下京区茶磨屋町(高辻通御幸町東入、高辻通寺町西入)</t>
  </si>
  <si>
    <t>京都市下京区丸屋町(御幸町通綾小路下る、御幸町通仏光寺上る)</t>
  </si>
  <si>
    <t>京都市下京区俵屋町(麩屋町通綾小路下る、麩屋町通仏光寺上る)</t>
  </si>
  <si>
    <t>京都市下京区寺町西入、仏光寺通麩屋町東入)</t>
  </si>
  <si>
    <t>京都市下京区西入、高辻通御幸町東入)</t>
  </si>
  <si>
    <t>京都市下京区茶磨屋町(高辻通御幸町西入、高辻通麩屋町東入)</t>
  </si>
  <si>
    <t>京都市下京区堅田町(万寿寺通御幸町西入)</t>
  </si>
  <si>
    <t>京都市下京区堅田町(万寿寺通富小路東入、万寿寺通麩屋町西入)</t>
  </si>
  <si>
    <t>京都市下京区る、麩屋町通綾小路下る)</t>
  </si>
  <si>
    <t>京都市下京区雁金町(高辻通富小路東入、高辻通麩屋町西入)</t>
  </si>
  <si>
    <t>京都市下京区下る、麩屋町通松原上る)</t>
  </si>
  <si>
    <t>京都市下京区雁金町(高辻通富小路西入、高辻通柳馬場東入)</t>
  </si>
  <si>
    <t>京都市下京区寺下る)</t>
  </si>
  <si>
    <t>京都市下京区下る、柳馬場通松原上る)</t>
  </si>
  <si>
    <t>京都市下京区入、五条通堺町上る)</t>
  </si>
  <si>
    <t>京都市下京区堅田町(万寿寺通堺町西入)</t>
  </si>
  <si>
    <t>京都市下京区る西入)</t>
  </si>
  <si>
    <t>京都市下京区入、高辻通間之町東入、高辻通東洞院東入)</t>
  </si>
  <si>
    <t>京都市下京区仏光寺通東洞院西入)</t>
  </si>
  <si>
    <t>京都市下京区通正面上る)</t>
  </si>
  <si>
    <t>京都市下京区通河原町東入)</t>
  </si>
  <si>
    <t>京都市下京区稲荷町(七条通加茂川筋西入、七条通木屋町東入)</t>
  </si>
  <si>
    <t>京都市下京区西入、正面通三ノ宮東入、正面通二ノ宮西入)</t>
  </si>
  <si>
    <t>京都市下京区場通河原町西入、下珠数屋町通高倉東入)</t>
  </si>
  <si>
    <t>京都市下京区殻馬場通河原町西入下る)</t>
  </si>
  <si>
    <t>京都市下京区上る、東洞院通七条下る、柳馬場通七条上る)</t>
  </si>
  <si>
    <t>京都市下京区数屋町通東洞院西入)</t>
  </si>
  <si>
    <t>京都市下京区上る、室町通的場上る)</t>
  </si>
  <si>
    <t>京都市下京区入、六条通東洞院西入)</t>
  </si>
  <si>
    <t>京都市下京区烏丸(２丁目)</t>
  </si>
  <si>
    <t>京都市下京区町東入、諏訪町通鍵屋町上る、諏訪町通鍵屋町下る)</t>
  </si>
  <si>
    <t>京都市下京区通間之町東入、六条通高倉西入、六条通東洞院東入)</t>
  </si>
  <si>
    <t>京都市下京区骨屋町(六条通高倉東入、六条通柳馬場西入)</t>
  </si>
  <si>
    <t>京都市下京区西入、七条通加茂川筋西入下る)</t>
  </si>
  <si>
    <t>京都市下京区川端町(その他)</t>
  </si>
  <si>
    <t>京都市下京区上之町(その他)</t>
  </si>
  <si>
    <t>京都市下京区筋通七条下る、東中筋通下魚棚下る)</t>
  </si>
  <si>
    <t>京都市下京区八条坊門町(塩小路通黒門西入)</t>
  </si>
  <si>
    <t>京都市下京区川端町(木津屋橋通堀川西入、堀川通木津屋橋上る)</t>
  </si>
  <si>
    <t>京都市下京区橋下る、堀川通塩小路西入)</t>
  </si>
  <si>
    <t>京都市下京区松本町(岩上通木津屋橋下る、岩上通塩小路上る)</t>
  </si>
  <si>
    <t>京都市下京区下魚棚(４丁目)</t>
  </si>
  <si>
    <t>京都市下京区る、木津屋橋通大宮東入、下魚棚通大宮東入)</t>
  </si>
  <si>
    <t>京都市下京区下魚棚通大宮東入下る、下魚棚通黒門東入)</t>
  </si>
  <si>
    <t>京都市下京区上る、楊梅通室町西入)</t>
  </si>
  <si>
    <t>京都市下京区東入、西洞院通七条上る)</t>
  </si>
  <si>
    <t>京都市下京区宮通六条下る)</t>
  </si>
  <si>
    <t>京都市下京区竹屋町(若宮通北小路下る、若宮通七条上る)</t>
  </si>
  <si>
    <t>京都市下京区入、楊梅通若宮西入)</t>
  </si>
  <si>
    <t>京都市下京区北小路上る、西洞院通正面下る)</t>
  </si>
  <si>
    <t>京都市下京区住吉町(醒ケ井通高辻下る、醒ケ井通松原上る)</t>
  </si>
  <si>
    <t>京都市下京区花屋町(花屋町通油小路西入)</t>
  </si>
  <si>
    <t>京都市下京区植松町(正面通西洞院西入、西洞院通正面下る)</t>
  </si>
  <si>
    <t>京都市下京区東入、花屋町通油小路東入)</t>
  </si>
  <si>
    <t>京都市下京区正面上る)</t>
  </si>
  <si>
    <t>京都市下京区吉文字町(岩上通松原上る、岩上通高辻下る)</t>
  </si>
  <si>
    <t>京都市下京区路下る)</t>
  </si>
  <si>
    <t>京都市下京区大宮(１～３丁目)</t>
  </si>
  <si>
    <t>京都市下京区突抜(丁目)</t>
  </si>
  <si>
    <t>京都市下京区塩屋町(黒門通綾小路下る、黒門通仏光寺上る)</t>
  </si>
  <si>
    <t>京都市下京区下る)</t>
  </si>
  <si>
    <t>京都市下京区雁金町(岩上通綾小路下る、岩上通仏光寺上る)</t>
  </si>
  <si>
    <t>京都市下京区吉水町(不明門通松原下る、不明門通万寿寺上る)</t>
  </si>
  <si>
    <t>京都市下京区亀屋町(高倉通五条上る、高倉通万寿寺下る)</t>
  </si>
  <si>
    <t>京都市下京区山王町(室町通高辻上る、室町通仏光寺下る)</t>
  </si>
  <si>
    <t>京都市下京区入、高辻通室町東入)</t>
  </si>
  <si>
    <t>京都市下京区万寿寺通新町東入)</t>
  </si>
  <si>
    <t>京都市下京区亀屋町(若宮通松原下る、若宮通万寿寺上る)</t>
  </si>
  <si>
    <t>京都市下京区天使突抜(丁目)</t>
  </si>
  <si>
    <t>京都市下京区下る、若宮通松原上る)</t>
  </si>
  <si>
    <t>京都市下京区川東入)</t>
  </si>
  <si>
    <t>京都市下京区東入、四条通東堀川東入、四条通堀川東入)</t>
  </si>
  <si>
    <t>京都市下京区八条坊門町(八条通大宮西入)</t>
  </si>
  <si>
    <t>京都市左京区広河原(各町)</t>
  </si>
  <si>
    <t>京都市左京区岩倉上蔵町(２６７、２６８番地)</t>
  </si>
  <si>
    <t>京都市左京区岩倉木野町(２５１番地)</t>
  </si>
  <si>
    <t>京都市左京区八瀬野瀬町(その他)</t>
  </si>
  <si>
    <t>京都市左京区７２、１８９、１８９－１番地)</t>
  </si>
  <si>
    <t>京都市上京区入、今出川通室町東入)</t>
  </si>
  <si>
    <t>京都市上京区入、上立売通新町東入上る、新町通上立売上る)</t>
  </si>
  <si>
    <t>京都市上京区霊前通大宮東入、蘆山寺通大宮西入)</t>
  </si>
  <si>
    <t>京都市上京区今出川上る)</t>
  </si>
  <si>
    <t>京都市上京区る東入、中筋通今出川下る)</t>
  </si>
  <si>
    <t>京都市上京区入、中筋通石薬師上る)</t>
  </si>
  <si>
    <t>京都市上京区る、寺町通広小路上る、石薬師通寺町東入)</t>
  </si>
  <si>
    <t>京都市上京区東入、石薬師通中筋西入、石薬師通中筋東入)</t>
  </si>
  <si>
    <t>京都市上京区亀屋町(河原町通荒神口東入、荒神口通河原町東入)</t>
  </si>
  <si>
    <t>京都市上京区原町東入、荒神口通寺町東入、寺町通荒神口上る)</t>
  </si>
  <si>
    <t>京都市上京区中之町(東三本木通丸太町上る)</t>
  </si>
  <si>
    <t>京都市上京区桝屋町(河原町通丸太町上る)</t>
  </si>
  <si>
    <t>京都市上京区東町(中立売通烏丸西入、中立売通室町東入)</t>
  </si>
  <si>
    <t>京都市上京区東町(元誓願寺通小川西入)</t>
  </si>
  <si>
    <t>京都市上京区通東堀川東入)</t>
  </si>
  <si>
    <t>京都市上京区鷹司町(下長者町通鳥丸西入)</t>
  </si>
  <si>
    <t>京都市上京区東入)</t>
  </si>
  <si>
    <t>京都市上京区東橋詰町(下立売通堀川東入)</t>
  </si>
  <si>
    <t>京都市上京区入、出水通油小路東入)</t>
  </si>
  <si>
    <t>京都市上京区鷹司町(下長者町通小川東入)</t>
  </si>
  <si>
    <t>京都市上京区町下る、東堀川通出水上る)</t>
  </si>
  <si>
    <t>京都市上京区下長者町上る、東堀川通上長者町上る)</t>
  </si>
  <si>
    <t>京都市上京区路東入)</t>
  </si>
  <si>
    <t>京都市上京区立売通下る)</t>
  </si>
  <si>
    <t>京都市上京区堀川の間中立売下る)</t>
  </si>
  <si>
    <t>京都市上京区東橋詰町(中立売通堀川東入)</t>
  </si>
  <si>
    <t>京都市上京区る、西洞院通上長者町下る)</t>
  </si>
  <si>
    <t>京都市上京区西洞院西入、上長者町通西洞院東入)</t>
  </si>
  <si>
    <t>京都市上京区一町目(松屋町通出水下る、松屋町通下立売上る)</t>
  </si>
  <si>
    <t>京都市上京区桝屋町(西堀川通下長者町下る、西堀川通出水上る)</t>
  </si>
  <si>
    <t>京都市上京区四町目(西堀川通下立売上る、西堀川通出水下る)</t>
  </si>
  <si>
    <t>京都市上京区水通葭屋町東入、出水通堀川西入)</t>
  </si>
  <si>
    <t>京都市上京区入、椹木町通大宮東入)</t>
  </si>
  <si>
    <t>京都市上京区二町目(松屋町通椹木町上る、松屋町通下立売下る)</t>
  </si>
  <si>
    <t>京都市上京区入、丸太町通大宮東入)</t>
  </si>
  <si>
    <t>京都市上京区三町目(松屋町通椹木町下る、松屋町通丸太町上る)</t>
  </si>
  <si>
    <t>京都市上京区る、日暮通丸太町下る西入)</t>
  </si>
  <si>
    <t>京都市上京区桝屋町(笹屋町通大宮西入、笹屋町通智恵光院東入)</t>
  </si>
  <si>
    <t>京都市上京区上る東入)</t>
  </si>
  <si>
    <t>京都市上京区町東入、下長者町通堀川西入)</t>
  </si>
  <si>
    <t>京都市上京区中立売下る)</t>
  </si>
  <si>
    <t>京都市上京区玉屋町(千本通中立売上る、中立売通千本東入)</t>
  </si>
  <si>
    <t>京都市上京区本松東入下る、五辻通六軒町西入下る)</t>
  </si>
  <si>
    <t>京都市上京区入、中立売通七本松西入)</t>
  </si>
  <si>
    <t>京都市上京区下立売上る西入、上の下立売通御前西入上る)</t>
  </si>
  <si>
    <t>京都市上京区神道東入、下の下立売通御前西入)</t>
  </si>
  <si>
    <t>京都市上京区通西裏下立売上る)</t>
  </si>
  <si>
    <t>京都市上京区西町(一条通御前東入)</t>
  </si>
  <si>
    <t>京都市上京区仁和寺街道上る)</t>
  </si>
  <si>
    <t>京都市上京区上る、御前通寺之内下る)</t>
  </si>
  <si>
    <t>京都市上京区宮東入下る、寺之内通大宮東入１丁目下る)</t>
  </si>
  <si>
    <t>京都市上京区菱屋町(中筋通浄福寺東入、中筋通智恵光院西入)</t>
  </si>
  <si>
    <t>京都市上京区元誓願寺上る、浄福寺通元誓願寺下る)</t>
  </si>
  <si>
    <t>京都市上京区革堂町(元誓願寺通浄福寺西入)</t>
  </si>
  <si>
    <t>京都市上京区売上る、浄福寺通寺之内下る)</t>
  </si>
  <si>
    <t>京都市上京区蛭子町(上立売通浄福寺西入、浄福寺通上立売下る)</t>
  </si>
  <si>
    <t>京都市中京区通釜座西入)</t>
  </si>
  <si>
    <t>京都市中京区中之町(新町通御池上る、新町通押小路下る)</t>
  </si>
  <si>
    <t>京都市中京区東入、小川通御池下る)</t>
  </si>
  <si>
    <t>京都市中京区槌屋町(小川通夷川下る、小川通二条上る)</t>
  </si>
  <si>
    <t>京都市中京区竹屋町通西洞院東入、夷川通西洞院東入)</t>
  </si>
  <si>
    <t>京都市中京区下丸屋町(小川通夷川下る、小川通夷川上る)</t>
  </si>
  <si>
    <t>京都市中京区中之町(小川通丸太町下る、小川通竹屋町上る)</t>
  </si>
  <si>
    <t>京都市中京区西洞院東入、釜座通丸太町上る)</t>
  </si>
  <si>
    <t>京都市中京区新町東入、竹屋町通新町西入、竹屋町通新町東入)</t>
  </si>
  <si>
    <t>京都市中京区東入、夷川通西洞院東入、夷川通新町西入)</t>
  </si>
  <si>
    <t>京都市中京区桝屋町(釜座通丸太町下る、釜座通竹屋町上る)</t>
  </si>
  <si>
    <t>京都市中京区通高倉東入)</t>
  </si>
  <si>
    <t>京都市中京区堺町東入)</t>
  </si>
  <si>
    <t>京都市中京区町通高倉東入)</t>
  </si>
  <si>
    <t>京都市中京区東入)</t>
  </si>
  <si>
    <t>京都市中京区夷川通堺町東入)</t>
  </si>
  <si>
    <t>京都市中京区洞院東入)</t>
  </si>
  <si>
    <t>京都市中京区鍵屋町(間之町通二条下る、間之町通押小路上る)</t>
  </si>
  <si>
    <t>京都市中京区西入)</t>
  </si>
  <si>
    <t>京都市中京区押小路通東洞院東入)</t>
  </si>
  <si>
    <t>京都市中京区町通室町東入、両替町通室町下る)</t>
  </si>
  <si>
    <t>京都市中京区町通車屋町東入、車屋町通竹屋町下る)</t>
  </si>
  <si>
    <t>京都市中京区町西入、新烏丸通御霊図子下る)</t>
  </si>
  <si>
    <t>京都市中京区土手町西入、夷川通土手町東入)</t>
  </si>
  <si>
    <t>京都市中京区丸屋町(夷川通寺町西入、夷川通御幸町東入)</t>
  </si>
  <si>
    <t>京都市中京区俵屋町(富小路通二条下る、富小路通押小路上る)</t>
  </si>
  <si>
    <t>京都市中京区富小路東入)</t>
  </si>
  <si>
    <t>京都市中京区俵屋町(夷川通富小路西入、夷川通柳馬場東入)</t>
  </si>
  <si>
    <t>京都市中京区菊屋町(竹屋町通富小路西入、竹屋町通柳馬場東入)</t>
  </si>
  <si>
    <t>京都市中京区竹屋町通麩屋町東入)</t>
  </si>
  <si>
    <t>京都市中京区石屋町(丸太町通寺町西入、丸太町通御幸町東入)</t>
  </si>
  <si>
    <t>京都市中京区先斗町通四条上る)</t>
  </si>
  <si>
    <t>京都市中京区松本町(先斗町通四条上る、先斗町通三条下る)</t>
  </si>
  <si>
    <t>京都市中京区京極東入、寺町通三条下る、寺町通三条上る)</t>
  </si>
  <si>
    <t>京都市中京区錦小路通御幸町東入)</t>
  </si>
  <si>
    <t>京都市中京区錦小路通麩屋町東入)</t>
  </si>
  <si>
    <t>京都市中京区高宮町(富小路通錦小路上る、富小路通蛸薬師下る)</t>
  </si>
  <si>
    <t>京都市中京区梅屋町(麸屋町通錦小路上る、麸屋町通蛸薬師下る)</t>
  </si>
  <si>
    <t>京都市中京区屋町東入、御幸町通麩屋町下る、麩屋町通六角下る)</t>
  </si>
  <si>
    <t>京都市中京区馬場東入)</t>
  </si>
  <si>
    <t>京都市中京区馬場東入、富小路通三条下る)</t>
  </si>
  <si>
    <t>京都市中京区姉小路通御幸町東入)</t>
  </si>
  <si>
    <t>京都市中京区菊屋町(姉小路通富小路西入、姉小路通柳馬場東入)</t>
  </si>
  <si>
    <t>京都市中京区路通柳馬場西入)</t>
  </si>
  <si>
    <t>京都市中京区西入、三条通堺町東入、三条通高倉東入)</t>
  </si>
  <si>
    <t>京都市中京区和久屋町(高倉通六角下る、高倉通蛸薬師上る)</t>
  </si>
  <si>
    <t>京都市中京区八百屋町(堺町通錦小路下る、堺町通四条上る)</t>
  </si>
  <si>
    <t>京都市中京区柳馬場西入)</t>
  </si>
  <si>
    <t>京都市中京区丸屋町(高倉通三条下る、高倉通六角上る)</t>
  </si>
  <si>
    <t>京都市中京区西入、六角通東洞院東入)</t>
  </si>
  <si>
    <t>京都市中京区梅屋町(御池通烏丸東入、御池通東洞院西入)</t>
  </si>
  <si>
    <t>京都市中京区姉小路上る、姉小路通東洞院東入)</t>
  </si>
  <si>
    <t>京都市中京区棚西入、姉小路通衣棚東入、姉小路通新町東入)</t>
  </si>
  <si>
    <t>京都市中京区通新町西入、錦小路通新町東入)</t>
  </si>
  <si>
    <t>京都市中京区座西入、姉小路通釜座東入、姉小路通西洞院東入)</t>
  </si>
  <si>
    <t>京都市中京区壺屋町(小川通御池下る、小川通姉小路上る)</t>
  </si>
  <si>
    <t>京都市中京区俵屋町(御池通猪熊西入、御池通黒門東入)</t>
  </si>
  <si>
    <t>京都市中京区東入、御池通猪熊西入)</t>
  </si>
  <si>
    <t>京都市中京区六角通大宮東入)</t>
  </si>
  <si>
    <t>京都市東山区大黒町(大和大路三条下る)</t>
  </si>
  <si>
    <t>京都市東山区七軒町(三条大橋東４丁目、三条大橋東入４丁目)</t>
  </si>
  <si>
    <t>京都市東山区４丁目)</t>
  </si>
  <si>
    <t>京都市東山区白川筋三条下る)</t>
  </si>
  <si>
    <t>京都市東山区中之町(四条通大和大路西入)</t>
  </si>
  <si>
    <t>京都市東山区常盤町(大和大路通四条上る、川端通四条上る)</t>
  </si>
  <si>
    <t>京都市東山区大黒町通松原下る３丁目)</t>
  </si>
  <si>
    <t>京都市東山区辰巳町(東大路松原上る)</t>
  </si>
  <si>
    <t>京都市東山区東大路五条下る)</t>
  </si>
  <si>
    <t>京都市東山区辰巳町(大和大路通七条下る２丁目)</t>
  </si>
  <si>
    <t>京都市左京区岩倉木野町(その他)</t>
  </si>
  <si>
    <t>京都市左京区岩倉上蔵町(その他)</t>
  </si>
  <si>
    <t>京都市左京区上高野東山(その他)</t>
  </si>
  <si>
    <t>宇治市菟道(その他)</t>
  </si>
  <si>
    <t>京都市伏見区聚楽町(丁目)</t>
  </si>
  <si>
    <t>京都市伏見区聚楽町(番地)</t>
  </si>
  <si>
    <t>福知山市土師(新町)</t>
  </si>
  <si>
    <t>福知山市土師(宮町)</t>
  </si>
  <si>
    <t>蒲生郡安土町上豊浦</t>
  </si>
  <si>
    <t>蒲生郡安土町上出</t>
  </si>
  <si>
    <t>蒲生郡安土町小中</t>
  </si>
  <si>
    <t>蒲生郡安土町中屋</t>
  </si>
  <si>
    <t>蒲生郡安土町慈恩寺</t>
  </si>
  <si>
    <t>蒲生郡安土町香庄</t>
  </si>
  <si>
    <t>蒲生郡安土町常楽寺</t>
  </si>
  <si>
    <t>彦根市以下に掲載がない場合</t>
  </si>
  <si>
    <t>彦根市尾末町</t>
  </si>
  <si>
    <t>彦根市松原</t>
  </si>
  <si>
    <t>彦根市松原町</t>
  </si>
  <si>
    <t>彦根市宮田町</t>
  </si>
  <si>
    <t>彦根市鳥居本町</t>
  </si>
  <si>
    <t>彦根市小野町</t>
  </si>
  <si>
    <t>彦根市佐和山町</t>
  </si>
  <si>
    <t>彦根市古沢町</t>
  </si>
  <si>
    <t>彦根市安清東町</t>
  </si>
  <si>
    <t>彦根市外町</t>
  </si>
  <si>
    <t>彦根市下矢倉町</t>
  </si>
  <si>
    <t>彦根市甲田町</t>
  </si>
  <si>
    <t>彦根市中山町</t>
  </si>
  <si>
    <t>彦根市善谷町</t>
  </si>
  <si>
    <t>彦根市荘厳寺町</t>
  </si>
  <si>
    <t>彦根市武奈町</t>
  </si>
  <si>
    <t>彦根市男鬼町</t>
  </si>
  <si>
    <t>彦根市仏生寺町</t>
  </si>
  <si>
    <t>彦根市笹尾町</t>
  </si>
  <si>
    <t>彦根市幸町</t>
  </si>
  <si>
    <t>彦根市里根町</t>
  </si>
  <si>
    <t>彦根市原町</t>
  </si>
  <si>
    <t>彦根市正法寺町</t>
  </si>
  <si>
    <t>彦根市野田山町</t>
  </si>
  <si>
    <t>彦根市大堀町</t>
  </si>
  <si>
    <t>彦根市東沼波町</t>
  </si>
  <si>
    <t>彦根市地蔵町</t>
  </si>
  <si>
    <t>彦根市芹中町</t>
  </si>
  <si>
    <t>彦根市芹町</t>
  </si>
  <si>
    <t>彦根市芹川町</t>
  </si>
  <si>
    <t>彦根市大橋町</t>
  </si>
  <si>
    <t>彦根市元岡町</t>
  </si>
  <si>
    <t>彦根市沼波町</t>
  </si>
  <si>
    <t>彦根市岡町</t>
  </si>
  <si>
    <t>彦根市西沼波町</t>
  </si>
  <si>
    <t>彦根市山之脇町</t>
  </si>
  <si>
    <t>彦根市和田町</t>
  </si>
  <si>
    <t>彦根市平田町</t>
  </si>
  <si>
    <t>彦根市戸賀町</t>
  </si>
  <si>
    <t>彦根市小泉町</t>
  </si>
  <si>
    <t>彦根市竹ケ鼻町</t>
  </si>
  <si>
    <t>彦根市甘呂町</t>
  </si>
  <si>
    <t>彦根市日夏町</t>
  </si>
  <si>
    <t>彦根市中藪</t>
  </si>
  <si>
    <t>彦根市中藪町</t>
  </si>
  <si>
    <t>彦根市長曽根南町</t>
  </si>
  <si>
    <t>彦根市大藪町</t>
  </si>
  <si>
    <t>彦根市西今町</t>
  </si>
  <si>
    <t>彦根市野瀬町</t>
  </si>
  <si>
    <t>彦根市開出今町</t>
  </si>
  <si>
    <t>彦根市八坂町</t>
  </si>
  <si>
    <t>彦根市須越町</t>
  </si>
  <si>
    <t>彦根市三津屋町</t>
  </si>
  <si>
    <t>彦根市金亀町</t>
  </si>
  <si>
    <t>彦根市立花町</t>
  </si>
  <si>
    <t>彦根市中央町</t>
  </si>
  <si>
    <t>彦根市本町</t>
  </si>
  <si>
    <t>彦根市池州町</t>
  </si>
  <si>
    <t>彦根市栄町</t>
  </si>
  <si>
    <t>彦根市長曽根町</t>
  </si>
  <si>
    <t>彦根市城町</t>
  </si>
  <si>
    <t>彦根市馬場</t>
  </si>
  <si>
    <t>彦根市元町</t>
  </si>
  <si>
    <t>彦根市船町</t>
  </si>
  <si>
    <t>彦根市旭町</t>
  </si>
  <si>
    <t>彦根市大東町</t>
  </si>
  <si>
    <t>彦根市佐和町</t>
  </si>
  <si>
    <t>彦根市京町</t>
  </si>
  <si>
    <t>彦根市安清町</t>
  </si>
  <si>
    <t>彦根市河原</t>
  </si>
  <si>
    <t>彦根市橋向町</t>
  </si>
  <si>
    <t>彦根市新町</t>
  </si>
  <si>
    <t>彦根市後三条町</t>
  </si>
  <si>
    <t>彦根市芹橋</t>
  </si>
  <si>
    <t>彦根市銀座町</t>
  </si>
  <si>
    <t>彦根市錦町</t>
  </si>
  <si>
    <t>犬上郡甲良町以下に掲載がない場合</t>
  </si>
  <si>
    <t>彦根市高宮町</t>
  </si>
  <si>
    <t>彦根市法士町</t>
  </si>
  <si>
    <t>彦根市葛籠町</t>
  </si>
  <si>
    <t>彦根市西葛籠町</t>
  </si>
  <si>
    <t>彦根市出町</t>
  </si>
  <si>
    <t>彦根市野口町</t>
  </si>
  <si>
    <t>彦根市南川瀬町</t>
  </si>
  <si>
    <t>彦根市川瀬馬場町</t>
  </si>
  <si>
    <t>彦根市極楽寺町</t>
  </si>
  <si>
    <t>彦根市蓮台寺町</t>
  </si>
  <si>
    <t>彦根市辻堂町</t>
  </si>
  <si>
    <t>彦根市森堂町</t>
  </si>
  <si>
    <t>彦根市金剛寺町</t>
  </si>
  <si>
    <t>彦根市犬方町</t>
  </si>
  <si>
    <t>彦根市堀町</t>
  </si>
  <si>
    <t>彦根市広野町</t>
  </si>
  <si>
    <t>犬上郡甲良町呉竹</t>
  </si>
  <si>
    <t>犬上郡甲良町尼子</t>
  </si>
  <si>
    <t>犬上郡甲良町小川原</t>
  </si>
  <si>
    <t>犬上郡甲良町在士</t>
  </si>
  <si>
    <t>犬上郡甲良町北落</t>
  </si>
  <si>
    <t>犬上郡甲良町金屋</t>
  </si>
  <si>
    <t>犬上郡甲良町正楽寺</t>
  </si>
  <si>
    <t>犬上郡甲良町池寺</t>
  </si>
  <si>
    <t>犬上郡甲良町長寺</t>
  </si>
  <si>
    <t>犬上郡甲良町横関</t>
  </si>
  <si>
    <t>犬上郡甲良町法養寺</t>
  </si>
  <si>
    <t>犬上郡甲良町下之郷</t>
  </si>
  <si>
    <t>犬上郡多賀町以下に掲載がない場合</t>
  </si>
  <si>
    <t>犬上郡多賀町河内</t>
  </si>
  <si>
    <t>犬上郡多賀町向之倉</t>
  </si>
  <si>
    <t>犬上郡多賀町屏風</t>
  </si>
  <si>
    <t>犬上郡多賀町後谷</t>
  </si>
  <si>
    <t>犬上郡多賀町甲頭倉</t>
  </si>
  <si>
    <t>犬上郡多賀町霊仙</t>
  </si>
  <si>
    <t>犬上郡多賀町五僧</t>
  </si>
  <si>
    <t>犬上郡多賀町保月</t>
  </si>
  <si>
    <t>犬上郡多賀町杉</t>
  </si>
  <si>
    <t>犬上郡多賀町四手</t>
  </si>
  <si>
    <t>犬上郡多賀町大岡</t>
  </si>
  <si>
    <t>犬上郡多賀町栗栖</t>
  </si>
  <si>
    <t>犬上郡多賀町一円</t>
  </si>
  <si>
    <t>犬上郡多賀町水谷</t>
  </si>
  <si>
    <t>犬上郡多賀町桃原</t>
  </si>
  <si>
    <t>犬上郡多賀町大君ケ畑</t>
  </si>
  <si>
    <t>犬上郡多賀町佐目</t>
  </si>
  <si>
    <t>犬上郡多賀町一之瀬</t>
  </si>
  <si>
    <t>犬上郡多賀町川相</t>
  </si>
  <si>
    <t>犬上郡多賀町小原</t>
  </si>
  <si>
    <t>犬上郡多賀町霜ケ原</t>
  </si>
  <si>
    <t>犬上郡多賀町南後谷</t>
  </si>
  <si>
    <t>犬上郡多賀町大杉</t>
  </si>
  <si>
    <t>犬上郡多賀町樋田</t>
  </si>
  <si>
    <t>犬上郡多賀町萱原</t>
  </si>
  <si>
    <t>犬上郡多賀町仏ケ後</t>
  </si>
  <si>
    <t>犬上郡多賀町藤瀬</t>
  </si>
  <si>
    <t>犬上郡多賀町楢崎</t>
  </si>
  <si>
    <t>犬上郡多賀町富之尾</t>
  </si>
  <si>
    <t>犬上郡多賀町壺</t>
  </si>
  <si>
    <t>犬上郡多賀町多賀</t>
  </si>
  <si>
    <t>犬上郡多賀町敏満寺</t>
  </si>
  <si>
    <t>犬上郡多賀町猿木</t>
  </si>
  <si>
    <t>犬上郡多賀町八重練</t>
  </si>
  <si>
    <t>犬上郡多賀町久徳</t>
  </si>
  <si>
    <t>犬上郡多賀町月之木</t>
  </si>
  <si>
    <t>犬上郡多賀町土田</t>
  </si>
  <si>
    <t>犬上郡多賀町中川原</t>
  </si>
  <si>
    <t>犬上郡多賀町木曽</t>
  </si>
  <si>
    <t>近江八幡市以下に掲載がない場合</t>
  </si>
  <si>
    <t>近江八幡市金剛寺町</t>
  </si>
  <si>
    <t>近江八幡市野田町</t>
  </si>
  <si>
    <t>近江八幡市御所内町</t>
  </si>
  <si>
    <t>近江八幡市西生来町</t>
  </si>
  <si>
    <t>近江八幡市末広町</t>
  </si>
  <si>
    <t>近江八幡市友定町</t>
  </si>
  <si>
    <t>近江八幡市武佐町</t>
  </si>
  <si>
    <t>近江八幡市長光寺町</t>
  </si>
  <si>
    <t>近江八幡市西宿町</t>
  </si>
  <si>
    <t>近江八幡市上田町</t>
  </si>
  <si>
    <t>近江八幡市千僧供町</t>
  </si>
  <si>
    <t>近江八幡市長福寺町</t>
  </si>
  <si>
    <t>近江八幡市馬淵町</t>
  </si>
  <si>
    <t>近江八幡市倉橋部町</t>
  </si>
  <si>
    <t>近江八幡市浄土寺町</t>
  </si>
  <si>
    <t>近江八幡市新巻町</t>
  </si>
  <si>
    <t>近江八幡市上畑町</t>
  </si>
  <si>
    <t>近江八幡市東川町</t>
  </si>
  <si>
    <t>近江八幡市堀上町</t>
  </si>
  <si>
    <t>近江八幡市白鳥町</t>
  </si>
  <si>
    <t>近江八幡市日吉野町</t>
  </si>
  <si>
    <t>近江八幡市若宮町</t>
  </si>
  <si>
    <t>近江八幡市東横関町</t>
  </si>
  <si>
    <t>近江八幡市竹町</t>
  </si>
  <si>
    <t>近江八幡市東町</t>
  </si>
  <si>
    <t>近江八幡市中小森町</t>
  </si>
  <si>
    <t>近江八幡市大森町</t>
  </si>
  <si>
    <t>近江八幡市池田本町</t>
  </si>
  <si>
    <t>近江八幡市篠原町</t>
  </si>
  <si>
    <t>近江八幡市安養寺町</t>
  </si>
  <si>
    <t>近江八幡市上野町</t>
  </si>
  <si>
    <t>近江八幡市川原町</t>
  </si>
  <si>
    <t>近江八幡市緑町</t>
  </si>
  <si>
    <t>近江八幡市八木町</t>
  </si>
  <si>
    <t>近江八幡市赤尾町</t>
  </si>
  <si>
    <t>近江八幡市益田町</t>
  </si>
  <si>
    <t>近江八幡市森尻町</t>
  </si>
  <si>
    <t>近江八幡市柳町</t>
  </si>
  <si>
    <t>近江八幡市古川町</t>
  </si>
  <si>
    <t>近江八幡市田中江町</t>
  </si>
  <si>
    <t>近江八幡市加茂町</t>
  </si>
  <si>
    <t>近江八幡市江頭町</t>
  </si>
  <si>
    <t>近江八幡市丸の内町</t>
  </si>
  <si>
    <t>近江八幡市十王町</t>
  </si>
  <si>
    <t>近江八幡市小田町</t>
  </si>
  <si>
    <t>近江八幡市大房町</t>
  </si>
  <si>
    <t>近江八幡市牧町</t>
  </si>
  <si>
    <t>近江八幡市元水茎町</t>
  </si>
  <si>
    <t>近江八幡市水茎町</t>
  </si>
  <si>
    <t>近江八幡市野村町</t>
  </si>
  <si>
    <t>近江八幡市佐波江町</t>
  </si>
  <si>
    <t>近江八幡市新栄町</t>
  </si>
  <si>
    <t>近江八幡市土田町</t>
  </si>
  <si>
    <t>近江八幡市小船木町</t>
  </si>
  <si>
    <t>近江八幡市船木町</t>
  </si>
  <si>
    <t>近江八幡市南津田町</t>
  </si>
  <si>
    <t>近江八幡市津田町</t>
  </si>
  <si>
    <t>近江八幡市北津田町</t>
  </si>
  <si>
    <t>近江八幡市沖島町</t>
  </si>
  <si>
    <t>近江八幡市大中町</t>
  </si>
  <si>
    <t>近江八幡市白王町</t>
  </si>
  <si>
    <t>近江八幡市島町</t>
  </si>
  <si>
    <t>近江八幡市円山町</t>
  </si>
  <si>
    <t>近江八幡市北之庄町</t>
  </si>
  <si>
    <t>近江八幡市中之庄町</t>
  </si>
  <si>
    <t>近江八幡市長命寺町</t>
  </si>
  <si>
    <t>近江八幡市長田町</t>
  </si>
  <si>
    <t>近江八幡市杉森町</t>
  </si>
  <si>
    <t>近江八幡市西本郷町</t>
  </si>
  <si>
    <t>近江八幡市南本郷町</t>
  </si>
  <si>
    <t>近江八幡市若葉町</t>
  </si>
  <si>
    <t>近江八幡市西庄町</t>
  </si>
  <si>
    <t>近江八幡市浅小井町</t>
  </si>
  <si>
    <t>近江八幡市西本郷町東</t>
  </si>
  <si>
    <t>近江八幡市西本郷町西</t>
  </si>
  <si>
    <t>近江八幡市多賀町</t>
  </si>
  <si>
    <t>近江八幡市船町</t>
  </si>
  <si>
    <t>近江八幡市生須町</t>
  </si>
  <si>
    <t>京都市右京区京北漆谷町</t>
  </si>
  <si>
    <t>京都市右京区京北矢代中町</t>
  </si>
  <si>
    <t>京都市右京区京北小塩町</t>
  </si>
  <si>
    <t>京都市右京区京北初川町</t>
  </si>
  <si>
    <t>京都市右京区京北井戸町</t>
  </si>
  <si>
    <t>京都市右京区京北大野町</t>
  </si>
  <si>
    <t>京都市右京区京北中江町</t>
  </si>
  <si>
    <t>京都市右京区京北比賀江町</t>
  </si>
  <si>
    <t>京都市右京区京北塔町</t>
  </si>
  <si>
    <t>京都市右京区京北辻町</t>
  </si>
  <si>
    <t>京都市右京区京北鳥居町</t>
  </si>
  <si>
    <t>京都市右京区京北下町</t>
  </si>
  <si>
    <t>京都市右京区京北片波町</t>
  </si>
  <si>
    <t>京都市右京区京北上黒田町</t>
  </si>
  <si>
    <t>京都市右京区京北灰屋町</t>
  </si>
  <si>
    <t>京都市右京区京北芹生町</t>
  </si>
  <si>
    <t>京都市右京区京北下黒田町</t>
  </si>
  <si>
    <t>京都市右京区京北宮町</t>
  </si>
  <si>
    <t>京都市右京区京北上弓削町</t>
  </si>
  <si>
    <t>京都市右京区京北上中町</t>
  </si>
  <si>
    <t>京都市右京区京北下中町</t>
  </si>
  <si>
    <t>京都市右京区京北下弓削町</t>
  </si>
  <si>
    <t>京都市右京区京北井崎町</t>
  </si>
  <si>
    <t>京都市右京区京北塩田町</t>
  </si>
  <si>
    <t>京都市右京区京北赤石町</t>
  </si>
  <si>
    <t>京都市右京区京北田貫町</t>
  </si>
  <si>
    <t>京都市右京区京北室谷町</t>
  </si>
  <si>
    <t>南丹市美山町江和</t>
  </si>
  <si>
    <t>南丹市美山町田歌</t>
  </si>
  <si>
    <t>南丹市美山町芦生</t>
  </si>
  <si>
    <t>南丹市美山町白石</t>
  </si>
  <si>
    <t>南丹市美山町佐々里</t>
  </si>
  <si>
    <t>南丹市美山町南</t>
  </si>
  <si>
    <t>南丹市美山町北</t>
  </si>
  <si>
    <t>南丹市美山町中</t>
  </si>
  <si>
    <t>南丹市美山町河内谷</t>
  </si>
  <si>
    <t>南丹市美山町下</t>
  </si>
  <si>
    <t>南丹市美山町知見</t>
  </si>
  <si>
    <t>南丹市美山町上平屋</t>
  </si>
  <si>
    <t>南丹市美山町安掛</t>
  </si>
  <si>
    <t>南丹市美山町荒倉</t>
  </si>
  <si>
    <t>南丹市美山町内久保</t>
  </si>
  <si>
    <t>南丹市美山町又林</t>
  </si>
  <si>
    <t>南丹市美山町下平屋</t>
  </si>
  <si>
    <t>南丹市美山町野添</t>
  </si>
  <si>
    <t>南丹市美山町長尾</t>
  </si>
  <si>
    <t>南丹市美山町深見</t>
  </si>
  <si>
    <t>南丹市美山町原</t>
  </si>
  <si>
    <t>南丹市美山町板橋</t>
  </si>
  <si>
    <t>南丹市美山町宮脇</t>
  </si>
  <si>
    <t>南丹市美山町下吉田</t>
  </si>
  <si>
    <t>南丹市美山町島</t>
  </si>
  <si>
    <t>南丹市美山町長谷</t>
  </si>
  <si>
    <t>南丹市美山町上司</t>
  </si>
  <si>
    <t>南丹市美山町和泉</t>
  </si>
  <si>
    <t>南丹市美山町静原</t>
  </si>
  <si>
    <t>南丹市美山町高野</t>
  </si>
  <si>
    <t>南丹市美山町鶴ケ岡</t>
  </si>
  <si>
    <t>南丹市美山町豊郷</t>
  </si>
  <si>
    <t>南丹市美山町盛郷</t>
  </si>
  <si>
    <t>南丹市美山町福居</t>
  </si>
  <si>
    <t>南丹市美山町萱野</t>
  </si>
  <si>
    <t>南丹市美山町大野</t>
  </si>
  <si>
    <t>南丹市美山町三埜</t>
  </si>
  <si>
    <t>南丹市美山町肱谷</t>
  </si>
  <si>
    <t>南丹市美山町小渕</t>
  </si>
  <si>
    <t>南丹市美山町向山</t>
  </si>
  <si>
    <t>南丹市美山町樫原</t>
  </si>
  <si>
    <t>南丹市美山町音海</t>
  </si>
  <si>
    <t>京都市左京区花脊原地町</t>
  </si>
  <si>
    <t>京都市左京区花脊八桝町</t>
  </si>
  <si>
    <t>京都市左京区花脊大布施町</t>
  </si>
  <si>
    <t>京都市左京区花脊別所町</t>
  </si>
  <si>
    <t>京都市左京区鞍馬本町</t>
  </si>
  <si>
    <t>京都市左京区鞍馬貴船町</t>
  </si>
  <si>
    <t>京都市左京区鞍馬二ノ瀬町</t>
  </si>
  <si>
    <t>京都市左京区静市静原町</t>
  </si>
  <si>
    <t>京都市左京区静市野中町</t>
  </si>
  <si>
    <t>京都市左京区静市市原町</t>
  </si>
  <si>
    <t>京都市左京区大原尾越町</t>
  </si>
  <si>
    <t>京都市左京区大原大見町</t>
  </si>
  <si>
    <t>京都市左京区大原百井町</t>
  </si>
  <si>
    <t>京都市左京区大原小出石町</t>
  </si>
  <si>
    <t>京都市左京区大原古知平町</t>
  </si>
  <si>
    <t>京都市左京区大原勝林院町</t>
  </si>
  <si>
    <t>京都市左京区大原来迎院町</t>
  </si>
  <si>
    <t>京都市左京区大原大長瀬町</t>
  </si>
  <si>
    <t>京都市左京区大原上野町</t>
  </si>
  <si>
    <t>京都市左京区大原戸寺町</t>
  </si>
  <si>
    <t>京都市左京区大原井出町</t>
  </si>
  <si>
    <t>京都市左京区大原野村町</t>
  </si>
  <si>
    <t>京都市左京区大原草生町</t>
  </si>
  <si>
    <t>京都市左京区八瀬花尻町</t>
  </si>
  <si>
    <t>京都市左京区八瀬秋元町</t>
  </si>
  <si>
    <t>京都市左京区八瀬近衛町</t>
  </si>
  <si>
    <t>京都市伏見区醍醐上山田</t>
  </si>
  <si>
    <t>京都市伏見区醍醐内ケ井戸</t>
  </si>
  <si>
    <t>京都市伏見区醍醐大畑町</t>
  </si>
  <si>
    <t>京都市伏見区醍醐山ケ鼻</t>
  </si>
  <si>
    <t>京都市伏見区醍醐柿原</t>
  </si>
  <si>
    <t>京都市伏見区醍醐連蔵</t>
  </si>
  <si>
    <t>京都市伏見区醍醐狭間</t>
  </si>
  <si>
    <t>京都市伏見区醍醐御所ノ内</t>
  </si>
  <si>
    <t>京都市伏見区醍醐大高町</t>
  </si>
  <si>
    <t>京都市伏見区醍醐片山町</t>
  </si>
  <si>
    <t>京都市伏見区醍醐御陵東裏町</t>
  </si>
  <si>
    <t>京都市伏見区醍醐御陵西裏町</t>
  </si>
  <si>
    <t>京都市伏見区醍醐烏橋町</t>
  </si>
  <si>
    <t>京都市伏見区醍醐古道町</t>
  </si>
  <si>
    <t>京都市伏見区醍醐京道町</t>
  </si>
  <si>
    <t>京都市伏見区醍醐廻り戸町</t>
  </si>
  <si>
    <t>京都市伏見区醍醐北端山</t>
  </si>
  <si>
    <t>京都市伏見区醍醐北伽藍町</t>
  </si>
  <si>
    <t>京都市伏見区醍醐赤間南裏町</t>
  </si>
  <si>
    <t>京都市伏見区醍醐伽藍町</t>
  </si>
  <si>
    <t>京都市伏見区醍醐東大路町</t>
  </si>
  <si>
    <t>京都市伏見区醍醐新町裏町</t>
  </si>
  <si>
    <t>京都市伏見区醍醐切レ戸町</t>
  </si>
  <si>
    <t>京都市伏見区醍醐南端山</t>
  </si>
  <si>
    <t>京都市伏見区醍醐下端山町</t>
  </si>
  <si>
    <t>京都市伏見区醍醐上端山町</t>
  </si>
  <si>
    <t>京都市伏見区醍醐勝口町</t>
  </si>
  <si>
    <t>京都市伏見区醍醐一言寺裏町</t>
  </si>
  <si>
    <t>京都市伏見区醍醐柏森町</t>
  </si>
  <si>
    <t>京都市伏見区醍醐槇ノ内町</t>
  </si>
  <si>
    <t>京都市伏見区醍醐落保町</t>
  </si>
  <si>
    <t>京都市伏見区醍醐岸ノ上町</t>
  </si>
  <si>
    <t>京都市伏見区醍醐上山口町</t>
  </si>
  <si>
    <t>京都市伏見区醍醐下山口町</t>
  </si>
  <si>
    <t>京都市伏見区醍醐辰巳町</t>
  </si>
  <si>
    <t>京都市伏見区醍醐外山街道町</t>
  </si>
  <si>
    <t>京都市伏見区醍醐東合場町</t>
  </si>
  <si>
    <t>京都市伏見区醍醐合場町</t>
  </si>
  <si>
    <t>京都市伏見区醍醐和泉町</t>
  </si>
  <si>
    <t>京都市伏見区醍醐南里町</t>
  </si>
  <si>
    <t>京都市伏見区醍醐御園尾町</t>
  </si>
  <si>
    <t>京都市伏見区醍醐構口町</t>
  </si>
  <si>
    <t>京都市伏見区醍醐多近田町</t>
  </si>
  <si>
    <t>京都市伏見区醍醐南西裏町</t>
  </si>
  <si>
    <t>京都市伏見区醍醐僧尊坊町</t>
  </si>
  <si>
    <t>京都市伏見区醍醐御霊ケ下町</t>
  </si>
  <si>
    <t>京都市伏見区醍醐池田町</t>
  </si>
  <si>
    <t>京都市伏見区醍醐鍵尾町</t>
  </si>
  <si>
    <t>京都市伏見区醍醐江奈志町</t>
  </si>
  <si>
    <t>京都市伏見区醍醐新開</t>
  </si>
  <si>
    <t>京都市伏見区醍醐大構町</t>
  </si>
  <si>
    <t>京都市伏見区醍醐上ノ山町</t>
  </si>
  <si>
    <t>京都市伏見区醍醐平松町</t>
  </si>
  <si>
    <t>京都市伏見区醍醐中山町</t>
  </si>
  <si>
    <t>京都市伏見区醍醐西大路町</t>
  </si>
  <si>
    <t>京都市伏見区醍醐高畑町</t>
  </si>
  <si>
    <t>京都市伏見区醍醐折戸町</t>
  </si>
  <si>
    <t>京都市伏見区醍醐北西裏町</t>
  </si>
  <si>
    <t>京都市伏見区醍醐川久保町</t>
  </si>
  <si>
    <t>京都市伏見区醍醐北谷</t>
  </si>
  <si>
    <t>京都市伏見区醍醐南谷</t>
  </si>
  <si>
    <t>京都市伏見区醍醐醍醐山</t>
  </si>
  <si>
    <t>京都市伏見区醍醐高田</t>
  </si>
  <si>
    <t>京都市伏見区醍醐宮ノ下町</t>
  </si>
  <si>
    <t>京都市伏見区醍醐陀羅谷</t>
  </si>
  <si>
    <t>京都市伏見区醍醐一ノ切町</t>
  </si>
  <si>
    <t>京都市伏見区醍醐三ノ切</t>
  </si>
  <si>
    <t>京都市伏見区醍醐二ノ切町</t>
  </si>
  <si>
    <t>宇治市東笠取</t>
  </si>
  <si>
    <t>宇治市西笠取</t>
  </si>
  <si>
    <t>宇治市二尾</t>
  </si>
  <si>
    <t>宇治市池尾</t>
  </si>
  <si>
    <t>宇治市炭山</t>
  </si>
  <si>
    <t>宇治市菟道東垣内</t>
  </si>
  <si>
    <t>京都市伏見区日野北山</t>
  </si>
  <si>
    <t>京都市伏見区日野南山</t>
  </si>
  <si>
    <t>京都市伏見区日野船尾</t>
  </si>
  <si>
    <t>京都市伏見区日野北川頬</t>
  </si>
  <si>
    <t>京都市伏見区日野林</t>
  </si>
  <si>
    <t>京都市伏見区日野谷寺町</t>
  </si>
  <si>
    <t>京都市伏見区日野慈悲町</t>
  </si>
  <si>
    <t>京都市伏見区日野畑出町</t>
  </si>
  <si>
    <t>京都市伏見区日野谷田町</t>
  </si>
  <si>
    <t>京都市伏見区日野奥出</t>
  </si>
  <si>
    <t>京都市伏見区日野野色町</t>
  </si>
  <si>
    <t>京都市伏見区日野岡西町</t>
  </si>
  <si>
    <t>京都市伏見区日野西大道町</t>
  </si>
  <si>
    <t>京都市伏見区日野馬場出町</t>
  </si>
  <si>
    <t>京都市伏見区日野不動講町</t>
  </si>
  <si>
    <t>京都市伏見区日野西風呂町</t>
  </si>
  <si>
    <t>京都市伏見区日野田頬町</t>
  </si>
  <si>
    <t>京都市伏見区日野田中町</t>
  </si>
  <si>
    <t>京都市伏見区日野西川頬</t>
  </si>
  <si>
    <t>京都市伏見区石田大受町</t>
  </si>
  <si>
    <t>京都市伏見区石田内里町</t>
  </si>
  <si>
    <t>京都市伏見区石田大山町</t>
  </si>
  <si>
    <t>京都市伏見区石田森南町</t>
  </si>
  <si>
    <t>京都市伏見区石田桜木</t>
  </si>
  <si>
    <t>京都市伏見区石田西ノ坪</t>
  </si>
  <si>
    <t>京都市伏見区石田森西</t>
  </si>
  <si>
    <t>京都市伏見区石田川向</t>
  </si>
  <si>
    <t>京都市伏見区石田森東町</t>
  </si>
  <si>
    <t>京都市伏見区小栗栖北谷町</t>
  </si>
  <si>
    <t>京都市伏見区小栗栖丸山</t>
  </si>
  <si>
    <t>京都市伏見区小栗栖岩ケ渕町</t>
  </si>
  <si>
    <t>京都市伏見区小栗栖牛ケ渕町</t>
  </si>
  <si>
    <t>京都市伏見区小栗栖森ケ渕町</t>
  </si>
  <si>
    <t>京都市伏見区小栗栖北後藤町</t>
  </si>
  <si>
    <t>京都市伏見区小栗栖鉢伏</t>
  </si>
  <si>
    <t>京都市伏見区小栗栖西ノ峯</t>
  </si>
  <si>
    <t>京都市伏見区小栗栖西谷町</t>
  </si>
  <si>
    <t>京都市伏見区小栗栖山口町</t>
  </si>
  <si>
    <t>京都市伏見区小栗栖小阪町</t>
  </si>
  <si>
    <t>京都市伏見区小栗栖南後藤町</t>
  </si>
  <si>
    <t>京都市伏見区小栗栖宮山</t>
  </si>
  <si>
    <t>京都市伏見区小栗栖森本町</t>
  </si>
  <si>
    <t>京都市伏見区小栗栖中山田町</t>
  </si>
  <si>
    <t>京都市伏見区小栗栖石川町</t>
  </si>
  <si>
    <t>京都市南区東九条室町</t>
  </si>
  <si>
    <t>京都市南区東九条上殿田町</t>
  </si>
  <si>
    <t>京都市南区東九条西山王町</t>
  </si>
  <si>
    <t>京都市南区東九条東山王町</t>
  </si>
  <si>
    <t>京都市南区東九条西岩本町</t>
  </si>
  <si>
    <t>京都市南区東九条東岩本町</t>
  </si>
  <si>
    <t>京都市南区東九条北河原町</t>
  </si>
  <si>
    <t>京都市南区東九条南山王町</t>
  </si>
  <si>
    <t>京都市南区東九条南岩本町</t>
  </si>
  <si>
    <t>京都市南区東九条南河原町</t>
  </si>
  <si>
    <t>京都市南区東九条河西町</t>
  </si>
  <si>
    <t>京都市南区東九条上御霊町</t>
  </si>
  <si>
    <t>京都市南区東九条烏丸町</t>
  </si>
  <si>
    <t>京都市南区東九条北烏丸町</t>
  </si>
  <si>
    <t>京都市南区東九条宇賀辺町</t>
  </si>
  <si>
    <t>京都市南区東九条北松ノ木町</t>
  </si>
  <si>
    <t>京都市南区東九条南松ノ木町</t>
  </si>
  <si>
    <t>京都市南区東九条東札辻町</t>
  </si>
  <si>
    <t>京都市南区東九条柳下町</t>
  </si>
  <si>
    <t>京都市南区東九条中札辻町</t>
  </si>
  <si>
    <t>京都市南区東九条中御霊町</t>
  </si>
  <si>
    <t>京都市南区東九条東御霊町</t>
  </si>
  <si>
    <t>京都市南区東九条東松ノ木町</t>
  </si>
  <si>
    <t>京都市南区東九条河辺町</t>
  </si>
  <si>
    <t>京都市南区東九条石田町</t>
  </si>
  <si>
    <t>京都市南区東九条南石田町</t>
  </si>
  <si>
    <t>京都市南区東九条南河辺町</t>
  </si>
  <si>
    <t>京都市南区東九条南松田町</t>
  </si>
  <si>
    <t>京都市南区東九条松田町</t>
  </si>
  <si>
    <t>京都市南区東九条西河辺町</t>
  </si>
  <si>
    <t>京都市南区東九条南烏丸町</t>
  </si>
  <si>
    <t>京都市南区東九条西御霊町</t>
  </si>
  <si>
    <t>京都市南区東九条西札辻町</t>
  </si>
  <si>
    <t>京都市南区東九条明田町</t>
  </si>
  <si>
    <t>京都市南区東九条西明田町</t>
  </si>
  <si>
    <t>京都市南区東九条西山町</t>
  </si>
  <si>
    <t>京都市南区東九条下殿田町</t>
  </si>
  <si>
    <t>京都市南区東九条中殿田町</t>
  </si>
  <si>
    <t>京都市南区上鳥羽高畠町</t>
  </si>
  <si>
    <t>京都市南区上鳥羽菅田町</t>
  </si>
  <si>
    <t>京都市南区上鳥羽仏現寺町</t>
  </si>
  <si>
    <t>京都市南区上鳥羽角田町</t>
  </si>
  <si>
    <t>京都市南区上鳥羽上調子町</t>
  </si>
  <si>
    <t>京都市南区上鳥羽北中ノ坪町</t>
  </si>
  <si>
    <t>京都市南区上鳥羽南唐戸町</t>
  </si>
  <si>
    <t>京都市南区上鳥羽唐戸町</t>
  </si>
  <si>
    <t>京都市南区上鳥羽苗代町</t>
  </si>
  <si>
    <t>京都市南区上鳥羽勧進橋町</t>
  </si>
  <si>
    <t>京都市南区上鳥羽南苗代町</t>
  </si>
  <si>
    <t>京都市南区上鳥羽南鉾立町</t>
  </si>
  <si>
    <t>京都市南区上鳥羽尻切町</t>
  </si>
  <si>
    <t>京都市南区上鳥羽鉾立町</t>
  </si>
  <si>
    <t>京都市南区上鳥羽大物町</t>
  </si>
  <si>
    <t>京都市南区上鳥羽北塔ノ本町</t>
  </si>
  <si>
    <t>京都市南区上鳥羽南塔ノ本町</t>
  </si>
  <si>
    <t>京都市南区上鳥羽塔ノ本</t>
  </si>
  <si>
    <t>京都市南区上鳥羽花名</t>
  </si>
  <si>
    <t>京都市南区上鳥羽南花名町</t>
  </si>
  <si>
    <t>京都市南区上鳥羽北花名町</t>
  </si>
  <si>
    <t>京都市南区上鳥羽大柳町</t>
  </si>
  <si>
    <t>京都市南区上鳥羽鴨田</t>
  </si>
  <si>
    <t>京都市南区上鳥羽町田</t>
  </si>
  <si>
    <t>京都市南区上鳥羽藁田</t>
  </si>
  <si>
    <t>京都市南区上鳥羽大溝</t>
  </si>
  <si>
    <t>京都市南区上鳥羽石橋町</t>
  </si>
  <si>
    <t>京都市南区上鳥羽岩ノ本町</t>
  </si>
  <si>
    <t>京都市南区上鳥羽城ケ前町</t>
  </si>
  <si>
    <t>京都市南区上鳥羽卯ノ花</t>
  </si>
  <si>
    <t>京都市南区上鳥羽中河原</t>
  </si>
  <si>
    <t>京都市南区上鳥羽麻ノ本</t>
  </si>
  <si>
    <t>京都市南区上鳥羽火打形町</t>
  </si>
  <si>
    <t>京都市南区上鳥羽西浦町</t>
  </si>
  <si>
    <t>京都市南区上鳥羽奈須野町</t>
  </si>
  <si>
    <t>京都市南区上鳥羽塔ノ森東向町</t>
  </si>
  <si>
    <t>京都市南区上鳥羽塔ノ森洲崎町</t>
  </si>
  <si>
    <t>京都市南区上鳥羽塔ノ森下河原</t>
  </si>
  <si>
    <t>京都市南区上鳥羽塔ノ森柳原</t>
  </si>
  <si>
    <t>京都市南区上鳥羽塔ノ森上河原</t>
  </si>
  <si>
    <t>京都市南区上鳥羽塔ノ森梅ノ木</t>
  </si>
  <si>
    <t>京都市南区上鳥羽塔ノ森柴東町</t>
  </si>
  <si>
    <t>京都市南区上鳥羽塔ノ森江川町</t>
  </si>
  <si>
    <t>京都市南区上鳥羽塔ノ森四ツ谷町</t>
  </si>
  <si>
    <t>京都市南区上鳥羽塔ノ森西河原町</t>
  </si>
  <si>
    <t>京都市南区上鳥羽塔ノ森下開ノ内</t>
  </si>
  <si>
    <t>京都市南区上鳥羽塔ノ森上開ノ内</t>
  </si>
  <si>
    <t>京都市南区上鳥羽川端町</t>
  </si>
  <si>
    <t>京都市南区上鳥羽鍋ケ渕町</t>
  </si>
  <si>
    <t>京都市南区上鳥羽八王神町</t>
  </si>
  <si>
    <t>京都市南区上鳥羽清井町</t>
  </si>
  <si>
    <t>京都市南区上鳥羽金仏</t>
  </si>
  <si>
    <t>京都市南区上鳥羽山ノ本町</t>
  </si>
  <si>
    <t>京都市南区上鳥羽馬廻</t>
  </si>
  <si>
    <t>京都市南区上鳥羽戒光</t>
  </si>
  <si>
    <t>京都市南区上鳥羽堀子町</t>
  </si>
  <si>
    <t>京都市南区上鳥羽北島田町</t>
  </si>
  <si>
    <t>京都市南区上鳥羽南島田町</t>
  </si>
  <si>
    <t>京都市南区上鳥羽南村山町</t>
  </si>
  <si>
    <t>京都市南区上鳥羽戒光町</t>
  </si>
  <si>
    <t>京都市南区上鳥羽北戒光町</t>
  </si>
  <si>
    <t>京都市南区上鳥羽北村山町</t>
  </si>
  <si>
    <t>京都市南区上鳥羽南中ノ坪町</t>
  </si>
  <si>
    <t>京都市南区久世川原町</t>
  </si>
  <si>
    <t>京都市南区久世大築町</t>
  </si>
  <si>
    <t>京都市南区久世築山町</t>
  </si>
  <si>
    <t>京都市南区久世東土川町</t>
  </si>
  <si>
    <t>京都市南区久世殿城町</t>
  </si>
  <si>
    <t>京都市南区久世大薮町</t>
  </si>
  <si>
    <t>京都市南区久世中久町</t>
  </si>
  <si>
    <t>京都市南区久世高田町</t>
  </si>
  <si>
    <t>京都市南区久世上久世町</t>
  </si>
  <si>
    <t>京都市南区久世中久世町</t>
  </si>
  <si>
    <t>京都市南区吉祥院西ノ庄西浦町</t>
  </si>
  <si>
    <t>京都市南区吉祥院西ノ庄渕ノ西町</t>
  </si>
  <si>
    <t>京都市南区吉祥院西ノ庄西中町</t>
  </si>
  <si>
    <t>京都市南区吉祥院前河原町</t>
  </si>
  <si>
    <t>京都市南区吉祥院宮ノ東町</t>
  </si>
  <si>
    <t>京都市南区吉祥院宮ノ西町</t>
  </si>
  <si>
    <t>京都市南区吉祥院向田西町</t>
  </si>
  <si>
    <t>京都市南区吉祥院向田東町</t>
  </si>
  <si>
    <t>京都市南区吉祥院西ノ庄向田町</t>
  </si>
  <si>
    <t>京都市南区吉祥院西ノ庄猪之馬場町</t>
  </si>
  <si>
    <t>京都市南区吉祥院西ノ庄東屋敷町</t>
  </si>
  <si>
    <t>京都市南区吉祥院西ノ庄門口町</t>
  </si>
  <si>
    <t>京都市南区吉祥院中島町</t>
  </si>
  <si>
    <t>京都市南区吉祥院井ノ口町</t>
  </si>
  <si>
    <t>京都市南区吉祥院車道町</t>
  </si>
  <si>
    <t>京都市南区吉祥院池ノ内町</t>
  </si>
  <si>
    <t>京都市南区吉祥院新田弐ノ段町</t>
  </si>
  <si>
    <t>京都市南区吉祥院三ノ宮西町</t>
  </si>
  <si>
    <t>京都市南区吉祥院三ノ宮町</t>
  </si>
  <si>
    <t>京都市南区吉祥院西定成町</t>
  </si>
  <si>
    <t>京都市南区吉祥院定成町</t>
  </si>
  <si>
    <t>京都市南区吉祥院春日町</t>
  </si>
  <si>
    <t>京都市南区吉祥院落合町</t>
  </si>
  <si>
    <t>京都市南区吉祥院八反田町</t>
  </si>
  <si>
    <t>京都市南区吉祥院南落合町</t>
  </si>
  <si>
    <t>京都市南区吉祥院御池町</t>
  </si>
  <si>
    <t>京都市南区吉祥院九条町</t>
  </si>
  <si>
    <t>京都市南区吉祥院清水町</t>
  </si>
  <si>
    <t>京都市南区吉祥院船戸町</t>
  </si>
  <si>
    <t>京都市南区吉祥院政所町</t>
  </si>
  <si>
    <t>京都市南区吉祥院高畑町</t>
  </si>
  <si>
    <t>京都市南区吉祥院東浦町</t>
  </si>
  <si>
    <t>京都市南区吉祥院東砂ノ町</t>
  </si>
  <si>
    <t>京都市南区吉祥院砂ノ町</t>
  </si>
  <si>
    <t>京都市南区吉祥院菅原町</t>
  </si>
  <si>
    <t>京都市南区吉祥院這登東町</t>
  </si>
  <si>
    <t>京都市南区吉祥院西ノ内町</t>
  </si>
  <si>
    <t>京都市南区吉祥院里ノ内町</t>
  </si>
  <si>
    <t>京都市南区吉祥院前田町</t>
  </si>
  <si>
    <t>京都市南区吉祥院東前田町</t>
  </si>
  <si>
    <t>京都市南区吉祥院稲葉町</t>
  </si>
  <si>
    <t>京都市南区吉祥院蒔絵町</t>
  </si>
  <si>
    <t>京都市南区吉祥院蒔絵南町</t>
  </si>
  <si>
    <t>京都市南区吉祥院池田南町</t>
  </si>
  <si>
    <t>京都市南区吉祥院観音堂南町</t>
  </si>
  <si>
    <t>京都市南区吉祥院観音堂町</t>
  </si>
  <si>
    <t>京都市南区吉祥院池田町</t>
  </si>
  <si>
    <t>京都市南区吉祥院這登西町</t>
  </si>
  <si>
    <t>京都市南区吉祥院西浦町</t>
  </si>
  <si>
    <t>京都市南区吉祥院這登中町</t>
  </si>
  <si>
    <t>京都市南区吉祥院仁木ノ森町</t>
  </si>
  <si>
    <t>京都市南区吉祥院石原堂ノ後町</t>
  </si>
  <si>
    <t>京都市南区吉祥院石原京道町</t>
  </si>
  <si>
    <t>京都市南区吉祥院石原堂ノ後西町</t>
  </si>
  <si>
    <t>京都市南区吉祥院石原東之口</t>
  </si>
  <si>
    <t>京都市南区吉祥院長田町</t>
  </si>
  <si>
    <t>京都市南区吉祥院嶋野間詰町</t>
  </si>
  <si>
    <t>京都市南区吉祥院石原南町</t>
  </si>
  <si>
    <t>京都市南区吉祥院石原開町</t>
  </si>
  <si>
    <t>京都市南区吉祥院石原西町</t>
  </si>
  <si>
    <t>京都市南区吉祥院石原町</t>
  </si>
  <si>
    <t>京都市南区吉祥院嶋樫山町</t>
  </si>
  <si>
    <t>京都市南区吉祥院嶋高町</t>
  </si>
  <si>
    <t>京都市南区吉祥院嶋出在家町</t>
  </si>
  <si>
    <t>京都市南区吉祥院嶋笠井町</t>
  </si>
  <si>
    <t>京都市南区吉祥院嶋西浦</t>
  </si>
  <si>
    <t>京都市南区吉祥院嶋中ノ島</t>
  </si>
  <si>
    <t>京都市南区吉祥院嶋堂ノ裏</t>
  </si>
  <si>
    <t>京都市南区吉祥院嶋堤外</t>
  </si>
  <si>
    <t>京都市南区吉祥院嶋川原田町</t>
  </si>
  <si>
    <t>京都市南区吉祥院新田下ノ向町</t>
  </si>
  <si>
    <t>京都市南区吉祥院西ノ茶屋町</t>
  </si>
  <si>
    <t>京都市南区吉祥院石原上川原町</t>
  </si>
  <si>
    <t>京都市南区吉祥院石原長田町</t>
  </si>
  <si>
    <t>京都市南区吉祥院石原野上町</t>
  </si>
  <si>
    <t>京都市南区吉祥院石原葭縁</t>
  </si>
  <si>
    <t>京都市南区吉祥院石原割畑</t>
  </si>
  <si>
    <t>京都市南区吉祥院石原橋裏</t>
  </si>
  <si>
    <t>京都市南区吉祥院石原西ノ開町</t>
  </si>
  <si>
    <t>京都市南区吉祥院石原橋上</t>
  </si>
  <si>
    <t>京都市南区吉祥院流作町</t>
  </si>
  <si>
    <t>京都市南区吉祥院大河原町</t>
  </si>
  <si>
    <t>京都市南区吉祥院内河原町</t>
  </si>
  <si>
    <t>京都市南区吉祥院中河原里西町</t>
  </si>
  <si>
    <t>京都市南区吉祥院中河原里北町</t>
  </si>
  <si>
    <t>京都市南区吉祥院中河原西屋敷町</t>
  </si>
  <si>
    <t>京都市南区吉祥院中河原里南町</t>
  </si>
  <si>
    <t>京都市南区吉祥院新田壱ノ段町</t>
  </si>
  <si>
    <t>京都市南区吉祥院新田参ノ段町</t>
  </si>
  <si>
    <t>京都市南区吉祥院堤外町</t>
  </si>
  <si>
    <t>京都市南区塩屋町</t>
  </si>
  <si>
    <t>京都市南区大黒町</t>
  </si>
  <si>
    <t>京都市南区古御旅町</t>
  </si>
  <si>
    <t>京都市南区西九条小寺町</t>
  </si>
  <si>
    <t>京都市南区西九条戒光寺町</t>
  </si>
  <si>
    <t>京都市南区戒光寺町</t>
  </si>
  <si>
    <t>京都市南区西九条寺ノ前町</t>
  </si>
  <si>
    <t>京都市南区西九条北ノ内町</t>
  </si>
  <si>
    <t>京都市南区西九条院町</t>
  </si>
  <si>
    <t>京都市南区西九条春日町</t>
  </si>
  <si>
    <t>京都市南区西九条蔵王町</t>
  </si>
  <si>
    <t>京都市南区西九条西蔵王町</t>
  </si>
  <si>
    <t>京都市南区西九条池ノ内町</t>
  </si>
  <si>
    <t>京都市南区西九条鳥居口町</t>
  </si>
  <si>
    <t>京都市南区西九条藤ノ木町</t>
  </si>
  <si>
    <t>京都市南区西九条針小路町</t>
  </si>
  <si>
    <t>京都市南区西九条唐橋町</t>
  </si>
  <si>
    <t>京都市南区西九条川原城町</t>
  </si>
  <si>
    <t>京都市南区西九条南小路町</t>
  </si>
  <si>
    <t>京都市南区西九条猪熊町</t>
  </si>
  <si>
    <t>京都市南区西九条横町</t>
  </si>
  <si>
    <t>京都市南区東寺東門前町</t>
  </si>
  <si>
    <t>京都市南区西九条島町</t>
  </si>
  <si>
    <t>京都市南区西九条東島町</t>
  </si>
  <si>
    <t>京都市南区西九条東柳ノ内町</t>
  </si>
  <si>
    <t>京都市南区西九条仏現寺町</t>
  </si>
  <si>
    <t>京都市南区西九条柳ノ内町</t>
  </si>
  <si>
    <t>京都市南区西九条西柳ノ内町</t>
  </si>
  <si>
    <t>京都市南区西九条比永城町</t>
  </si>
  <si>
    <t>京都市南区西九条東比永城町</t>
  </si>
  <si>
    <t>京都市南区西九条開ケ町</t>
  </si>
  <si>
    <t>京都市南区西九条南田町</t>
  </si>
  <si>
    <t>京都市南区西九条御幸田町</t>
  </si>
  <si>
    <t>京都市南区西九条東御幸田町</t>
  </si>
  <si>
    <t>京都市南区西九条森本町</t>
  </si>
  <si>
    <t>京都市南区西九条菅田町</t>
  </si>
  <si>
    <t>京都市南区西九条高畠町</t>
  </si>
  <si>
    <t>京都市南区西九条唐戸町</t>
  </si>
  <si>
    <t>京都市南区西九条豊田町</t>
  </si>
  <si>
    <t>京都市南区西九条大国町</t>
  </si>
  <si>
    <t>京都市南区唐橋川久保町</t>
  </si>
  <si>
    <t>京都市南区唐橋堂ノ前町</t>
  </si>
  <si>
    <t>京都市南区唐橋羅城門町</t>
  </si>
  <si>
    <t>京都市南区唐橋経田町</t>
  </si>
  <si>
    <t>京都市南区唐橋芦辺町</t>
  </si>
  <si>
    <t>京都市南区唐橋南琵琶町</t>
  </si>
  <si>
    <t>京都市南区唐橋琵琶町</t>
  </si>
  <si>
    <t>京都市南区唐橋門脇町</t>
  </si>
  <si>
    <t>京都市南区唐橋井園町</t>
  </si>
  <si>
    <t>京都市南区唐橋赤金町</t>
  </si>
  <si>
    <t>京都市南区唐橋高田町</t>
  </si>
  <si>
    <t>京都市南区唐橋花園町</t>
  </si>
  <si>
    <t>京都市南区唐橋西寺町</t>
  </si>
  <si>
    <t>京都市南区唐橋大宮尻町</t>
  </si>
  <si>
    <t>京都市南区唐橋西平垣町</t>
  </si>
  <si>
    <t>京都市南区唐橋平垣町</t>
  </si>
  <si>
    <t>京都市南区八条町</t>
  </si>
  <si>
    <t>京都市南区八条坊門町</t>
  </si>
  <si>
    <t>京都市南区九条町</t>
  </si>
  <si>
    <t>京都市南区四ツ塚町</t>
  </si>
  <si>
    <t>京都市南区八条内田町</t>
  </si>
  <si>
    <t>京都市南区八条寺ノ内町</t>
  </si>
  <si>
    <t>京都市南区八条源町</t>
  </si>
  <si>
    <t>京都市南区東寺町</t>
  </si>
  <si>
    <t>京都市上京区以下に掲載がない場合</t>
  </si>
  <si>
    <t>京都市上京区竹園町</t>
  </si>
  <si>
    <t>京都市上京区継孝院町</t>
  </si>
  <si>
    <t>京都市上京区大心院町</t>
  </si>
  <si>
    <t>京都市上京区道正町</t>
  </si>
  <si>
    <t>京都市上京区妙顕寺前町</t>
  </si>
  <si>
    <t>京都市上京区禅昌院町</t>
  </si>
  <si>
    <t>京都市上京区下清蔵口町</t>
  </si>
  <si>
    <t>京都市上京区岩栖院町</t>
  </si>
  <si>
    <t>京都市上京区森之木町</t>
  </si>
  <si>
    <t>京都市上京区内構町</t>
  </si>
  <si>
    <t>京都市上京区上柳原町</t>
  </si>
  <si>
    <t>京都市上京区下柳原北半町</t>
  </si>
  <si>
    <t>京都市上京区下柳原南半町</t>
  </si>
  <si>
    <t>京都市上京区畠中町</t>
  </si>
  <si>
    <t>京都市上京区上木下町</t>
  </si>
  <si>
    <t>京都市上京区玄蕃町</t>
  </si>
  <si>
    <t>京都市上京区下木下町</t>
  </si>
  <si>
    <t>京都市上京区柳図子町</t>
  </si>
  <si>
    <t>京都市上京区上立売東町</t>
  </si>
  <si>
    <t>京都市上京区御所八幡町</t>
  </si>
  <si>
    <t>京都市上京区上立売町</t>
  </si>
  <si>
    <t>京都市上京区裏風呂町</t>
  </si>
  <si>
    <t>京都市上京区古木町</t>
  </si>
  <si>
    <t>京都市上京区木下突抜町</t>
  </si>
  <si>
    <t>京都市上京区納屋町</t>
  </si>
  <si>
    <t>京都市上京区室町頭町</t>
  </si>
  <si>
    <t>京都市上京区裏築地町</t>
  </si>
  <si>
    <t>京都市上京区岡松町</t>
  </si>
  <si>
    <t>京都市上京区築山南半町</t>
  </si>
  <si>
    <t>京都市上京区畠山町</t>
  </si>
  <si>
    <t>京都市上京区蒔鳥屋町</t>
  </si>
  <si>
    <t>京都市上京区瓢箪図子町</t>
  </si>
  <si>
    <t>京都市上京区築山北半町</t>
  </si>
  <si>
    <t>京都市上京区中御霊図子町</t>
  </si>
  <si>
    <t>京都市上京区元新在家町</t>
  </si>
  <si>
    <t>京都市上京区元本満寺町</t>
  </si>
  <si>
    <t>京都市上京区北兼康町</t>
  </si>
  <si>
    <t>京都市上京区近衛殿北口町</t>
  </si>
  <si>
    <t>引継事項</t>
    <rPh sb="0" eb="2">
      <t>ヒキツ</t>
    </rPh>
    <rPh sb="2" eb="4">
      <t>ジコウ</t>
    </rPh>
    <phoneticPr fontId="3"/>
  </si>
  <si>
    <t>記載日</t>
    <rPh sb="0" eb="2">
      <t>キサイ</t>
    </rPh>
    <rPh sb="2" eb="3">
      <t>ビ</t>
    </rPh>
    <phoneticPr fontId="3"/>
  </si>
  <si>
    <t>月</t>
    <rPh sb="0" eb="1">
      <t>ツキ</t>
    </rPh>
    <phoneticPr fontId="3"/>
  </si>
  <si>
    <t>日</t>
    <rPh sb="0" eb="1">
      <t>ヒ</t>
    </rPh>
    <phoneticPr fontId="3"/>
  </si>
  <si>
    <t>施設名</t>
    <rPh sb="0" eb="3">
      <t>シセツメイ</t>
    </rPh>
    <phoneticPr fontId="3"/>
  </si>
  <si>
    <t>患者氏名</t>
    <rPh sb="0" eb="2">
      <t>カンジャ</t>
    </rPh>
    <rPh sb="2" eb="4">
      <t>シメイ</t>
    </rPh>
    <phoneticPr fontId="3"/>
  </si>
  <si>
    <t>生年月日</t>
    <rPh sb="0" eb="2">
      <t>セイネン</t>
    </rPh>
    <rPh sb="2" eb="4">
      <t>ガッピ</t>
    </rPh>
    <phoneticPr fontId="3"/>
  </si>
  <si>
    <t>診断名</t>
    <rPh sb="0" eb="2">
      <t>シンダン</t>
    </rPh>
    <rPh sb="2" eb="3">
      <t>メイ</t>
    </rPh>
    <phoneticPr fontId="3"/>
  </si>
  <si>
    <t>部位</t>
    <rPh sb="0" eb="2">
      <t>ブイ</t>
    </rPh>
    <phoneticPr fontId="3"/>
  </si>
  <si>
    <t>左右</t>
    <rPh sb="0" eb="2">
      <t>サユウ</t>
    </rPh>
    <phoneticPr fontId="3"/>
  </si>
  <si>
    <t>入院日</t>
    <rPh sb="0" eb="2">
      <t>ニュウイン</t>
    </rPh>
    <rPh sb="2" eb="3">
      <t>ビ</t>
    </rPh>
    <phoneticPr fontId="3"/>
  </si>
  <si>
    <t>経過</t>
    <rPh sb="0" eb="2">
      <t>ケイカ</t>
    </rPh>
    <phoneticPr fontId="3"/>
  </si>
  <si>
    <t>検査</t>
    <rPh sb="0" eb="2">
      <t>ケンサ</t>
    </rPh>
    <phoneticPr fontId="3"/>
  </si>
  <si>
    <t>性別</t>
    <rPh sb="0" eb="2">
      <t>セイベツ</t>
    </rPh>
    <phoneticPr fontId="3"/>
  </si>
  <si>
    <t>食事</t>
    <rPh sb="0" eb="2">
      <t>ショクジ</t>
    </rPh>
    <phoneticPr fontId="3"/>
  </si>
  <si>
    <t>整容</t>
    <rPh sb="0" eb="2">
      <t>セイヨウ</t>
    </rPh>
    <phoneticPr fontId="3"/>
  </si>
  <si>
    <t>清拭</t>
    <rPh sb="0" eb="2">
      <t>セイシキ</t>
    </rPh>
    <phoneticPr fontId="3"/>
  </si>
  <si>
    <t>更衣上半身</t>
    <rPh sb="0" eb="2">
      <t>コウイ</t>
    </rPh>
    <rPh sb="2" eb="5">
      <t>ジョウハンシン</t>
    </rPh>
    <phoneticPr fontId="3"/>
  </si>
  <si>
    <t>更衣下半身</t>
    <rPh sb="0" eb="2">
      <t>コウイ</t>
    </rPh>
    <rPh sb="2" eb="5">
      <t>カハンシン</t>
    </rPh>
    <phoneticPr fontId="3"/>
  </si>
  <si>
    <t>トイレ動作</t>
    <rPh sb="3" eb="5">
      <t>ドウサ</t>
    </rPh>
    <phoneticPr fontId="3"/>
  </si>
  <si>
    <t>排尿コン
トロール</t>
    <rPh sb="0" eb="2">
      <t>ハイニョウ</t>
    </rPh>
    <phoneticPr fontId="3"/>
  </si>
  <si>
    <t>排便コン
トロール</t>
    <rPh sb="0" eb="2">
      <t>ハイベン</t>
    </rPh>
    <phoneticPr fontId="3"/>
  </si>
  <si>
    <t>浴槽シャ
ワー移乗</t>
    <rPh sb="0" eb="2">
      <t>ヨクソウ</t>
    </rPh>
    <rPh sb="7" eb="9">
      <t>イジョウ</t>
    </rPh>
    <phoneticPr fontId="3"/>
  </si>
  <si>
    <t>ベッド車椅子移乗</t>
    <rPh sb="3" eb="6">
      <t>クルマイス</t>
    </rPh>
    <rPh sb="6" eb="8">
      <t>イジョウ</t>
    </rPh>
    <phoneticPr fontId="3"/>
  </si>
  <si>
    <t>移動</t>
    <rPh sb="0" eb="2">
      <t>イドウ</t>
    </rPh>
    <phoneticPr fontId="3"/>
  </si>
  <si>
    <t>階段昇降</t>
    <rPh sb="0" eb="2">
      <t>カイダン</t>
    </rPh>
    <rPh sb="2" eb="4">
      <t>ショウコウ</t>
    </rPh>
    <phoneticPr fontId="3"/>
  </si>
  <si>
    <t>理解</t>
    <rPh sb="0" eb="2">
      <t>リカイ</t>
    </rPh>
    <phoneticPr fontId="3"/>
  </si>
  <si>
    <t>表出</t>
    <rPh sb="0" eb="2">
      <t>ヒョウシュツ</t>
    </rPh>
    <phoneticPr fontId="3"/>
  </si>
  <si>
    <t>社会的交流</t>
    <rPh sb="0" eb="3">
      <t>シャカイテキ</t>
    </rPh>
    <rPh sb="3" eb="5">
      <t>コウリュウ</t>
    </rPh>
    <phoneticPr fontId="3"/>
  </si>
  <si>
    <t>問題解決</t>
    <rPh sb="0" eb="2">
      <t>モンダイ</t>
    </rPh>
    <rPh sb="2" eb="4">
      <t>カイケツ</t>
    </rPh>
    <phoneticPr fontId="3"/>
  </si>
  <si>
    <t>記憶</t>
    <rPh sb="0" eb="2">
      <t>キオク</t>
    </rPh>
    <phoneticPr fontId="3"/>
  </si>
  <si>
    <t>運動項目
合計</t>
    <rPh sb="0" eb="2">
      <t>ウンドウ</t>
    </rPh>
    <rPh sb="2" eb="4">
      <t>コウモク</t>
    </rPh>
    <rPh sb="5" eb="7">
      <t>ゴウケイ</t>
    </rPh>
    <phoneticPr fontId="3"/>
  </si>
  <si>
    <t>認知項目
合計</t>
    <rPh sb="0" eb="2">
      <t>ニンチ</t>
    </rPh>
    <rPh sb="2" eb="4">
      <t>コウモク</t>
    </rPh>
    <rPh sb="5" eb="7">
      <t>ゴウケイ</t>
    </rPh>
    <phoneticPr fontId="3"/>
  </si>
  <si>
    <t>日常生活機能</t>
    <rPh sb="0" eb="2">
      <t>ニチジョウ</t>
    </rPh>
    <rPh sb="2" eb="4">
      <t>セイカツ</t>
    </rPh>
    <rPh sb="4" eb="6">
      <t>キノウ</t>
    </rPh>
    <phoneticPr fontId="3"/>
  </si>
  <si>
    <t>床上安静の指示</t>
    <rPh sb="0" eb="1">
      <t>トコ</t>
    </rPh>
    <rPh sb="1" eb="2">
      <t>ウエ</t>
    </rPh>
    <rPh sb="2" eb="4">
      <t>アンセイ</t>
    </rPh>
    <rPh sb="5" eb="7">
      <t>シジ</t>
    </rPh>
    <phoneticPr fontId="3"/>
  </si>
  <si>
    <t>寝返り</t>
    <rPh sb="0" eb="2">
      <t>ネガエ</t>
    </rPh>
    <phoneticPr fontId="3"/>
  </si>
  <si>
    <t>起き上がり</t>
    <rPh sb="0" eb="1">
      <t>オ</t>
    </rPh>
    <rPh sb="2" eb="3">
      <t>ア</t>
    </rPh>
    <phoneticPr fontId="3"/>
  </si>
  <si>
    <t>坐位保持</t>
    <rPh sb="0" eb="2">
      <t>ザイ</t>
    </rPh>
    <rPh sb="2" eb="4">
      <t>ホジ</t>
    </rPh>
    <phoneticPr fontId="3"/>
  </si>
  <si>
    <t>移乗</t>
    <rPh sb="0" eb="2">
      <t>イジョウ</t>
    </rPh>
    <phoneticPr fontId="3"/>
  </si>
  <si>
    <t>移動方法</t>
    <rPh sb="0" eb="2">
      <t>イドウ</t>
    </rPh>
    <rPh sb="2" eb="4">
      <t>ホウホウ</t>
    </rPh>
    <phoneticPr fontId="3"/>
  </si>
  <si>
    <t>口腔清拭</t>
    <rPh sb="0" eb="2">
      <t>コウクウ</t>
    </rPh>
    <rPh sb="2" eb="4">
      <t>セイシキ</t>
    </rPh>
    <phoneticPr fontId="3"/>
  </si>
  <si>
    <t>食事摂取</t>
    <rPh sb="0" eb="2">
      <t>ショクジ</t>
    </rPh>
    <rPh sb="2" eb="4">
      <t>セッシュ</t>
    </rPh>
    <phoneticPr fontId="3"/>
  </si>
  <si>
    <t>衣服の着脱</t>
    <rPh sb="0" eb="2">
      <t>イフク</t>
    </rPh>
    <rPh sb="3" eb="5">
      <t>チャクダツ</t>
    </rPh>
    <phoneticPr fontId="3"/>
  </si>
  <si>
    <t>他者への意思伝達</t>
    <rPh sb="0" eb="2">
      <t>タシャ</t>
    </rPh>
    <rPh sb="4" eb="6">
      <t>イシ</t>
    </rPh>
    <rPh sb="6" eb="8">
      <t>デンタツ</t>
    </rPh>
    <phoneticPr fontId="3"/>
  </si>
  <si>
    <t>診察・療養上の指示が通じる</t>
    <rPh sb="0" eb="2">
      <t>シンサツ</t>
    </rPh>
    <rPh sb="3" eb="5">
      <t>リョウヨウ</t>
    </rPh>
    <rPh sb="5" eb="6">
      <t>ウエ</t>
    </rPh>
    <rPh sb="7" eb="9">
      <t>シジ</t>
    </rPh>
    <rPh sb="10" eb="11">
      <t>ツウ</t>
    </rPh>
    <phoneticPr fontId="3"/>
  </si>
  <si>
    <t>危険行動</t>
    <rPh sb="0" eb="2">
      <t>キケン</t>
    </rPh>
    <rPh sb="2" eb="4">
      <t>コウドウ</t>
    </rPh>
    <phoneticPr fontId="3"/>
  </si>
  <si>
    <t>できる</t>
    <phoneticPr fontId="3"/>
  </si>
  <si>
    <t>介助なし</t>
    <rPh sb="0" eb="2">
      <t>カイジョ</t>
    </rPh>
    <phoneticPr fontId="3"/>
  </si>
  <si>
    <t>はい</t>
    <phoneticPr fontId="3"/>
  </si>
  <si>
    <t>なし</t>
    <phoneticPr fontId="3"/>
  </si>
  <si>
    <t>あり</t>
    <phoneticPr fontId="3"/>
  </si>
  <si>
    <t>できない</t>
    <phoneticPr fontId="3"/>
  </si>
  <si>
    <t>何かに摑まればできる</t>
    <rPh sb="0" eb="1">
      <t>ナニ</t>
    </rPh>
    <rPh sb="3" eb="4">
      <t>ツカ</t>
    </rPh>
    <phoneticPr fontId="3"/>
  </si>
  <si>
    <t>支えがあればできる</t>
    <rPh sb="0" eb="1">
      <t>ササ</t>
    </rPh>
    <phoneticPr fontId="3"/>
  </si>
  <si>
    <t>見守り・一部介助が必要</t>
    <rPh sb="0" eb="2">
      <t>ミマモ</t>
    </rPh>
    <rPh sb="4" eb="6">
      <t>イチブ</t>
    </rPh>
    <rPh sb="6" eb="8">
      <t>カイジョ</t>
    </rPh>
    <rPh sb="9" eb="11">
      <t>ヒツヨウ</t>
    </rPh>
    <phoneticPr fontId="3"/>
  </si>
  <si>
    <t>一部介助</t>
    <rPh sb="0" eb="2">
      <t>イチブ</t>
    </rPh>
    <rPh sb="2" eb="4">
      <t>カイジョ</t>
    </rPh>
    <phoneticPr fontId="3"/>
  </si>
  <si>
    <t>できる時と出来ない時がある</t>
    <rPh sb="3" eb="4">
      <t>トキ</t>
    </rPh>
    <rPh sb="5" eb="7">
      <t>デキ</t>
    </rPh>
    <rPh sb="9" eb="10">
      <t>トキ</t>
    </rPh>
    <phoneticPr fontId="3"/>
  </si>
  <si>
    <t>いいえ</t>
    <phoneticPr fontId="3"/>
  </si>
  <si>
    <t>全介助</t>
    <rPh sb="0" eb="1">
      <t>ゼン</t>
    </rPh>
    <rPh sb="1" eb="3">
      <t>カイジョ</t>
    </rPh>
    <phoneticPr fontId="3"/>
  </si>
  <si>
    <t>患者の状態</t>
    <rPh sb="0" eb="2">
      <t>カンジャ</t>
    </rPh>
    <rPh sb="3" eb="5">
      <t>ジョウタイ</t>
    </rPh>
    <phoneticPr fontId="3"/>
  </si>
  <si>
    <t>０点</t>
    <rPh sb="1" eb="2">
      <t>テン</t>
    </rPh>
    <phoneticPr fontId="3"/>
  </si>
  <si>
    <t>１点</t>
    <rPh sb="1" eb="2">
      <t>テン</t>
    </rPh>
    <phoneticPr fontId="3"/>
  </si>
  <si>
    <t>２点</t>
    <rPh sb="1" eb="2">
      <t>テン</t>
    </rPh>
    <phoneticPr fontId="3"/>
  </si>
  <si>
    <t>栄養管理</t>
    <rPh sb="0" eb="2">
      <t>エイヨウ</t>
    </rPh>
    <rPh sb="2" eb="4">
      <t>カンリ</t>
    </rPh>
    <phoneticPr fontId="3"/>
  </si>
  <si>
    <t>排便</t>
    <rPh sb="0" eb="2">
      <t>ハイベン</t>
    </rPh>
    <phoneticPr fontId="3"/>
  </si>
  <si>
    <t>排尿</t>
    <rPh sb="0" eb="2">
      <t>ハイニョウ</t>
    </rPh>
    <phoneticPr fontId="3"/>
  </si>
  <si>
    <t>聴力障害</t>
    <rPh sb="0" eb="2">
      <t>チョウリョク</t>
    </rPh>
    <rPh sb="2" eb="4">
      <t>ショウガイ</t>
    </rPh>
    <phoneticPr fontId="3"/>
  </si>
  <si>
    <t>清潔</t>
    <rPh sb="0" eb="2">
      <t>セイケツ</t>
    </rPh>
    <phoneticPr fontId="3"/>
  </si>
  <si>
    <t>FIM</t>
    <phoneticPr fontId="3"/>
  </si>
  <si>
    <t>リハビリ病名</t>
    <rPh sb="4" eb="6">
      <t>ビョウメイ</t>
    </rPh>
    <phoneticPr fontId="3"/>
  </si>
  <si>
    <t>年齢</t>
    <rPh sb="0" eb="2">
      <t>ネンレイ</t>
    </rPh>
    <phoneticPr fontId="3"/>
  </si>
  <si>
    <t>病型</t>
    <rPh sb="0" eb="2">
      <t>ビョウケイ</t>
    </rPh>
    <phoneticPr fontId="3"/>
  </si>
  <si>
    <t>病名</t>
    <rPh sb="0" eb="2">
      <t>ビョウメイ</t>
    </rPh>
    <phoneticPr fontId="3"/>
  </si>
  <si>
    <t>合併症</t>
    <rPh sb="0" eb="3">
      <t>ガッペイショウ</t>
    </rPh>
    <phoneticPr fontId="3"/>
  </si>
  <si>
    <t>治療</t>
    <rPh sb="0" eb="2">
      <t>チリョウ</t>
    </rPh>
    <phoneticPr fontId="3"/>
  </si>
  <si>
    <t>利き手</t>
    <rPh sb="0" eb="1">
      <t>キ</t>
    </rPh>
    <rPh sb="2" eb="3">
      <t>テ</t>
    </rPh>
    <phoneticPr fontId="3"/>
  </si>
  <si>
    <t>麻痺</t>
    <rPh sb="0" eb="2">
      <t>マヒ</t>
    </rPh>
    <phoneticPr fontId="3"/>
  </si>
  <si>
    <t>補装具</t>
    <rPh sb="0" eb="3">
      <t>ホソウグ</t>
    </rPh>
    <phoneticPr fontId="3"/>
  </si>
  <si>
    <t>その他</t>
    <rPh sb="2" eb="3">
      <t>タ</t>
    </rPh>
    <phoneticPr fontId="3"/>
  </si>
  <si>
    <t>昼間独居</t>
    <rPh sb="0" eb="2">
      <t>チュウカン</t>
    </rPh>
    <rPh sb="2" eb="4">
      <t>ドッキョ</t>
    </rPh>
    <phoneticPr fontId="3"/>
  </si>
  <si>
    <t>申請中</t>
    <rPh sb="0" eb="3">
      <t>シンセイチュウ</t>
    </rPh>
    <phoneticPr fontId="3"/>
  </si>
  <si>
    <t>要支援１</t>
    <rPh sb="0" eb="3">
      <t>ヨウシエン</t>
    </rPh>
    <phoneticPr fontId="3"/>
  </si>
  <si>
    <t>要支援２</t>
    <rPh sb="0" eb="3">
      <t>ヨウシエン</t>
    </rPh>
    <phoneticPr fontId="3"/>
  </si>
  <si>
    <t>障害認定</t>
    <rPh sb="0" eb="2">
      <t>ショウガイ</t>
    </rPh>
    <rPh sb="2" eb="4">
      <t>ニンテイ</t>
    </rPh>
    <phoneticPr fontId="3"/>
  </si>
  <si>
    <t>未申請</t>
    <rPh sb="0" eb="3">
      <t>ミシンセイ</t>
    </rPh>
    <phoneticPr fontId="3"/>
  </si>
  <si>
    <t>住環境</t>
    <rPh sb="0" eb="3">
      <t>ジュウカンキョウ</t>
    </rPh>
    <phoneticPr fontId="3"/>
  </si>
  <si>
    <t>老人保健施設</t>
    <rPh sb="0" eb="2">
      <t>ロウジン</t>
    </rPh>
    <rPh sb="2" eb="4">
      <t>ホケン</t>
    </rPh>
    <rPh sb="4" eb="6">
      <t>シセツ</t>
    </rPh>
    <phoneticPr fontId="3"/>
  </si>
  <si>
    <t>その他の施設</t>
    <rPh sb="2" eb="3">
      <t>タ</t>
    </rPh>
    <rPh sb="4" eb="6">
      <t>シセツ</t>
    </rPh>
    <phoneticPr fontId="3"/>
  </si>
  <si>
    <t>病院</t>
    <rPh sb="0" eb="2">
      <t>ビョウイン</t>
    </rPh>
    <phoneticPr fontId="3"/>
  </si>
  <si>
    <t>医療機関名</t>
    <rPh sb="0" eb="2">
      <t>イリョウ</t>
    </rPh>
    <rPh sb="2" eb="4">
      <t>キカン</t>
    </rPh>
    <rPh sb="4" eb="5">
      <t>メイ</t>
    </rPh>
    <phoneticPr fontId="3"/>
  </si>
  <si>
    <t>電話</t>
    <rPh sb="0" eb="2">
      <t>デンワ</t>
    </rPh>
    <phoneticPr fontId="3"/>
  </si>
  <si>
    <t>事業所</t>
    <rPh sb="0" eb="2">
      <t>ジギョウ</t>
    </rPh>
    <rPh sb="2" eb="3">
      <t>ショ</t>
    </rPh>
    <phoneticPr fontId="3"/>
  </si>
  <si>
    <t>担当</t>
    <rPh sb="0" eb="2">
      <t>タントウ</t>
    </rPh>
    <phoneticPr fontId="3"/>
  </si>
  <si>
    <t>担当者</t>
    <rPh sb="0" eb="3">
      <t>タントウシャ</t>
    </rPh>
    <phoneticPr fontId="3"/>
  </si>
  <si>
    <t>開頭血腫除去術</t>
    <rPh sb="0" eb="2">
      <t>カイトウ</t>
    </rPh>
    <rPh sb="2" eb="4">
      <t>ケッシュ</t>
    </rPh>
    <rPh sb="4" eb="6">
      <t>ジョキョ</t>
    </rPh>
    <rPh sb="6" eb="7">
      <t>ジュツ</t>
    </rPh>
    <phoneticPr fontId="3"/>
  </si>
  <si>
    <t>左</t>
    <rPh sb="0" eb="1">
      <t>ヒダリ</t>
    </rPh>
    <phoneticPr fontId="3"/>
  </si>
  <si>
    <t>右</t>
    <phoneticPr fontId="3"/>
  </si>
  <si>
    <t>○</t>
  </si>
  <si>
    <t>脳梗塞</t>
    <rPh sb="0" eb="3">
      <t>ノウコウソク</t>
    </rPh>
    <phoneticPr fontId="3"/>
  </si>
  <si>
    <t>前頭葉</t>
    <rPh sb="0" eb="3">
      <t>ゼントウヨウ</t>
    </rPh>
    <phoneticPr fontId="3"/>
  </si>
  <si>
    <t>椎骨脳底動脈</t>
    <rPh sb="0" eb="2">
      <t>ツイコツ</t>
    </rPh>
    <rPh sb="2" eb="6">
      <t>ノウテイドウミャク</t>
    </rPh>
    <phoneticPr fontId="3"/>
  </si>
  <si>
    <t>内頸動脈</t>
    <rPh sb="0" eb="4">
      <t>ナイケイドウミャク</t>
    </rPh>
    <phoneticPr fontId="3"/>
  </si>
  <si>
    <t>前大脳動脈</t>
    <rPh sb="0" eb="5">
      <t>ゼンダイノウドウミャク</t>
    </rPh>
    <phoneticPr fontId="3"/>
  </si>
  <si>
    <t>後頭葉</t>
    <rPh sb="0" eb="3">
      <t>コウトウヨウ</t>
    </rPh>
    <phoneticPr fontId="3"/>
  </si>
  <si>
    <t>被殻</t>
    <rPh sb="0" eb="2">
      <t>ヒカク</t>
    </rPh>
    <phoneticPr fontId="3"/>
  </si>
  <si>
    <t>中大脳動脈</t>
    <rPh sb="0" eb="5">
      <t>チュウダイノウドウミャク</t>
    </rPh>
    <phoneticPr fontId="3"/>
  </si>
  <si>
    <t>視床</t>
    <rPh sb="0" eb="1">
      <t>シ</t>
    </rPh>
    <rPh sb="1" eb="2">
      <t>ユカ</t>
    </rPh>
    <phoneticPr fontId="3"/>
  </si>
  <si>
    <t>中脳</t>
    <rPh sb="0" eb="2">
      <t>チュウノウ</t>
    </rPh>
    <phoneticPr fontId="3"/>
  </si>
  <si>
    <t>小脳</t>
    <rPh sb="0" eb="2">
      <t>ショウノウ</t>
    </rPh>
    <phoneticPr fontId="3"/>
  </si>
  <si>
    <t>橋</t>
    <rPh sb="0" eb="1">
      <t>ハシ</t>
    </rPh>
    <phoneticPr fontId="3"/>
  </si>
  <si>
    <t>頭頂葉</t>
    <rPh sb="0" eb="3">
      <t>トウチョウヨウ</t>
    </rPh>
    <phoneticPr fontId="3"/>
  </si>
  <si>
    <t>延髄</t>
    <rPh sb="0" eb="2">
      <t>エンズイ</t>
    </rPh>
    <phoneticPr fontId="3"/>
  </si>
  <si>
    <t>保存的</t>
    <rPh sb="0" eb="3">
      <t>ホゾンテキ</t>
    </rPh>
    <phoneticPr fontId="3"/>
  </si>
  <si>
    <t>定位的血腫除去</t>
    <rPh sb="0" eb="2">
      <t>テイイ</t>
    </rPh>
    <rPh sb="2" eb="3">
      <t>テキ</t>
    </rPh>
    <rPh sb="3" eb="5">
      <t>ケッシュ</t>
    </rPh>
    <rPh sb="5" eb="7">
      <t>ジョキョ</t>
    </rPh>
    <phoneticPr fontId="3"/>
  </si>
  <si>
    <t>水頭症手術</t>
    <rPh sb="0" eb="3">
      <t>スイトウショウ</t>
    </rPh>
    <rPh sb="3" eb="5">
      <t>シュジュツ</t>
    </rPh>
    <phoneticPr fontId="3"/>
  </si>
  <si>
    <t>脳動脈瘤クリッピング</t>
    <rPh sb="0" eb="4">
      <t>ノウドウミャクリュウ</t>
    </rPh>
    <phoneticPr fontId="3"/>
  </si>
  <si>
    <t>脳動脈瘤塞栓術</t>
    <rPh sb="0" eb="4">
      <t>ノウドウミャクリュウ</t>
    </rPh>
    <rPh sb="4" eb="6">
      <t>ソクセン</t>
    </rPh>
    <rPh sb="6" eb="7">
      <t>ジュツ</t>
    </rPh>
    <phoneticPr fontId="3"/>
  </si>
  <si>
    <t>出血性梗塞</t>
    <rPh sb="0" eb="3">
      <t>シュッケツセイ</t>
    </rPh>
    <rPh sb="3" eb="5">
      <t>コウソク</t>
    </rPh>
    <phoneticPr fontId="3"/>
  </si>
  <si>
    <t>脳室穿破</t>
    <rPh sb="0" eb="2">
      <t>ノウシツ</t>
    </rPh>
    <rPh sb="2" eb="4">
      <t>センパ</t>
    </rPh>
    <phoneticPr fontId="3"/>
  </si>
  <si>
    <t>脳血管攣縮</t>
    <rPh sb="0" eb="5">
      <t>ノウケッカンレンシュク</t>
    </rPh>
    <phoneticPr fontId="3"/>
  </si>
  <si>
    <t>脳内血腫</t>
    <rPh sb="0" eb="2">
      <t>ノウナイ</t>
    </rPh>
    <rPh sb="2" eb="4">
      <t>ケッシュ</t>
    </rPh>
    <phoneticPr fontId="3"/>
  </si>
  <si>
    <t>破裂脳動脈瘤</t>
    <rPh sb="0" eb="2">
      <t>ハレツ</t>
    </rPh>
    <rPh sb="2" eb="6">
      <t>ノウドウミャクリュウ</t>
    </rPh>
    <phoneticPr fontId="3"/>
  </si>
  <si>
    <t>高血圧性脳出血</t>
    <rPh sb="0" eb="4">
      <t>コウケツアツセイ</t>
    </rPh>
    <rPh sb="4" eb="7">
      <t>ノウシュッケツ</t>
    </rPh>
    <phoneticPr fontId="3"/>
  </si>
  <si>
    <t>アテローム血栓性梗塞</t>
    <rPh sb="5" eb="8">
      <t>ケッセンセイ</t>
    </rPh>
    <rPh sb="8" eb="10">
      <t>コウソク</t>
    </rPh>
    <phoneticPr fontId="3"/>
  </si>
  <si>
    <t>ラクナ梗塞</t>
    <rPh sb="3" eb="5">
      <t>コウソク</t>
    </rPh>
    <phoneticPr fontId="3"/>
  </si>
  <si>
    <t>中央</t>
  </si>
  <si>
    <t>両側</t>
  </si>
  <si>
    <t>経口自立</t>
    <rPh sb="0" eb="2">
      <t>ケイコウ</t>
    </rPh>
    <rPh sb="2" eb="4">
      <t>ジリツ</t>
    </rPh>
    <phoneticPr fontId="3"/>
  </si>
  <si>
    <t>経口介助</t>
    <rPh sb="0" eb="2">
      <t>ケイコウ</t>
    </rPh>
    <rPh sb="2" eb="4">
      <t>カイジョ</t>
    </rPh>
    <phoneticPr fontId="3"/>
  </si>
  <si>
    <t>経鼻胃管</t>
    <rPh sb="0" eb="2">
      <t>ケイビ</t>
    </rPh>
    <rPh sb="2" eb="4">
      <t>イカン</t>
    </rPh>
    <phoneticPr fontId="3"/>
  </si>
  <si>
    <t>胃瘻</t>
    <rPh sb="0" eb="1">
      <t>イ</t>
    </rPh>
    <rPh sb="1" eb="2">
      <t>ロウ</t>
    </rPh>
    <phoneticPr fontId="3"/>
  </si>
  <si>
    <t>摂食・嚥下連絡票添付</t>
    <rPh sb="0" eb="2">
      <t>セッショク</t>
    </rPh>
    <rPh sb="3" eb="5">
      <t>エンゲ</t>
    </rPh>
    <rPh sb="5" eb="8">
      <t>レンラクヒョウ</t>
    </rPh>
    <rPh sb="8" eb="10">
      <t>テンプ</t>
    </rPh>
    <phoneticPr fontId="3"/>
  </si>
  <si>
    <t>末梢輸液</t>
    <rPh sb="0" eb="2">
      <t>マッショウ</t>
    </rPh>
    <rPh sb="2" eb="4">
      <t>ユエキ</t>
    </rPh>
    <phoneticPr fontId="3"/>
  </si>
  <si>
    <t>留置カテ</t>
    <rPh sb="0" eb="2">
      <t>リュウチ</t>
    </rPh>
    <phoneticPr fontId="3"/>
  </si>
  <si>
    <t>間歇導尿</t>
    <rPh sb="0" eb="2">
      <t>カンケツ</t>
    </rPh>
    <rPh sb="2" eb="4">
      <t>ドウニョウ</t>
    </rPh>
    <phoneticPr fontId="3"/>
  </si>
  <si>
    <t>尿器</t>
    <rPh sb="0" eb="1">
      <t>ニョウ</t>
    </rPh>
    <rPh sb="1" eb="2">
      <t>キ</t>
    </rPh>
    <phoneticPr fontId="3"/>
  </si>
  <si>
    <t>トイレ誘導</t>
    <rPh sb="3" eb="5">
      <t>ユウドウ</t>
    </rPh>
    <phoneticPr fontId="3"/>
  </si>
  <si>
    <t>自立</t>
    <rPh sb="0" eb="2">
      <t>ジリツ</t>
    </rPh>
    <phoneticPr fontId="3"/>
  </si>
  <si>
    <t>幻覚・幻聴</t>
    <rPh sb="0" eb="2">
      <t>ゲンカク</t>
    </rPh>
    <rPh sb="3" eb="5">
      <t>ゲンチョウ</t>
    </rPh>
    <phoneticPr fontId="3"/>
  </si>
  <si>
    <t>興奮</t>
    <rPh sb="0" eb="2">
      <t>コウフン</t>
    </rPh>
    <phoneticPr fontId="3"/>
  </si>
  <si>
    <t>不隠</t>
    <rPh sb="0" eb="2">
      <t>フオン</t>
    </rPh>
    <phoneticPr fontId="3"/>
  </si>
  <si>
    <t>妄想</t>
    <rPh sb="0" eb="2">
      <t>モウソウ</t>
    </rPh>
    <phoneticPr fontId="3"/>
  </si>
  <si>
    <t>暴力</t>
    <rPh sb="0" eb="2">
      <t>ボウリョク</t>
    </rPh>
    <phoneticPr fontId="3"/>
  </si>
  <si>
    <t>介護への抵抗</t>
    <rPh sb="0" eb="2">
      <t>カイゴ</t>
    </rPh>
    <rPh sb="4" eb="6">
      <t>テイコウ</t>
    </rPh>
    <phoneticPr fontId="3"/>
  </si>
  <si>
    <t>昼夜逆転</t>
    <rPh sb="0" eb="2">
      <t>チュウヤ</t>
    </rPh>
    <rPh sb="2" eb="4">
      <t>ギャクテン</t>
    </rPh>
    <phoneticPr fontId="3"/>
  </si>
  <si>
    <t>不眠</t>
    <rPh sb="0" eb="2">
      <t>フミン</t>
    </rPh>
    <phoneticPr fontId="3"/>
  </si>
  <si>
    <t>徘徊</t>
    <rPh sb="0" eb="2">
      <t>ハイカイ</t>
    </rPh>
    <phoneticPr fontId="3"/>
  </si>
  <si>
    <t>不潔行為</t>
    <rPh sb="0" eb="2">
      <t>フケツ</t>
    </rPh>
    <rPh sb="2" eb="4">
      <t>コウイ</t>
    </rPh>
    <phoneticPr fontId="3"/>
  </si>
  <si>
    <t>転倒転落</t>
    <rPh sb="0" eb="2">
      <t>テントウ</t>
    </rPh>
    <rPh sb="2" eb="4">
      <t>テンラク</t>
    </rPh>
    <phoneticPr fontId="3"/>
  </si>
  <si>
    <t>軽度</t>
    <rPh sb="0" eb="2">
      <t>ケイド</t>
    </rPh>
    <phoneticPr fontId="3"/>
  </si>
  <si>
    <t>重度</t>
    <rPh sb="0" eb="2">
      <t>ジュウド</t>
    </rPh>
    <phoneticPr fontId="3"/>
  </si>
  <si>
    <t>視力障害</t>
    <rPh sb="0" eb="2">
      <t>シリョク</t>
    </rPh>
    <rPh sb="2" eb="4">
      <t>ショウガイ</t>
    </rPh>
    <phoneticPr fontId="3"/>
  </si>
  <si>
    <t>便器</t>
    <rPh sb="0" eb="2">
      <t>ベンキ</t>
    </rPh>
    <phoneticPr fontId="3"/>
  </si>
  <si>
    <t>ベッド上清拭</t>
    <rPh sb="3" eb="4">
      <t>ジョウ</t>
    </rPh>
    <rPh sb="4" eb="6">
      <t>セイシキ</t>
    </rPh>
    <phoneticPr fontId="3"/>
  </si>
  <si>
    <t>シャワー浴</t>
    <rPh sb="4" eb="5">
      <t>ヨク</t>
    </rPh>
    <phoneticPr fontId="3"/>
  </si>
  <si>
    <t>機械浴</t>
    <rPh sb="0" eb="2">
      <t>キカイ</t>
    </rPh>
    <rPh sb="2" eb="3">
      <t>ヨク</t>
    </rPh>
    <phoneticPr fontId="3"/>
  </si>
  <si>
    <t>浴槽入浴</t>
    <rPh sb="0" eb="2">
      <t>ヨクソウ</t>
    </rPh>
    <rPh sb="2" eb="4">
      <t>ニュウヨク</t>
    </rPh>
    <phoneticPr fontId="3"/>
  </si>
  <si>
    <t>未定</t>
    <rPh sb="0" eb="2">
      <t>ミテイ</t>
    </rPh>
    <phoneticPr fontId="3"/>
  </si>
  <si>
    <t>住宅改修可</t>
    <rPh sb="0" eb="2">
      <t>ジュウタク</t>
    </rPh>
    <rPh sb="2" eb="4">
      <t>カイシュウ</t>
    </rPh>
    <rPh sb="4" eb="5">
      <t>カ</t>
    </rPh>
    <phoneticPr fontId="3"/>
  </si>
  <si>
    <t>住宅改修不可</t>
    <rPh sb="0" eb="2">
      <t>ジュウタク</t>
    </rPh>
    <rPh sb="2" eb="4">
      <t>カイシュウ</t>
    </rPh>
    <rPh sb="4" eb="6">
      <t>フカ</t>
    </rPh>
    <phoneticPr fontId="3"/>
  </si>
  <si>
    <t>検査データ添付</t>
    <rPh sb="0" eb="2">
      <t>ケンサ</t>
    </rPh>
    <rPh sb="5" eb="7">
      <t>テンプ</t>
    </rPh>
    <phoneticPr fontId="3"/>
  </si>
  <si>
    <t>寝たきり度</t>
    <rPh sb="0" eb="1">
      <t>ネ</t>
    </rPh>
    <rPh sb="4" eb="5">
      <t>ド</t>
    </rPh>
    <phoneticPr fontId="3"/>
  </si>
  <si>
    <t>嚥下障害</t>
    <rPh sb="0" eb="4">
      <t>エンゲショウガイ</t>
    </rPh>
    <phoneticPr fontId="3"/>
  </si>
  <si>
    <t>構音障害</t>
    <rPh sb="0" eb="4">
      <t>コウオンショウガイ</t>
    </rPh>
    <phoneticPr fontId="3"/>
  </si>
  <si>
    <t>MMSE</t>
    <phoneticPr fontId="3"/>
  </si>
  <si>
    <t>退院時</t>
    <rPh sb="0" eb="2">
      <t>タイイン</t>
    </rPh>
    <rPh sb="2" eb="3">
      <t>ジ</t>
    </rPh>
    <phoneticPr fontId="3"/>
  </si>
  <si>
    <t>発症日</t>
    <rPh sb="0" eb="2">
      <t>ハッショウ</t>
    </rPh>
    <rPh sb="2" eb="3">
      <t>ヒ</t>
    </rPh>
    <phoneticPr fontId="3"/>
  </si>
  <si>
    <t>入院時</t>
    <rPh sb="0" eb="3">
      <t>ニュウインジ</t>
    </rPh>
    <phoneticPr fontId="3"/>
  </si>
  <si>
    <t>退院時</t>
    <rPh sb="0" eb="3">
      <t>タイインジ</t>
    </rPh>
    <phoneticPr fontId="3"/>
  </si>
  <si>
    <t>年</t>
    <rPh sb="0" eb="1">
      <t>ネン</t>
    </rPh>
    <phoneticPr fontId="3"/>
  </si>
  <si>
    <t>コメント</t>
    <phoneticPr fontId="3"/>
  </si>
  <si>
    <t>行動障害</t>
    <rPh sb="0" eb="2">
      <t>コウドウ</t>
    </rPh>
    <rPh sb="2" eb="4">
      <t>ショウガイ</t>
    </rPh>
    <phoneticPr fontId="3"/>
  </si>
  <si>
    <t>合計</t>
    <rPh sb="0" eb="2">
      <t>ゴウケイ</t>
    </rPh>
    <phoneticPr fontId="3"/>
  </si>
  <si>
    <t>要介護１</t>
    <rPh sb="0" eb="3">
      <t>ヨウカイゴ</t>
    </rPh>
    <phoneticPr fontId="3"/>
  </si>
  <si>
    <t>要介護２</t>
    <rPh sb="0" eb="3">
      <t>ヨウカイゴ</t>
    </rPh>
    <phoneticPr fontId="3"/>
  </si>
  <si>
    <t>要介護３</t>
    <rPh sb="0" eb="3">
      <t>ヨウカイゴ</t>
    </rPh>
    <phoneticPr fontId="3"/>
  </si>
  <si>
    <t>要介護４</t>
    <rPh sb="0" eb="3">
      <t>ヨウカイゴ</t>
    </rPh>
    <phoneticPr fontId="3"/>
  </si>
  <si>
    <t>要介護５</t>
    <rPh sb="0" eb="3">
      <t>ヨウカイゴ</t>
    </rPh>
    <phoneticPr fontId="3"/>
  </si>
  <si>
    <t>配偶者</t>
    <rPh sb="0" eb="3">
      <t>ハイグウシャ</t>
    </rPh>
    <phoneticPr fontId="3"/>
  </si>
  <si>
    <t>住宅改修</t>
    <rPh sb="0" eb="2">
      <t>ジュウタク</t>
    </rPh>
    <rPh sb="2" eb="4">
      <t>カイシュウ</t>
    </rPh>
    <phoneticPr fontId="3"/>
  </si>
  <si>
    <t>保険情報</t>
    <rPh sb="0" eb="2">
      <t>ホケン</t>
    </rPh>
    <rPh sb="2" eb="4">
      <t>ジョウホウ</t>
    </rPh>
    <phoneticPr fontId="3"/>
  </si>
  <si>
    <t>労災</t>
    <rPh sb="0" eb="2">
      <t>ロウサイ</t>
    </rPh>
    <phoneticPr fontId="3"/>
  </si>
  <si>
    <t>脳内出血</t>
    <rPh sb="0" eb="2">
      <t>ノウナイ</t>
    </rPh>
    <rPh sb="2" eb="4">
      <t>シュッケツ</t>
    </rPh>
    <phoneticPr fontId="3"/>
  </si>
  <si>
    <t>HDS-R</t>
    <phoneticPr fontId="3"/>
  </si>
  <si>
    <t>心不全</t>
    <rPh sb="0" eb="3">
      <t>シンフゼン</t>
    </rPh>
    <phoneticPr fontId="3"/>
  </si>
  <si>
    <t>腎不全</t>
    <rPh sb="0" eb="3">
      <t>ジンフゼン</t>
    </rPh>
    <phoneticPr fontId="3"/>
  </si>
  <si>
    <t>消化管出血</t>
    <rPh sb="0" eb="3">
      <t>ショウカカン</t>
    </rPh>
    <rPh sb="3" eb="5">
      <t>シュッケツ</t>
    </rPh>
    <phoneticPr fontId="3"/>
  </si>
  <si>
    <t>尿路感染</t>
    <rPh sb="0" eb="4">
      <t>ニョウロカンセン</t>
    </rPh>
    <phoneticPr fontId="3"/>
  </si>
  <si>
    <t>経過中合併症：</t>
    <rPh sb="0" eb="3">
      <t>ケイカチュウ</t>
    </rPh>
    <rPh sb="3" eb="6">
      <t>ガッペイショウ</t>
    </rPh>
    <phoneticPr fontId="3"/>
  </si>
  <si>
    <t>抑制</t>
    <rPh sb="0" eb="2">
      <t>ヨクセイ</t>
    </rPh>
    <phoneticPr fontId="3"/>
  </si>
  <si>
    <t>四点柵</t>
    <rPh sb="0" eb="1">
      <t>ヨン</t>
    </rPh>
    <rPh sb="1" eb="2">
      <t>テン</t>
    </rPh>
    <rPh sb="2" eb="3">
      <t>サク</t>
    </rPh>
    <phoneticPr fontId="3"/>
  </si>
  <si>
    <t>安全ベルト</t>
    <rPh sb="0" eb="2">
      <t>アンゼン</t>
    </rPh>
    <phoneticPr fontId="3"/>
  </si>
  <si>
    <t>離床センサー</t>
    <rPh sb="0" eb="2">
      <t>リショウ</t>
    </rPh>
    <phoneticPr fontId="3"/>
  </si>
  <si>
    <t>抑制帯</t>
    <rPh sb="0" eb="2">
      <t>ヨクセイ</t>
    </rPh>
    <rPh sb="2" eb="3">
      <t>オビ</t>
    </rPh>
    <phoneticPr fontId="3"/>
  </si>
  <si>
    <t>特別な処置</t>
    <rPh sb="0" eb="2">
      <t>トクベツ</t>
    </rPh>
    <rPh sb="3" eb="5">
      <t>ショチ</t>
    </rPh>
    <phoneticPr fontId="3"/>
  </si>
  <si>
    <t>気管切開</t>
    <rPh sb="0" eb="2">
      <t>キカン</t>
    </rPh>
    <rPh sb="2" eb="4">
      <t>セッカイ</t>
    </rPh>
    <phoneticPr fontId="3"/>
  </si>
  <si>
    <t>喀痰吸引</t>
    <rPh sb="0" eb="2">
      <t>カクタン</t>
    </rPh>
    <rPh sb="2" eb="4">
      <t>キュウイン</t>
    </rPh>
    <phoneticPr fontId="3"/>
  </si>
  <si>
    <t>酸素吸入</t>
    <rPh sb="0" eb="2">
      <t>サンソ</t>
    </rPh>
    <rPh sb="2" eb="4">
      <t>キュウニュウ</t>
    </rPh>
    <phoneticPr fontId="3"/>
  </si>
  <si>
    <t>膀胱カテ</t>
    <rPh sb="0" eb="2">
      <t>ボウコウ</t>
    </rPh>
    <phoneticPr fontId="3"/>
  </si>
  <si>
    <t>血糖測定</t>
    <rPh sb="0" eb="2">
      <t>ケットウ</t>
    </rPh>
    <rPh sb="2" eb="4">
      <t>ソクテイ</t>
    </rPh>
    <phoneticPr fontId="3"/>
  </si>
  <si>
    <t>失語</t>
    <rPh sb="0" eb="2">
      <t>シツゴ</t>
    </rPh>
    <phoneticPr fontId="3"/>
  </si>
  <si>
    <t>失認</t>
    <rPh sb="0" eb="2">
      <t>シツニン</t>
    </rPh>
    <phoneticPr fontId="3"/>
  </si>
  <si>
    <t>失行</t>
    <rPh sb="0" eb="2">
      <t>シッコウ</t>
    </rPh>
    <phoneticPr fontId="3"/>
  </si>
  <si>
    <t>半側空間無視</t>
    <rPh sb="0" eb="2">
      <t>ハンソク</t>
    </rPh>
    <rPh sb="2" eb="4">
      <t>クウカン</t>
    </rPh>
    <rPh sb="4" eb="6">
      <t>ムシ</t>
    </rPh>
    <phoneticPr fontId="3"/>
  </si>
  <si>
    <t>記憶障害</t>
    <rPh sb="0" eb="4">
      <t>キオクショウガイ</t>
    </rPh>
    <phoneticPr fontId="3"/>
  </si>
  <si>
    <t>注意障害</t>
    <rPh sb="0" eb="2">
      <t>チュウイ</t>
    </rPh>
    <rPh sb="2" eb="4">
      <t>ショウガイ</t>
    </rPh>
    <phoneticPr fontId="3"/>
  </si>
  <si>
    <t>感覚障害</t>
    <rPh sb="0" eb="2">
      <t>カンカク</t>
    </rPh>
    <rPh sb="2" eb="4">
      <t>ショウガイ</t>
    </rPh>
    <phoneticPr fontId="3"/>
  </si>
  <si>
    <t>氏名</t>
    <rPh sb="0" eb="2">
      <t>シメイ</t>
    </rPh>
    <phoneticPr fontId="3"/>
  </si>
  <si>
    <t>診断</t>
    <rPh sb="0" eb="2">
      <t>シンダン</t>
    </rPh>
    <phoneticPr fontId="3"/>
  </si>
  <si>
    <t>有</t>
    <rPh sb="0" eb="1">
      <t>アリ</t>
    </rPh>
    <phoneticPr fontId="3"/>
  </si>
  <si>
    <t>無</t>
    <rPh sb="0" eb="1">
      <t>ナシ</t>
    </rPh>
    <phoneticPr fontId="3"/>
  </si>
  <si>
    <t>身長</t>
    <rPh sb="0" eb="2">
      <t>シンチョウ</t>
    </rPh>
    <phoneticPr fontId="3"/>
  </si>
  <si>
    <t>体重</t>
    <rPh sb="0" eb="2">
      <t>タイジュウ</t>
    </rPh>
    <phoneticPr fontId="3"/>
  </si>
  <si>
    <t>主食</t>
    <rPh sb="0" eb="2">
      <t>シュショク</t>
    </rPh>
    <phoneticPr fontId="3"/>
  </si>
  <si>
    <t>ゼリー状</t>
    <rPh sb="3" eb="4">
      <t>ジョウ</t>
    </rPh>
    <phoneticPr fontId="3"/>
  </si>
  <si>
    <t>特記事項</t>
    <rPh sb="0" eb="2">
      <t>トッキ</t>
    </rPh>
    <rPh sb="2" eb="4">
      <t>ジコウ</t>
    </rPh>
    <phoneticPr fontId="3"/>
  </si>
  <si>
    <t>不可</t>
    <rPh sb="0" eb="2">
      <t>フカ</t>
    </rPh>
    <phoneticPr fontId="3"/>
  </si>
  <si>
    <t>歯みがき</t>
  </si>
  <si>
    <t>(</t>
    <phoneticPr fontId="3"/>
  </si>
  <si>
    <t>)</t>
    <phoneticPr fontId="3"/>
  </si>
  <si>
    <t>要</t>
    <rPh sb="0" eb="1">
      <t>ヨウ</t>
    </rPh>
    <phoneticPr fontId="3"/>
  </si>
  <si>
    <t>不要</t>
    <rPh sb="0" eb="2">
      <t>フヨウ</t>
    </rPh>
    <phoneticPr fontId="3"/>
  </si>
  <si>
    <t>日</t>
    <rPh sb="0" eb="1">
      <t>ニチ</t>
    </rPh>
    <phoneticPr fontId="3"/>
  </si>
  <si>
    <t>TEL</t>
    <phoneticPr fontId="3"/>
  </si>
  <si>
    <t>種類</t>
    <rPh sb="0" eb="2">
      <t>シュルイ</t>
    </rPh>
    <phoneticPr fontId="3"/>
  </si>
  <si>
    <t>最終更新</t>
    <rPh sb="0" eb="2">
      <t>サイシュウ</t>
    </rPh>
    <rPh sb="2" eb="4">
      <t>コウシン</t>
    </rPh>
    <phoneticPr fontId="3"/>
  </si>
  <si>
    <t>褥瘡処置</t>
    <rPh sb="0" eb="2">
      <t>ジョクソウ</t>
    </rPh>
    <rPh sb="2" eb="4">
      <t>ショチ</t>
    </rPh>
    <phoneticPr fontId="3"/>
  </si>
  <si>
    <t>Fr</t>
    <phoneticPr fontId="3"/>
  </si>
  <si>
    <t>l/min</t>
    <phoneticPr fontId="3"/>
  </si>
  <si>
    <t>％</t>
    <phoneticPr fontId="3"/>
  </si>
  <si>
    <t>胃瘻/経鼻</t>
    <rPh sb="0" eb="2">
      <t>イロウ</t>
    </rPh>
    <rPh sb="3" eb="5">
      <t>ケイビ</t>
    </rPh>
    <phoneticPr fontId="3"/>
  </si>
  <si>
    <t>性</t>
    <rPh sb="0" eb="1">
      <t>セイ</t>
    </rPh>
    <phoneticPr fontId="3"/>
  </si>
  <si>
    <t>脳ヘルニア</t>
    <rPh sb="0" eb="1">
      <t>ノウ</t>
    </rPh>
    <phoneticPr fontId="3"/>
  </si>
  <si>
    <t>BrStage  上肢</t>
    <rPh sb="9" eb="11">
      <t>ジョウシ</t>
    </rPh>
    <phoneticPr fontId="3"/>
  </si>
  <si>
    <t>義歯</t>
    <rPh sb="0" eb="2">
      <t>ギシ</t>
    </rPh>
    <phoneticPr fontId="3"/>
  </si>
  <si>
    <t>適合</t>
    <rPh sb="0" eb="2">
      <t>テキゴウ</t>
    </rPh>
    <phoneticPr fontId="3"/>
  </si>
  <si>
    <t>良好</t>
    <rPh sb="0" eb="2">
      <t>リョウコウ</t>
    </rPh>
    <phoneticPr fontId="3"/>
  </si>
  <si>
    <t>不適合</t>
    <rPh sb="0" eb="3">
      <t>フテキゴウ</t>
    </rPh>
    <phoneticPr fontId="3"/>
  </si>
  <si>
    <t>不良</t>
    <rPh sb="0" eb="2">
      <t>フリョウ</t>
    </rPh>
    <phoneticPr fontId="3"/>
  </si>
  <si>
    <t>国保</t>
    <rPh sb="0" eb="2">
      <t>コクホ</t>
    </rPh>
    <phoneticPr fontId="3"/>
  </si>
  <si>
    <t>健保</t>
    <rPh sb="0" eb="2">
      <t>ケンポ</t>
    </rPh>
    <phoneticPr fontId="3"/>
  </si>
  <si>
    <t>共済</t>
    <rPh sb="0" eb="2">
      <t>キョウサイ</t>
    </rPh>
    <phoneticPr fontId="3"/>
  </si>
  <si>
    <t>サービス利用</t>
    <rPh sb="4" eb="6">
      <t>リヨウ</t>
    </rPh>
    <phoneticPr fontId="3"/>
  </si>
  <si>
    <t>/</t>
    <phoneticPr fontId="3"/>
  </si>
  <si>
    <t>どちらかの手を胸元まで持ち上げる</t>
    <rPh sb="5" eb="6">
      <t>テ</t>
    </rPh>
    <rPh sb="7" eb="8">
      <t>ムネ</t>
    </rPh>
    <rPh sb="8" eb="9">
      <t>モト</t>
    </rPh>
    <rPh sb="11" eb="12">
      <t>モ</t>
    </rPh>
    <rPh sb="13" eb="14">
      <t>ア</t>
    </rPh>
    <phoneticPr fontId="3"/>
  </si>
  <si>
    <t>指導内容</t>
    <rPh sb="0" eb="2">
      <t>シドウ</t>
    </rPh>
    <rPh sb="2" eb="4">
      <t>ナイヨウ</t>
    </rPh>
    <phoneticPr fontId="3"/>
  </si>
  <si>
    <t>処方内容</t>
    <rPh sb="0" eb="2">
      <t>ショホウ</t>
    </rPh>
    <rPh sb="2" eb="4">
      <t>ナイヨウ</t>
    </rPh>
    <phoneticPr fontId="3"/>
  </si>
  <si>
    <t>高次脳機能</t>
    <rPh sb="0" eb="2">
      <t>コウジ</t>
    </rPh>
    <rPh sb="2" eb="3">
      <t>ノウ</t>
    </rPh>
    <rPh sb="3" eb="5">
      <t>キノウ</t>
    </rPh>
    <phoneticPr fontId="3"/>
  </si>
  <si>
    <t>血小板</t>
    <rPh sb="0" eb="3">
      <t>ケッショウバン</t>
    </rPh>
    <phoneticPr fontId="3"/>
  </si>
  <si>
    <t>血糖</t>
    <rPh sb="0" eb="2">
      <t>ケットウ</t>
    </rPh>
    <phoneticPr fontId="3"/>
  </si>
  <si>
    <t>尿酸</t>
    <rPh sb="0" eb="2">
      <t>ニョウサン</t>
    </rPh>
    <phoneticPr fontId="3"/>
  </si>
  <si>
    <t>INR管理値</t>
    <rPh sb="3" eb="5">
      <t>カンリ</t>
    </rPh>
    <rPh sb="5" eb="6">
      <t>アタイ</t>
    </rPh>
    <phoneticPr fontId="3"/>
  </si>
  <si>
    <t>HDLcho</t>
    <phoneticPr fontId="3"/>
  </si>
  <si>
    <t>未</t>
    <rPh sb="0" eb="1">
      <t>ミ</t>
    </rPh>
    <phoneticPr fontId="3"/>
  </si>
  <si>
    <t>患者名</t>
    <rPh sb="0" eb="2">
      <t>カンジャ</t>
    </rPh>
    <rPh sb="2" eb="3">
      <t>メイ</t>
    </rPh>
    <phoneticPr fontId="3"/>
  </si>
  <si>
    <t>肺炎</t>
    <rPh sb="0" eb="2">
      <t>ハイエン</t>
    </rPh>
    <phoneticPr fontId="3"/>
  </si>
  <si>
    <t>痙攣発作</t>
    <rPh sb="0" eb="4">
      <t>ケイレンホッサ</t>
    </rPh>
    <phoneticPr fontId="3"/>
  </si>
  <si>
    <t>DVT</t>
    <phoneticPr fontId="3"/>
  </si>
  <si>
    <t>肝機能障害</t>
    <rPh sb="0" eb="3">
      <t>カンキノウ</t>
    </rPh>
    <rPh sb="3" eb="5">
      <t>ショウガイ</t>
    </rPh>
    <phoneticPr fontId="3"/>
  </si>
  <si>
    <t>悪性腫瘍</t>
    <rPh sb="0" eb="2">
      <t>アクセイ</t>
    </rPh>
    <rPh sb="2" eb="4">
      <t>シュヨウ</t>
    </rPh>
    <phoneticPr fontId="3"/>
  </si>
  <si>
    <t>呼吸器疾患</t>
    <rPh sb="0" eb="3">
      <t>コキュウキ</t>
    </rPh>
    <rPh sb="3" eb="5">
      <t>シッカン</t>
    </rPh>
    <phoneticPr fontId="3"/>
  </si>
  <si>
    <t>訪問看護</t>
    <rPh sb="0" eb="4">
      <t>ホウモンカンゴ</t>
    </rPh>
    <phoneticPr fontId="3"/>
  </si>
  <si>
    <t>ｒｔ-PA</t>
    <phoneticPr fontId="3"/>
  </si>
  <si>
    <t>NIHSS</t>
    <phoneticPr fontId="3"/>
  </si>
  <si>
    <t>GCS</t>
    <phoneticPr fontId="3"/>
  </si>
  <si>
    <t>E</t>
    <phoneticPr fontId="3"/>
  </si>
  <si>
    <t>V</t>
    <phoneticPr fontId="3"/>
  </si>
  <si>
    <t>M</t>
    <phoneticPr fontId="3"/>
  </si>
  <si>
    <t>DVT</t>
    <phoneticPr fontId="3"/>
  </si>
  <si>
    <t>WBC</t>
    <phoneticPr fontId="3"/>
  </si>
  <si>
    <t>Hb</t>
    <phoneticPr fontId="3"/>
  </si>
  <si>
    <t>HbA1c</t>
    <phoneticPr fontId="3"/>
  </si>
  <si>
    <t>～</t>
    <phoneticPr fontId="3"/>
  </si>
  <si>
    <t>T-cho</t>
    <phoneticPr fontId="3"/>
  </si>
  <si>
    <t>Alb</t>
    <phoneticPr fontId="3"/>
  </si>
  <si>
    <t>脳梗塞再発</t>
    <rPh sb="0" eb="3">
      <t>ノウコウソク</t>
    </rPh>
    <rPh sb="3" eb="5">
      <t>サイハツ</t>
    </rPh>
    <phoneticPr fontId="3"/>
  </si>
  <si>
    <t>水頭症</t>
    <rPh sb="0" eb="3">
      <t>スイトウショウ</t>
    </rPh>
    <phoneticPr fontId="3"/>
  </si>
  <si>
    <t>アミロイドーシス</t>
    <phoneticPr fontId="3"/>
  </si>
  <si>
    <t>血管奇形</t>
    <rPh sb="0" eb="2">
      <t>ケッカン</t>
    </rPh>
    <rPh sb="2" eb="4">
      <t>キケイ</t>
    </rPh>
    <phoneticPr fontId="3"/>
  </si>
  <si>
    <t>血管内血行再建</t>
    <rPh sb="0" eb="2">
      <t>ケッカン</t>
    </rPh>
    <rPh sb="2" eb="3">
      <t>ナイ</t>
    </rPh>
    <rPh sb="3" eb="5">
      <t>ケッコウ</t>
    </rPh>
    <rPh sb="5" eb="7">
      <t>サイケン</t>
    </rPh>
    <phoneticPr fontId="3"/>
  </si>
  <si>
    <t>CEA</t>
    <phoneticPr fontId="3"/>
  </si>
  <si>
    <t>皮質</t>
    <rPh sb="0" eb="2">
      <t>ヒシツ</t>
    </rPh>
    <phoneticPr fontId="3"/>
  </si>
  <si>
    <t>皮質下</t>
    <rPh sb="0" eb="3">
      <t>ヒシツカ</t>
    </rPh>
    <phoneticPr fontId="3"/>
  </si>
  <si>
    <t>大脳につき</t>
    <rPh sb="0" eb="2">
      <t>ダイノウ</t>
    </rPh>
    <phoneticPr fontId="3"/>
  </si>
  <si>
    <t>前交通動脈</t>
    <rPh sb="0" eb="1">
      <t>ゼン</t>
    </rPh>
    <rPh sb="1" eb="3">
      <t>コウツウ</t>
    </rPh>
    <rPh sb="3" eb="5">
      <t>ドウミャク</t>
    </rPh>
    <phoneticPr fontId="3"/>
  </si>
  <si>
    <t>側頭葉</t>
    <rPh sb="0" eb="1">
      <t>ソク</t>
    </rPh>
    <rPh sb="1" eb="2">
      <t>アタマ</t>
    </rPh>
    <rPh sb="2" eb="3">
      <t>ハ</t>
    </rPh>
    <phoneticPr fontId="3"/>
  </si>
  <si>
    <t>精神症状</t>
    <rPh sb="0" eb="2">
      <t>セイシン</t>
    </rPh>
    <rPh sb="2" eb="4">
      <t>ショウジョウ</t>
    </rPh>
    <phoneticPr fontId="3"/>
  </si>
  <si>
    <t>継続する看護</t>
    <rPh sb="0" eb="2">
      <t>ケイゾク</t>
    </rPh>
    <rPh sb="4" eb="6">
      <t>カンゴ</t>
    </rPh>
    <phoneticPr fontId="3"/>
  </si>
  <si>
    <t>抗血栓療法</t>
    <rPh sb="0" eb="1">
      <t>コウ</t>
    </rPh>
    <rPh sb="1" eb="3">
      <t>ケッセン</t>
    </rPh>
    <rPh sb="3" eb="5">
      <t>リョウホウ</t>
    </rPh>
    <phoneticPr fontId="3"/>
  </si>
  <si>
    <t>前頭葉障害</t>
    <rPh sb="0" eb="3">
      <t>ゼントウヨウ</t>
    </rPh>
    <rPh sb="3" eb="5">
      <t>ショウガイ</t>
    </rPh>
    <phoneticPr fontId="3"/>
  </si>
  <si>
    <t>情動障害</t>
    <rPh sb="0" eb="2">
      <t>ジョウドウ</t>
    </rPh>
    <rPh sb="2" eb="4">
      <t>ショウガイ</t>
    </rPh>
    <phoneticPr fontId="3"/>
  </si>
  <si>
    <t>未確定認知障害</t>
    <rPh sb="0" eb="3">
      <t>ミカクテイ</t>
    </rPh>
    <rPh sb="3" eb="5">
      <t>ニンチ</t>
    </rPh>
    <rPh sb="5" eb="7">
      <t>ショウガイ</t>
    </rPh>
    <phoneticPr fontId="3"/>
  </si>
  <si>
    <t>SLTA添付</t>
    <rPh sb="4" eb="6">
      <t>テンプ</t>
    </rPh>
    <phoneticPr fontId="3"/>
  </si>
  <si>
    <t>①</t>
    <phoneticPr fontId="3"/>
  </si>
  <si>
    <t>②</t>
    <phoneticPr fontId="3"/>
  </si>
  <si>
    <t>③</t>
    <phoneticPr fontId="3"/>
  </si>
  <si>
    <t>④</t>
    <phoneticPr fontId="3"/>
  </si>
  <si>
    <t>⑤</t>
    <phoneticPr fontId="3"/>
  </si>
  <si>
    <t>排泄</t>
    <rPh sb="0" eb="2">
      <t>ハイセツ</t>
    </rPh>
    <phoneticPr fontId="3"/>
  </si>
  <si>
    <t>介助</t>
    <rPh sb="0" eb="2">
      <t>カイジョ</t>
    </rPh>
    <phoneticPr fontId="3"/>
  </si>
  <si>
    <t>起居動作</t>
    <rPh sb="0" eb="1">
      <t>オ</t>
    </rPh>
    <rPh sb="1" eb="2">
      <t>イ</t>
    </rPh>
    <rPh sb="2" eb="4">
      <t>ドウサ</t>
    </rPh>
    <phoneticPr fontId="3"/>
  </si>
  <si>
    <t>屋内移動</t>
    <rPh sb="0" eb="2">
      <t>オクナイ</t>
    </rPh>
    <rPh sb="2" eb="4">
      <t>イドウ</t>
    </rPh>
    <phoneticPr fontId="3"/>
  </si>
  <si>
    <t>屋外移動</t>
    <rPh sb="0" eb="2">
      <t>オクガイ</t>
    </rPh>
    <rPh sb="2" eb="4">
      <t>イドウ</t>
    </rPh>
    <phoneticPr fontId="3"/>
  </si>
  <si>
    <t>用法</t>
    <rPh sb="0" eb="2">
      <t>ヨウホウ</t>
    </rPh>
    <phoneticPr fontId="3"/>
  </si>
  <si>
    <t>一日量</t>
    <rPh sb="0" eb="3">
      <t>イチニチリョウ</t>
    </rPh>
    <phoneticPr fontId="3"/>
  </si>
  <si>
    <t>単位</t>
    <rPh sb="0" eb="2">
      <t>タンイ</t>
    </rPh>
    <phoneticPr fontId="3"/>
  </si>
  <si>
    <t>副作用
アレルギー</t>
    <rPh sb="0" eb="3">
      <t>フクサヨウ</t>
    </rPh>
    <phoneticPr fontId="3"/>
  </si>
  <si>
    <t>様</t>
    <rPh sb="0" eb="1">
      <t>サマ</t>
    </rPh>
    <phoneticPr fontId="3"/>
  </si>
  <si>
    <t>急性期</t>
    <rPh sb="0" eb="3">
      <t>キュウセイキ</t>
    </rPh>
    <phoneticPr fontId="3"/>
  </si>
  <si>
    <t>患者・家族署名</t>
    <rPh sb="0" eb="2">
      <t>カンジャ</t>
    </rPh>
    <rPh sb="3" eb="5">
      <t>カゾク</t>
    </rPh>
    <rPh sb="5" eb="7">
      <t>ショメイ</t>
    </rPh>
    <phoneticPr fontId="3"/>
  </si>
  <si>
    <t>説明日</t>
    <rPh sb="0" eb="2">
      <t>セツメイ</t>
    </rPh>
    <rPh sb="2" eb="3">
      <t>ビ</t>
    </rPh>
    <phoneticPr fontId="3"/>
  </si>
  <si>
    <t>回復期</t>
    <rPh sb="0" eb="2">
      <t>カイフク</t>
    </rPh>
    <rPh sb="2" eb="3">
      <t>キ</t>
    </rPh>
    <phoneticPr fontId="3"/>
  </si>
  <si>
    <t>急性期病院</t>
    <rPh sb="0" eb="3">
      <t>キュウセイキ</t>
    </rPh>
    <rPh sb="3" eb="5">
      <t>ビョウイン</t>
    </rPh>
    <phoneticPr fontId="3"/>
  </si>
  <si>
    <t>在宅・施設
かかりつけ医</t>
    <rPh sb="0" eb="2">
      <t>ザイタク</t>
    </rPh>
    <rPh sb="3" eb="5">
      <t>シセツ</t>
    </rPh>
    <rPh sb="11" eb="12">
      <t>イ</t>
    </rPh>
    <phoneticPr fontId="3"/>
  </si>
  <si>
    <t>回復期リハ病院・病棟</t>
    <rPh sb="0" eb="2">
      <t>カイフク</t>
    </rPh>
    <rPh sb="2" eb="3">
      <t>キ</t>
    </rPh>
    <rPh sb="5" eb="7">
      <t>ビョウイン</t>
    </rPh>
    <rPh sb="8" eb="10">
      <t>ビョウトウ</t>
    </rPh>
    <phoneticPr fontId="3"/>
  </si>
  <si>
    <t>急性疾患の診断と治療</t>
    <rPh sb="0" eb="2">
      <t>キュウセイ</t>
    </rPh>
    <rPh sb="2" eb="4">
      <t>シッカン</t>
    </rPh>
    <rPh sb="5" eb="7">
      <t>シンダン</t>
    </rPh>
    <rPh sb="8" eb="10">
      <t>チリョウ</t>
    </rPh>
    <phoneticPr fontId="3"/>
  </si>
  <si>
    <t>機能障害・日常生活動作の改善</t>
    <rPh sb="0" eb="2">
      <t>キノウ</t>
    </rPh>
    <rPh sb="2" eb="4">
      <t>ショウガイ</t>
    </rPh>
    <rPh sb="5" eb="7">
      <t>ニチジョウ</t>
    </rPh>
    <rPh sb="7" eb="9">
      <t>セイカツ</t>
    </rPh>
    <rPh sb="9" eb="11">
      <t>ドウサ</t>
    </rPh>
    <rPh sb="12" eb="14">
      <t>カイゼン</t>
    </rPh>
    <phoneticPr fontId="3"/>
  </si>
  <si>
    <t>生活機能の維持・向上</t>
    <rPh sb="0" eb="2">
      <t>セイカツ</t>
    </rPh>
    <rPh sb="2" eb="4">
      <t>キノウ</t>
    </rPh>
    <rPh sb="5" eb="7">
      <t>イジ</t>
    </rPh>
    <rPh sb="8" eb="10">
      <t>コウジョウ</t>
    </rPh>
    <phoneticPr fontId="3"/>
  </si>
  <si>
    <t>診断と専門治療</t>
    <rPh sb="0" eb="2">
      <t>シンダン</t>
    </rPh>
    <rPh sb="3" eb="5">
      <t>センモン</t>
    </rPh>
    <rPh sb="5" eb="7">
      <t>チリョウ</t>
    </rPh>
    <phoneticPr fontId="3"/>
  </si>
  <si>
    <t>呼吸・循環の管理
合併疾患の管理
栄養管理</t>
    <rPh sb="0" eb="2">
      <t>コキュウ</t>
    </rPh>
    <rPh sb="3" eb="5">
      <t>ジュンカン</t>
    </rPh>
    <rPh sb="6" eb="8">
      <t>カンリ</t>
    </rPh>
    <rPh sb="9" eb="11">
      <t>ガッペイ</t>
    </rPh>
    <rPh sb="11" eb="13">
      <t>シッカン</t>
    </rPh>
    <rPh sb="14" eb="16">
      <t>カンリ</t>
    </rPh>
    <rPh sb="17" eb="19">
      <t>エイヨウ</t>
    </rPh>
    <rPh sb="19" eb="21">
      <t>カンリ</t>
    </rPh>
    <phoneticPr fontId="3"/>
  </si>
  <si>
    <t>合併疾患の管理
栄養管理</t>
    <rPh sb="0" eb="2">
      <t>ガッペイ</t>
    </rPh>
    <rPh sb="2" eb="4">
      <t>シッカン</t>
    </rPh>
    <rPh sb="5" eb="7">
      <t>カンリ</t>
    </rPh>
    <rPh sb="8" eb="10">
      <t>エイヨウ</t>
    </rPh>
    <rPh sb="10" eb="12">
      <t>カンリ</t>
    </rPh>
    <phoneticPr fontId="3"/>
  </si>
  <si>
    <t>機能障害の改善
ＡＤＬの向上
廃用症候群予防
介護者指導
介護保険手続き</t>
    <rPh sb="0" eb="2">
      <t>キノウ</t>
    </rPh>
    <rPh sb="2" eb="4">
      <t>ショウガイ</t>
    </rPh>
    <rPh sb="5" eb="7">
      <t>カイゼン</t>
    </rPh>
    <rPh sb="12" eb="14">
      <t>コウジョウ</t>
    </rPh>
    <rPh sb="15" eb="17">
      <t>ハイヨウ</t>
    </rPh>
    <rPh sb="17" eb="20">
      <t>ショウコウグン</t>
    </rPh>
    <rPh sb="20" eb="22">
      <t>ヨボウ</t>
    </rPh>
    <rPh sb="23" eb="26">
      <t>カイゴシャ</t>
    </rPh>
    <rPh sb="26" eb="28">
      <t>シドウ</t>
    </rPh>
    <rPh sb="29" eb="31">
      <t>カイゴ</t>
    </rPh>
    <rPh sb="31" eb="33">
      <t>ホケン</t>
    </rPh>
    <rPh sb="33" eb="35">
      <t>テツヅ</t>
    </rPh>
    <phoneticPr fontId="3"/>
  </si>
  <si>
    <t>ＡＤＬの維持向上
生活機能の向上
ＱＯＬの向上
廃用症候群予防</t>
    <rPh sb="4" eb="6">
      <t>イジ</t>
    </rPh>
    <rPh sb="6" eb="8">
      <t>コウジョウ</t>
    </rPh>
    <rPh sb="9" eb="11">
      <t>セイカツ</t>
    </rPh>
    <rPh sb="11" eb="13">
      <t>キノウ</t>
    </rPh>
    <rPh sb="14" eb="16">
      <t>コウジョウ</t>
    </rPh>
    <rPh sb="21" eb="23">
      <t>コウジョウ</t>
    </rPh>
    <rPh sb="24" eb="26">
      <t>ハイヨウ</t>
    </rPh>
    <rPh sb="26" eb="29">
      <t>ショウコウグン</t>
    </rPh>
    <rPh sb="29" eb="31">
      <t>ヨボウ</t>
    </rPh>
    <phoneticPr fontId="3"/>
  </si>
  <si>
    <t>廃用症候群予防
早期離床
早期自立</t>
    <rPh sb="8" eb="10">
      <t>ソウキ</t>
    </rPh>
    <rPh sb="10" eb="12">
      <t>リショウ</t>
    </rPh>
    <rPh sb="13" eb="15">
      <t>ソウキ</t>
    </rPh>
    <rPh sb="15" eb="17">
      <t>ジリツ</t>
    </rPh>
    <phoneticPr fontId="3"/>
  </si>
  <si>
    <t>重症度・看護必要度</t>
    <rPh sb="0" eb="3">
      <t>ジュウショウド</t>
    </rPh>
    <rPh sb="4" eb="6">
      <t>カンゴ</t>
    </rPh>
    <rPh sb="6" eb="9">
      <t>ヒツヨウド</t>
    </rPh>
    <phoneticPr fontId="3"/>
  </si>
  <si>
    <t>日常生活動作指標</t>
    <rPh sb="0" eb="2">
      <t>ニチジョウ</t>
    </rPh>
    <rPh sb="2" eb="4">
      <t>セイカツ</t>
    </rPh>
    <rPh sb="4" eb="6">
      <t>ドウサ</t>
    </rPh>
    <rPh sb="6" eb="8">
      <t>シヒョウ</t>
    </rPh>
    <phoneticPr fontId="3"/>
  </si>
  <si>
    <t>要介護度</t>
    <rPh sb="0" eb="3">
      <t>ヨウカイゴ</t>
    </rPh>
    <rPh sb="3" eb="4">
      <t>ド</t>
    </rPh>
    <phoneticPr fontId="3"/>
  </si>
  <si>
    <t>脳卒中地域連携計画説明・同意書</t>
    <rPh sb="0" eb="3">
      <t>ノウソッチュウ</t>
    </rPh>
    <rPh sb="3" eb="5">
      <t>チイキ</t>
    </rPh>
    <rPh sb="5" eb="7">
      <t>レンケイ</t>
    </rPh>
    <rPh sb="7" eb="9">
      <t>ケイカク</t>
    </rPh>
    <rPh sb="9" eb="11">
      <t>セツメイ</t>
    </rPh>
    <rPh sb="12" eb="15">
      <t>ドウイショ</t>
    </rPh>
    <phoneticPr fontId="3"/>
  </si>
  <si>
    <t>回/日</t>
    <rPh sb="0" eb="1">
      <t>カイ</t>
    </rPh>
    <rPh sb="2" eb="3">
      <t>ヒ</t>
    </rPh>
    <phoneticPr fontId="3"/>
  </si>
  <si>
    <t>処方内容は、別紙を参照下さい。</t>
    <rPh sb="0" eb="2">
      <t>ショホウ</t>
    </rPh>
    <rPh sb="2" eb="4">
      <t>ナイヨウ</t>
    </rPh>
    <rPh sb="6" eb="8">
      <t>ベッシ</t>
    </rPh>
    <rPh sb="9" eb="12">
      <t>サンショウクダ</t>
    </rPh>
    <phoneticPr fontId="3"/>
  </si>
  <si>
    <t>薬剤名</t>
    <rPh sb="0" eb="2">
      <t>ヤクザイ</t>
    </rPh>
    <rPh sb="2" eb="3">
      <t>メイ</t>
    </rPh>
    <phoneticPr fontId="3"/>
  </si>
  <si>
    <t>調剤方法</t>
    <rPh sb="0" eb="2">
      <t>チョウザイ</t>
    </rPh>
    <rPh sb="2" eb="4">
      <t>ホウホウ</t>
    </rPh>
    <phoneticPr fontId="3"/>
  </si>
  <si>
    <t>ヒート包装</t>
    <rPh sb="3" eb="5">
      <t>ホウソウ</t>
    </rPh>
    <phoneticPr fontId="3"/>
  </si>
  <si>
    <t>一包化</t>
    <rPh sb="0" eb="3">
      <t>イッポウカ</t>
    </rPh>
    <phoneticPr fontId="3"/>
  </si>
  <si>
    <t>粉砕</t>
    <rPh sb="0" eb="2">
      <t>フンサイ</t>
    </rPh>
    <phoneticPr fontId="3"/>
  </si>
  <si>
    <t>簡易懸濁</t>
    <rPh sb="0" eb="2">
      <t>カンイ</t>
    </rPh>
    <rPh sb="2" eb="4">
      <t>ケンダク</t>
    </rPh>
    <phoneticPr fontId="3"/>
  </si>
  <si>
    <t>備考：</t>
    <rPh sb="0" eb="2">
      <t>ビコウ</t>
    </rPh>
    <phoneticPr fontId="3"/>
  </si>
  <si>
    <t>薬剤管理方法</t>
    <rPh sb="0" eb="2">
      <t>ヤクザイ</t>
    </rPh>
    <rPh sb="2" eb="4">
      <t>カンリ</t>
    </rPh>
    <rPh sb="4" eb="6">
      <t>ホウホウ</t>
    </rPh>
    <phoneticPr fontId="3"/>
  </si>
  <si>
    <t>自己管理</t>
    <rPh sb="0" eb="2">
      <t>ジコ</t>
    </rPh>
    <rPh sb="2" eb="4">
      <t>カンリ</t>
    </rPh>
    <phoneticPr fontId="3"/>
  </si>
  <si>
    <t>一日配薬</t>
    <rPh sb="0" eb="2">
      <t>イチニチ</t>
    </rPh>
    <rPh sb="2" eb="3">
      <t>クバ</t>
    </rPh>
    <rPh sb="3" eb="4">
      <t>クスリ</t>
    </rPh>
    <phoneticPr fontId="3"/>
  </si>
  <si>
    <t>毎回配薬</t>
    <rPh sb="0" eb="2">
      <t>マイカイ</t>
    </rPh>
    <rPh sb="2" eb="3">
      <t>クバ</t>
    </rPh>
    <rPh sb="3" eb="4">
      <t>クスリ</t>
    </rPh>
    <phoneticPr fontId="3"/>
  </si>
  <si>
    <t>車椅子移乗</t>
    <rPh sb="0" eb="3">
      <t>クルマイス</t>
    </rPh>
    <rPh sb="3" eb="5">
      <t>イジョウ</t>
    </rPh>
    <phoneticPr fontId="3"/>
  </si>
  <si>
    <t>更衣</t>
    <rPh sb="0" eb="2">
      <t>コウイ</t>
    </rPh>
    <phoneticPr fontId="3"/>
  </si>
  <si>
    <t>入浴</t>
    <rPh sb="0" eb="2">
      <t>ニュウヨク</t>
    </rPh>
    <phoneticPr fontId="3"/>
  </si>
  <si>
    <t>⑥</t>
    <phoneticPr fontId="3"/>
  </si>
  <si>
    <t>⑦</t>
    <phoneticPr fontId="3"/>
  </si>
  <si>
    <t>⑧</t>
    <phoneticPr fontId="3"/>
  </si>
  <si>
    <t>⑨</t>
    <phoneticPr fontId="3"/>
  </si>
  <si>
    <t>杖</t>
    <rPh sb="0" eb="1">
      <t>ツエ</t>
    </rPh>
    <phoneticPr fontId="3"/>
  </si>
  <si>
    <t>手押し車</t>
    <rPh sb="0" eb="2">
      <t>テオ</t>
    </rPh>
    <rPh sb="3" eb="4">
      <t>クルマ</t>
    </rPh>
    <phoneticPr fontId="3"/>
  </si>
  <si>
    <t>車椅子</t>
    <rPh sb="0" eb="3">
      <t>クルマイス</t>
    </rPh>
    <phoneticPr fontId="3"/>
  </si>
  <si>
    <t>自宅浴槽</t>
    <rPh sb="0" eb="2">
      <t>ジタク</t>
    </rPh>
    <rPh sb="2" eb="4">
      <t>ヨクソウ</t>
    </rPh>
    <phoneticPr fontId="3"/>
  </si>
  <si>
    <t>リフト浴</t>
    <rPh sb="3" eb="4">
      <t>ヨク</t>
    </rPh>
    <phoneticPr fontId="3"/>
  </si>
  <si>
    <t>口腔衛生</t>
    <rPh sb="0" eb="2">
      <t>コウクウ</t>
    </rPh>
    <rPh sb="2" eb="4">
      <t>エイセイ</t>
    </rPh>
    <phoneticPr fontId="3"/>
  </si>
  <si>
    <t>カテーテル等</t>
    <rPh sb="5" eb="6">
      <t>トウ</t>
    </rPh>
    <phoneticPr fontId="3"/>
  </si>
  <si>
    <t>下肢</t>
    <rPh sb="0" eb="2">
      <t>カシ</t>
    </rPh>
    <phoneticPr fontId="3"/>
  </si>
  <si>
    <t>後期</t>
    <rPh sb="0" eb="2">
      <t>コウキ</t>
    </rPh>
    <phoneticPr fontId="3"/>
  </si>
  <si>
    <t>組合</t>
    <rPh sb="0" eb="2">
      <t>クミアイ</t>
    </rPh>
    <phoneticPr fontId="3"/>
  </si>
  <si>
    <t>保険</t>
    <rPh sb="0" eb="2">
      <t>ホケン</t>
    </rPh>
    <phoneticPr fontId="3"/>
  </si>
  <si>
    <t>公費</t>
    <rPh sb="0" eb="2">
      <t>コウヒ</t>
    </rPh>
    <phoneticPr fontId="3"/>
  </si>
  <si>
    <t>家族状況</t>
    <rPh sb="0" eb="2">
      <t>カゾク</t>
    </rPh>
    <rPh sb="2" eb="4">
      <t>ジョウキョウ</t>
    </rPh>
    <phoneticPr fontId="3"/>
  </si>
  <si>
    <t>介護保険</t>
    <rPh sb="0" eb="4">
      <t>カイゴホケン</t>
    </rPh>
    <phoneticPr fontId="3"/>
  </si>
  <si>
    <t>身障手帳</t>
    <rPh sb="0" eb="2">
      <t>シンショウ</t>
    </rPh>
    <rPh sb="2" eb="4">
      <t>テチョウ</t>
    </rPh>
    <phoneticPr fontId="3"/>
  </si>
  <si>
    <t>身体障害者手帳有り</t>
    <rPh sb="0" eb="2">
      <t>シンタイ</t>
    </rPh>
    <rPh sb="2" eb="5">
      <t>ショウガイシャ</t>
    </rPh>
    <rPh sb="5" eb="7">
      <t>テチョウ</t>
    </rPh>
    <rPh sb="7" eb="8">
      <t>ア</t>
    </rPh>
    <phoneticPr fontId="3"/>
  </si>
  <si>
    <t>種</t>
    <rPh sb="0" eb="1">
      <t>シュ</t>
    </rPh>
    <phoneticPr fontId="3"/>
  </si>
  <si>
    <t>視覚</t>
    <rPh sb="0" eb="2">
      <t>シカク</t>
    </rPh>
    <phoneticPr fontId="3"/>
  </si>
  <si>
    <t>聴覚</t>
    <rPh sb="0" eb="2">
      <t>チョウカク</t>
    </rPh>
    <phoneticPr fontId="3"/>
  </si>
  <si>
    <t>言語</t>
    <rPh sb="0" eb="2">
      <t>ゲンゴ</t>
    </rPh>
    <phoneticPr fontId="3"/>
  </si>
  <si>
    <t>肢体</t>
    <rPh sb="0" eb="2">
      <t>シタイ</t>
    </rPh>
    <phoneticPr fontId="3"/>
  </si>
  <si>
    <t>内部</t>
    <rPh sb="0" eb="2">
      <t>ナイブ</t>
    </rPh>
    <phoneticPr fontId="3"/>
  </si>
  <si>
    <t>障害名</t>
    <rPh sb="0" eb="2">
      <t>ショウガイ</t>
    </rPh>
    <rPh sb="2" eb="3">
      <t>メイ</t>
    </rPh>
    <phoneticPr fontId="3"/>
  </si>
  <si>
    <t>住宅状況</t>
    <rPh sb="0" eb="2">
      <t>ジュウタク</t>
    </rPh>
    <rPh sb="2" eb="4">
      <t>ジョウキョウ</t>
    </rPh>
    <phoneticPr fontId="3"/>
  </si>
  <si>
    <t>転帰先</t>
    <rPh sb="0" eb="2">
      <t>テンキ</t>
    </rPh>
    <rPh sb="2" eb="3">
      <t>サキ</t>
    </rPh>
    <phoneticPr fontId="3"/>
  </si>
  <si>
    <t>連絡先</t>
    <rPh sb="0" eb="3">
      <t>レンラクサキ</t>
    </rPh>
    <phoneticPr fontId="3"/>
  </si>
  <si>
    <t>機関名</t>
    <rPh sb="0" eb="2">
      <t>キカン</t>
    </rPh>
    <rPh sb="2" eb="3">
      <t>メイ</t>
    </rPh>
    <phoneticPr fontId="3"/>
  </si>
  <si>
    <t>在宅主治医</t>
    <rPh sb="0" eb="2">
      <t>ザイタク</t>
    </rPh>
    <rPh sb="2" eb="5">
      <t>シュジイ</t>
    </rPh>
    <phoneticPr fontId="3"/>
  </si>
  <si>
    <t>ケアマネ</t>
    <phoneticPr fontId="3"/>
  </si>
  <si>
    <t>高齢</t>
    <rPh sb="0" eb="2">
      <t>コウレイ</t>
    </rPh>
    <phoneticPr fontId="3"/>
  </si>
  <si>
    <t>単老</t>
    <rPh sb="0" eb="1">
      <t>タン</t>
    </rPh>
    <rPh sb="1" eb="2">
      <t>ロウ</t>
    </rPh>
    <phoneticPr fontId="3"/>
  </si>
  <si>
    <t>障害</t>
    <rPh sb="0" eb="2">
      <t>ショウガイ</t>
    </rPh>
    <phoneticPr fontId="3"/>
  </si>
  <si>
    <t>連絡先</t>
    <rPh sb="0" eb="2">
      <t>レンラク</t>
    </rPh>
    <rPh sb="2" eb="3">
      <t>サキ</t>
    </rPh>
    <phoneticPr fontId="3"/>
  </si>
  <si>
    <t>実施年月日</t>
    <rPh sb="0" eb="2">
      <t>ジッシ</t>
    </rPh>
    <rPh sb="2" eb="5">
      <t>ネンガッピ</t>
    </rPh>
    <phoneticPr fontId="3"/>
  </si>
  <si>
    <t>心原性脳塞栓症</t>
    <rPh sb="0" eb="3">
      <t>シンゲンセイ</t>
    </rPh>
    <rPh sb="3" eb="4">
      <t>ノウ</t>
    </rPh>
    <rPh sb="4" eb="7">
      <t>ソクセンショウ</t>
    </rPh>
    <phoneticPr fontId="3"/>
  </si>
  <si>
    <t>Barthel Index</t>
    <phoneticPr fontId="3"/>
  </si>
  <si>
    <t>脳出血再発</t>
    <phoneticPr fontId="3"/>
  </si>
  <si>
    <t>脳ヘルニア</t>
    <phoneticPr fontId="3"/>
  </si>
  <si>
    <t>急性期説明医師署名</t>
    <rPh sb="0" eb="3">
      <t>キュウセイキ</t>
    </rPh>
    <rPh sb="3" eb="5">
      <t>セツメイ</t>
    </rPh>
    <rPh sb="5" eb="7">
      <t>イシ</t>
    </rPh>
    <rPh sb="7" eb="9">
      <t>ショメイ</t>
    </rPh>
    <phoneticPr fontId="3"/>
  </si>
  <si>
    <t>脳ヘルニア</t>
    <phoneticPr fontId="3"/>
  </si>
  <si>
    <t>皮質＋皮質下</t>
    <phoneticPr fontId="3"/>
  </si>
  <si>
    <t>現在の文字数</t>
    <rPh sb="0" eb="2">
      <t>ゲンザイ</t>
    </rPh>
    <rPh sb="3" eb="6">
      <t>モジスウ</t>
    </rPh>
    <phoneticPr fontId="3"/>
  </si>
  <si>
    <t>京都府リハビリテーション連絡協議会
脳卒中地域連携パス運営会議</t>
    <phoneticPr fontId="3"/>
  </si>
  <si>
    <t>京都府脳卒中地域連携パス</t>
    <rPh sb="0" eb="3">
      <t>キョウトフ</t>
    </rPh>
    <rPh sb="3" eb="6">
      <t>ノウソッチュウ</t>
    </rPh>
    <rPh sb="6" eb="8">
      <t>チイキ</t>
    </rPh>
    <rPh sb="8" eb="10">
      <t>レンケイ</t>
    </rPh>
    <phoneticPr fontId="3"/>
  </si>
  <si>
    <t>保佐</t>
    <rPh sb="0" eb="2">
      <t>ホサ</t>
    </rPh>
    <phoneticPr fontId="3"/>
  </si>
  <si>
    <t>計画管理病院(施設コードの＊は未登録施設)</t>
    <rPh sb="0" eb="2">
      <t>ケイカク</t>
    </rPh>
    <rPh sb="2" eb="4">
      <t>カンリ</t>
    </rPh>
    <rPh sb="4" eb="6">
      <t>ビョウイン</t>
    </rPh>
    <rPh sb="7" eb="9">
      <t>シセツ</t>
    </rPh>
    <rPh sb="15" eb="18">
      <t>ミトウロク</t>
    </rPh>
    <rPh sb="18" eb="20">
      <t>シセツ</t>
    </rPh>
    <phoneticPr fontId="3"/>
  </si>
  <si>
    <t>回復期を担う施設(○空欄は未登録施設)</t>
    <rPh sb="0" eb="2">
      <t>カイフク</t>
    </rPh>
    <rPh sb="2" eb="3">
      <t>キ</t>
    </rPh>
    <rPh sb="4" eb="5">
      <t>ニナ</t>
    </rPh>
    <rPh sb="6" eb="8">
      <t>シセツ</t>
    </rPh>
    <rPh sb="10" eb="12">
      <t>クウラン</t>
    </rPh>
    <rPh sb="13" eb="16">
      <t>ミトウロク</t>
    </rPh>
    <rPh sb="16" eb="18">
      <t>シセツ</t>
    </rPh>
    <phoneticPr fontId="3"/>
  </si>
  <si>
    <t>生活期を担う施設(○空欄は未登録施設)</t>
    <rPh sb="0" eb="2">
      <t>セイカツ</t>
    </rPh>
    <rPh sb="2" eb="3">
      <t>キ</t>
    </rPh>
    <rPh sb="4" eb="5">
      <t>ニナ</t>
    </rPh>
    <rPh sb="6" eb="8">
      <t>シセツ</t>
    </rPh>
    <rPh sb="10" eb="12">
      <t>クウラン</t>
    </rPh>
    <rPh sb="13" eb="16">
      <t>ミトウロク</t>
    </rPh>
    <rPh sb="16" eb="18">
      <t>シセツ</t>
    </rPh>
    <phoneticPr fontId="3"/>
  </si>
  <si>
    <t>介護・療養型施設(○空欄は未登録施設)</t>
    <rPh sb="0" eb="2">
      <t>カイゴ</t>
    </rPh>
    <rPh sb="3" eb="5">
      <t>リョウヨウ</t>
    </rPh>
    <rPh sb="5" eb="6">
      <t>カタ</t>
    </rPh>
    <rPh sb="6" eb="8">
      <t>シセツ</t>
    </rPh>
    <rPh sb="10" eb="12">
      <t>クウラン</t>
    </rPh>
    <rPh sb="13" eb="16">
      <t>ミトウロク</t>
    </rPh>
    <rPh sb="16" eb="18">
      <t>シセツ</t>
    </rPh>
    <phoneticPr fontId="3"/>
  </si>
  <si>
    <t>京都第一赤十字病院</t>
    <rPh sb="0" eb="2">
      <t>キョウト</t>
    </rPh>
    <rPh sb="2" eb="4">
      <t>ダイイチ</t>
    </rPh>
    <rPh sb="4" eb="7">
      <t>セキジュウジ</t>
    </rPh>
    <rPh sb="7" eb="9">
      <t>ビョウイン</t>
    </rPh>
    <phoneticPr fontId="3"/>
  </si>
  <si>
    <t>中京区</t>
    <rPh sb="0" eb="3">
      <t>ナカギョウク</t>
    </rPh>
    <phoneticPr fontId="3"/>
  </si>
  <si>
    <t>西の京</t>
    <rPh sb="0" eb="1">
      <t>ニシ</t>
    </rPh>
    <rPh sb="2" eb="3">
      <t>キョウ</t>
    </rPh>
    <phoneticPr fontId="3"/>
  </si>
  <si>
    <t>洛和ヴィラアエル</t>
    <rPh sb="0" eb="1">
      <t>ラク</t>
    </rPh>
    <rPh sb="1" eb="2">
      <t>ワ</t>
    </rPh>
    <phoneticPr fontId="3"/>
  </si>
  <si>
    <t>山科区</t>
    <rPh sb="0" eb="3">
      <t>ヤマシナク</t>
    </rPh>
    <phoneticPr fontId="3"/>
  </si>
  <si>
    <t>春風</t>
    <rPh sb="0" eb="2">
      <t>ハルカゼ</t>
    </rPh>
    <phoneticPr fontId="3"/>
  </si>
  <si>
    <t>木津川市</t>
    <rPh sb="0" eb="3">
      <t>キヅガワ</t>
    </rPh>
    <rPh sb="3" eb="4">
      <t>シ</t>
    </rPh>
    <phoneticPr fontId="3"/>
  </si>
  <si>
    <t>日本バプテスト病院</t>
    <rPh sb="0" eb="2">
      <t>ニホン</t>
    </rPh>
    <rPh sb="7" eb="9">
      <t>ビョウイン</t>
    </rPh>
    <phoneticPr fontId="3"/>
  </si>
  <si>
    <t>北区</t>
    <rPh sb="0" eb="2">
      <t>キタク</t>
    </rPh>
    <phoneticPr fontId="3"/>
  </si>
  <si>
    <t>京都逓信病院</t>
    <rPh sb="0" eb="2">
      <t>キョウト</t>
    </rPh>
    <rPh sb="2" eb="4">
      <t>テイシン</t>
    </rPh>
    <rPh sb="4" eb="6">
      <t>ビョウイン</t>
    </rPh>
    <phoneticPr fontId="3"/>
  </si>
  <si>
    <t>はやし神経内科</t>
    <rPh sb="3" eb="5">
      <t>シンケイ</t>
    </rPh>
    <rPh sb="5" eb="7">
      <t>ナイカ</t>
    </rPh>
    <phoneticPr fontId="3"/>
  </si>
  <si>
    <t>田辺記念病院</t>
    <rPh sb="0" eb="2">
      <t>タナベ</t>
    </rPh>
    <rPh sb="2" eb="4">
      <t>キネン</t>
    </rPh>
    <rPh sb="4" eb="6">
      <t>ビョウイン</t>
    </rPh>
    <phoneticPr fontId="3"/>
  </si>
  <si>
    <t>向日回生病院</t>
    <rPh sb="0" eb="2">
      <t>ムコウ</t>
    </rPh>
    <rPh sb="2" eb="4">
      <t>カイセイ</t>
    </rPh>
    <rPh sb="4" eb="6">
      <t>ビョウイン</t>
    </rPh>
    <phoneticPr fontId="3"/>
  </si>
  <si>
    <t>心房細動</t>
    <rPh sb="0" eb="4">
      <t>シンボウサイドウ</t>
    </rPh>
    <phoneticPr fontId="3"/>
  </si>
  <si>
    <t>糖尿病</t>
    <rPh sb="0" eb="3">
      <t>トウニョウビョウ</t>
    </rPh>
    <phoneticPr fontId="3"/>
  </si>
  <si>
    <t>十条武田リハビリテーション病院</t>
    <rPh sb="2" eb="4">
      <t>タケダ</t>
    </rPh>
    <phoneticPr fontId="3"/>
  </si>
  <si>
    <t>バプテスト老人保健施設</t>
    <rPh sb="5" eb="7">
      <t>ロウジン</t>
    </rPh>
    <rPh sb="7" eb="9">
      <t>ホケン</t>
    </rPh>
    <rPh sb="9" eb="11">
      <t>シセツ</t>
    </rPh>
    <phoneticPr fontId="3"/>
  </si>
  <si>
    <t>京都山城総合医療センター</t>
    <rPh sb="0" eb="2">
      <t>キョウト</t>
    </rPh>
    <rPh sb="2" eb="4">
      <t>ヤマシロ</t>
    </rPh>
    <rPh sb="4" eb="6">
      <t>ソウゴウ</t>
    </rPh>
    <rPh sb="6" eb="8">
      <t>イリョウ</t>
    </rPh>
    <phoneticPr fontId="3"/>
  </si>
  <si>
    <t>南区</t>
    <rPh sb="0" eb="2">
      <t>ミナミク</t>
    </rPh>
    <phoneticPr fontId="3"/>
  </si>
  <si>
    <t>京都九条病院</t>
    <rPh sb="0" eb="2">
      <t>キョウト</t>
    </rPh>
    <rPh sb="2" eb="4">
      <t>クジョウ</t>
    </rPh>
    <rPh sb="4" eb="6">
      <t>ビョウイン</t>
    </rPh>
    <phoneticPr fontId="3"/>
  </si>
  <si>
    <t>京都民医連中央病院</t>
    <rPh sb="0" eb="2">
      <t>キョウト</t>
    </rPh>
    <rPh sb="2" eb="3">
      <t>ミン</t>
    </rPh>
    <rPh sb="3" eb="4">
      <t>イ</t>
    </rPh>
    <rPh sb="4" eb="5">
      <t>レン</t>
    </rPh>
    <rPh sb="5" eb="7">
      <t>チュウオウ</t>
    </rPh>
    <rPh sb="7" eb="9">
      <t>ビョウイン</t>
    </rPh>
    <phoneticPr fontId="3"/>
  </si>
  <si>
    <t>御所南リハビリテーションクリニック</t>
    <rPh sb="0" eb="2">
      <t>ゴショ</t>
    </rPh>
    <rPh sb="2" eb="3">
      <t>ミナミ</t>
    </rPh>
    <phoneticPr fontId="3"/>
  </si>
  <si>
    <t>共和病院</t>
    <rPh sb="0" eb="2">
      <t>キョウワ</t>
    </rPh>
    <rPh sb="2" eb="4">
      <t>ビョウイン</t>
    </rPh>
    <phoneticPr fontId="3"/>
  </si>
  <si>
    <t>京都南西病院</t>
    <rPh sb="0" eb="2">
      <t>キョウト</t>
    </rPh>
    <rPh sb="2" eb="4">
      <t>ナンセイ</t>
    </rPh>
    <rPh sb="4" eb="6">
      <t>ビョウイン</t>
    </rPh>
    <phoneticPr fontId="3"/>
  </si>
  <si>
    <t>宇多野病院</t>
    <rPh sb="0" eb="3">
      <t>ウタノ</t>
    </rPh>
    <rPh sb="3" eb="5">
      <t>ビョウイン</t>
    </rPh>
    <phoneticPr fontId="3"/>
  </si>
  <si>
    <t>宇治武田病院</t>
    <rPh sb="0" eb="2">
      <t>ウジ</t>
    </rPh>
    <rPh sb="2" eb="4">
      <t>タケダ</t>
    </rPh>
    <rPh sb="4" eb="6">
      <t>ビョウイン</t>
    </rPh>
    <phoneticPr fontId="3"/>
  </si>
  <si>
    <t>国保京丹波町病院</t>
    <rPh sb="0" eb="2">
      <t>コクホ</t>
    </rPh>
    <rPh sb="2" eb="3">
      <t>キョウ</t>
    </rPh>
    <rPh sb="3" eb="6">
      <t>タンバチョウ</t>
    </rPh>
    <rPh sb="6" eb="8">
      <t>ビョウイン</t>
    </rPh>
    <phoneticPr fontId="3"/>
  </si>
  <si>
    <t>宇治徳洲会病院</t>
    <rPh sb="0" eb="2">
      <t>ウジ</t>
    </rPh>
    <rPh sb="2" eb="3">
      <t>トク</t>
    </rPh>
    <rPh sb="3" eb="4">
      <t>シュウ</t>
    </rPh>
    <rPh sb="4" eb="5">
      <t>カイ</t>
    </rPh>
    <rPh sb="5" eb="7">
      <t>ビョウイン</t>
    </rPh>
    <phoneticPr fontId="3"/>
  </si>
  <si>
    <t>HBｓ</t>
    <phoneticPr fontId="3"/>
  </si>
  <si>
    <t>HCV</t>
    <phoneticPr fontId="3"/>
  </si>
  <si>
    <t>RPR</t>
    <phoneticPr fontId="3"/>
  </si>
  <si>
    <t>MRSA</t>
    <phoneticPr fontId="3"/>
  </si>
  <si>
    <t>検査日</t>
    <rPh sb="2" eb="3">
      <t>ヒ</t>
    </rPh>
    <phoneticPr fontId="3"/>
  </si>
  <si>
    <t>診療情報提供書　脳卒中(急性期)</t>
  </si>
  <si>
    <t>医師用</t>
    <phoneticPr fontId="3"/>
  </si>
  <si>
    <t>診療情報提供書　(急性期)</t>
    <phoneticPr fontId="3"/>
  </si>
  <si>
    <t>薬剤</t>
    <phoneticPr fontId="3"/>
  </si>
  <si>
    <t>看護師</t>
    <phoneticPr fontId="3"/>
  </si>
  <si>
    <t>診療情報提供書　脳卒中 (急性期)</t>
    <phoneticPr fontId="3"/>
  </si>
  <si>
    <t>リハビリ</t>
    <phoneticPr fontId="3"/>
  </si>
  <si>
    <t>診療情報提供書　脳卒中(回復期)</t>
    <phoneticPr fontId="3"/>
  </si>
  <si>
    <t>医師</t>
    <phoneticPr fontId="3"/>
  </si>
  <si>
    <t>診療情報提供書　(回復期)</t>
    <phoneticPr fontId="3"/>
  </si>
  <si>
    <t>診療情報提供書　(生活期)</t>
    <phoneticPr fontId="3"/>
  </si>
  <si>
    <t>C2</t>
    <phoneticPr fontId="3"/>
  </si>
  <si>
    <t>C1</t>
    <phoneticPr fontId="3"/>
  </si>
  <si>
    <t>B2</t>
    <phoneticPr fontId="3"/>
  </si>
  <si>
    <t>B1</t>
    <phoneticPr fontId="3"/>
  </si>
  <si>
    <t>A2</t>
    <phoneticPr fontId="3"/>
  </si>
  <si>
    <t>A1</t>
    <phoneticPr fontId="3"/>
  </si>
  <si>
    <t>J2</t>
    <phoneticPr fontId="3"/>
  </si>
  <si>
    <t>J1</t>
    <phoneticPr fontId="3"/>
  </si>
  <si>
    <t>自立</t>
    <phoneticPr fontId="3"/>
  </si>
  <si>
    <t>M</t>
    <phoneticPr fontId="3"/>
  </si>
  <si>
    <t>Ⅳ</t>
    <phoneticPr fontId="3"/>
  </si>
  <si>
    <t>Ⅲｂ</t>
    <phoneticPr fontId="3"/>
  </si>
  <si>
    <t>Ⅲa</t>
    <phoneticPr fontId="3"/>
  </si>
  <si>
    <t>Ⅱｂ</t>
    <phoneticPr fontId="3"/>
  </si>
  <si>
    <t>Ⅱa</t>
    <phoneticPr fontId="3"/>
  </si>
  <si>
    <t>自立</t>
    <phoneticPr fontId="3"/>
  </si>
  <si>
    <t>I</t>
    <phoneticPr fontId="3"/>
  </si>
  <si>
    <t>認知症高齢者の日常生活自立度</t>
    <rPh sb="0" eb="3">
      <t>ニンチショウ</t>
    </rPh>
    <rPh sb="3" eb="6">
      <t>コウレイシャ</t>
    </rPh>
    <rPh sb="7" eb="9">
      <t>ニチジョウ</t>
    </rPh>
    <rPh sb="9" eb="11">
      <t>セイカツ</t>
    </rPh>
    <rPh sb="11" eb="14">
      <t>ジリツド</t>
    </rPh>
    <phoneticPr fontId="3"/>
  </si>
  <si>
    <t>C2</t>
    <phoneticPr fontId="3"/>
  </si>
  <si>
    <t>C1</t>
    <phoneticPr fontId="3"/>
  </si>
  <si>
    <t>B2</t>
    <phoneticPr fontId="3"/>
  </si>
  <si>
    <t>B1</t>
    <phoneticPr fontId="3"/>
  </si>
  <si>
    <t>A2</t>
    <phoneticPr fontId="3"/>
  </si>
  <si>
    <t>A1</t>
    <phoneticPr fontId="3"/>
  </si>
  <si>
    <t>J2</t>
    <phoneticPr fontId="3"/>
  </si>
  <si>
    <t>J1</t>
    <phoneticPr fontId="3"/>
  </si>
  <si>
    <t>自立</t>
    <phoneticPr fontId="3"/>
  </si>
  <si>
    <t>M</t>
    <phoneticPr fontId="3"/>
  </si>
  <si>
    <t>Ⅳ</t>
    <phoneticPr fontId="3"/>
  </si>
  <si>
    <t>Ⅲｂ</t>
    <phoneticPr fontId="3"/>
  </si>
  <si>
    <t>Ⅲa</t>
    <phoneticPr fontId="3"/>
  </si>
  <si>
    <t>Ⅱｂ</t>
    <phoneticPr fontId="3"/>
  </si>
  <si>
    <t>Ⅱa</t>
    <phoneticPr fontId="3"/>
  </si>
  <si>
    <t>自立</t>
    <phoneticPr fontId="3"/>
  </si>
  <si>
    <t>I</t>
    <phoneticPr fontId="3"/>
  </si>
  <si>
    <t>Ⅳ</t>
    <phoneticPr fontId="3"/>
  </si>
  <si>
    <t>M</t>
    <phoneticPr fontId="3"/>
  </si>
  <si>
    <t>Ⅲｂ</t>
    <phoneticPr fontId="3"/>
  </si>
  <si>
    <t>Ⅲa</t>
    <phoneticPr fontId="3"/>
  </si>
  <si>
    <t>Ⅱｂ</t>
    <phoneticPr fontId="3"/>
  </si>
  <si>
    <t>Ⅱa</t>
    <phoneticPr fontId="3"/>
  </si>
  <si>
    <t>I</t>
    <phoneticPr fontId="3"/>
  </si>
  <si>
    <t>自立</t>
    <phoneticPr fontId="3"/>
  </si>
  <si>
    <t>認知症高齢者の日常生活自立度</t>
    <rPh sb="0" eb="3">
      <t>ニンチショウ</t>
    </rPh>
    <rPh sb="3" eb="6">
      <t>コウレイシャ</t>
    </rPh>
    <rPh sb="7" eb="9">
      <t>ニチジョウ</t>
    </rPh>
    <rPh sb="9" eb="11">
      <t>セイカツ</t>
    </rPh>
    <rPh sb="11" eb="13">
      <t>ジリツ</t>
    </rPh>
    <rPh sb="13" eb="14">
      <t>ド</t>
    </rPh>
    <phoneticPr fontId="3"/>
  </si>
  <si>
    <t>京都鞍馬口医療センター</t>
    <rPh sb="0" eb="2">
      <t>キョウト</t>
    </rPh>
    <rPh sb="2" eb="5">
      <t>クラマグチ</t>
    </rPh>
    <rPh sb="5" eb="7">
      <t>イリョウ</t>
    </rPh>
    <phoneticPr fontId="3"/>
  </si>
  <si>
    <t>×</t>
  </si>
  <si>
    <t>京都ルネス病院</t>
    <rPh sb="0" eb="2">
      <t>キョウト</t>
    </rPh>
    <rPh sb="5" eb="7">
      <t>ビョウイン</t>
    </rPh>
    <phoneticPr fontId="3"/>
  </si>
  <si>
    <t>愛仁会リハビリテーション病院</t>
    <rPh sb="0" eb="1">
      <t>アイ</t>
    </rPh>
    <rPh sb="1" eb="2">
      <t>ジン</t>
    </rPh>
    <rPh sb="2" eb="3">
      <t>カイ</t>
    </rPh>
    <rPh sb="12" eb="14">
      <t>ビョウイン</t>
    </rPh>
    <phoneticPr fontId="3"/>
  </si>
  <si>
    <t>登美ヶ丘リハビリテーション病院</t>
    <rPh sb="0" eb="2">
      <t>トミ</t>
    </rPh>
    <rPh sb="3" eb="4">
      <t>オカ</t>
    </rPh>
    <rPh sb="13" eb="15">
      <t>ビョウイン</t>
    </rPh>
    <phoneticPr fontId="3"/>
  </si>
  <si>
    <t>075-821-3388</t>
  </si>
  <si>
    <t>冨田病院</t>
    <rPh sb="0" eb="2">
      <t>トミタ</t>
    </rPh>
    <rPh sb="2" eb="4">
      <t>ビョウイン</t>
    </rPh>
    <phoneticPr fontId="3"/>
  </si>
  <si>
    <t>075-702-5980</t>
  </si>
  <si>
    <t>075-702-5940</t>
  </si>
  <si>
    <t>マムクオーレ</t>
  </si>
  <si>
    <t>075-694-6655</t>
  </si>
  <si>
    <t>075-694-6670</t>
  </si>
  <si>
    <t>マムクオーレⅡ</t>
  </si>
  <si>
    <t>がくさい病院</t>
    <rPh sb="4" eb="6">
      <t>ビョウイン</t>
    </rPh>
    <phoneticPr fontId="3"/>
  </si>
  <si>
    <t>075-863-2185</t>
  </si>
  <si>
    <t>ケア・スポット梅津</t>
  </si>
  <si>
    <t>075-594-8020</t>
  </si>
  <si>
    <t>075-593-2040</t>
  </si>
  <si>
    <t>075-603-7511</t>
  </si>
  <si>
    <t>アールそせい</t>
  </si>
  <si>
    <t>075-603-0851</t>
  </si>
  <si>
    <t>第２アールそせい</t>
  </si>
  <si>
    <t>ケアセンター回生</t>
  </si>
  <si>
    <t>京都府立医科大学附属病院</t>
    <rPh sb="0" eb="2">
      <t>キョウト</t>
    </rPh>
    <rPh sb="2" eb="4">
      <t>フリツ</t>
    </rPh>
    <rPh sb="4" eb="6">
      <t>イカ</t>
    </rPh>
    <rPh sb="6" eb="8">
      <t>ダイガク</t>
    </rPh>
    <rPh sb="8" eb="10">
      <t>フゾク</t>
    </rPh>
    <rPh sb="10" eb="12">
      <t>ビョウイン</t>
    </rPh>
    <phoneticPr fontId="3"/>
  </si>
  <si>
    <t>マムフローラ</t>
  </si>
  <si>
    <t>京都大学医学部附属病院</t>
    <rPh sb="0" eb="2">
      <t>キョウト</t>
    </rPh>
    <rPh sb="2" eb="4">
      <t>ダイガク</t>
    </rPh>
    <rPh sb="4" eb="7">
      <t>イガクブ</t>
    </rPh>
    <rPh sb="7" eb="9">
      <t>フゾク</t>
    </rPh>
    <rPh sb="9" eb="11">
      <t>ビョウイン</t>
    </rPh>
    <phoneticPr fontId="3"/>
  </si>
  <si>
    <t>075-953-6301</t>
  </si>
  <si>
    <t>075-953-6302</t>
  </si>
  <si>
    <t>0774-73-0359</t>
  </si>
  <si>
    <t>0774-71-8600</t>
  </si>
  <si>
    <t>やましろ</t>
  </si>
  <si>
    <t>陽生苑</t>
  </si>
  <si>
    <t>垣田医院（通所ﾘﾊ・訪問ﾘﾊ）</t>
    <rPh sb="0" eb="2">
      <t>カキタ</t>
    </rPh>
    <rPh sb="2" eb="4">
      <t>イイン</t>
    </rPh>
    <rPh sb="5" eb="7">
      <t>ツウショ</t>
    </rPh>
    <rPh sb="10" eb="12">
      <t>ホウモン</t>
    </rPh>
    <phoneticPr fontId="3"/>
  </si>
  <si>
    <t>蘇生会総合病院（訪問リハ）</t>
    <rPh sb="0" eb="2">
      <t>ソセイ</t>
    </rPh>
    <rPh sb="2" eb="3">
      <t>カイ</t>
    </rPh>
    <rPh sb="3" eb="5">
      <t>ソウゴウ</t>
    </rPh>
    <rPh sb="5" eb="7">
      <t>ビョウイン</t>
    </rPh>
    <rPh sb="8" eb="10">
      <t>ホウモン</t>
    </rPh>
    <phoneticPr fontId="3"/>
  </si>
  <si>
    <t>相馬病院</t>
    <rPh sb="0" eb="2">
      <t>ソウマ</t>
    </rPh>
    <rPh sb="2" eb="4">
      <t>ビョウイン</t>
    </rPh>
    <phoneticPr fontId="3"/>
  </si>
  <si>
    <t>精華町</t>
    <rPh sb="0" eb="2">
      <t>セイカ</t>
    </rPh>
    <rPh sb="2" eb="3">
      <t>チョウ</t>
    </rPh>
    <phoneticPr fontId="3"/>
  </si>
  <si>
    <t>洛和会音羽病院</t>
    <rPh sb="0" eb="1">
      <t>ラク</t>
    </rPh>
    <rPh sb="1" eb="2">
      <t>ワ</t>
    </rPh>
    <rPh sb="2" eb="3">
      <t>カイ</t>
    </rPh>
    <rPh sb="3" eb="5">
      <t>オトワ</t>
    </rPh>
    <rPh sb="5" eb="7">
      <t>ビョウイン</t>
    </rPh>
    <phoneticPr fontId="3"/>
  </si>
  <si>
    <t>ZA</t>
  </si>
  <si>
    <t>検査日</t>
    <rPh sb="0" eb="2">
      <t>ケンサ</t>
    </rPh>
    <rPh sb="2" eb="3">
      <t>ビ</t>
    </rPh>
    <phoneticPr fontId="3"/>
  </si>
  <si>
    <t>（最後尾に移動）</t>
    <phoneticPr fontId="4"/>
  </si>
  <si>
    <t>SH総合病院</t>
    <rPh sb="2" eb="4">
      <t>ソウゴウ</t>
    </rPh>
    <rPh sb="4" eb="6">
      <t>ビョウイン</t>
    </rPh>
    <phoneticPr fontId="3"/>
  </si>
  <si>
    <t>SHリハビリテーション病院</t>
    <rPh sb="11" eb="13">
      <t>ビョウイン</t>
    </rPh>
    <phoneticPr fontId="3"/>
  </si>
  <si>
    <t>SH診療所</t>
    <rPh sb="2" eb="5">
      <t>シンリョウジョ</t>
    </rPh>
    <phoneticPr fontId="3"/>
  </si>
  <si>
    <t>SH介護老人保健施設</t>
    <rPh sb="2" eb="4">
      <t>カイゴ</t>
    </rPh>
    <rPh sb="4" eb="6">
      <t>ロウジン</t>
    </rPh>
    <rPh sb="6" eb="8">
      <t>ホケン</t>
    </rPh>
    <rPh sb="8" eb="10">
      <t>シセツ</t>
    </rPh>
    <phoneticPr fontId="3"/>
  </si>
  <si>
    <t>深江形成整形外科医院</t>
    <rPh sb="0" eb="2">
      <t>フカエ</t>
    </rPh>
    <rPh sb="2" eb="4">
      <t>ケイセイ</t>
    </rPh>
    <rPh sb="4" eb="6">
      <t>セイケイ</t>
    </rPh>
    <rPh sb="6" eb="8">
      <t>ゲカ</t>
    </rPh>
    <rPh sb="8" eb="9">
      <t>イ</t>
    </rPh>
    <rPh sb="9" eb="10">
      <t>イン</t>
    </rPh>
    <phoneticPr fontId="3"/>
  </si>
  <si>
    <t>嶋村医院</t>
    <rPh sb="0" eb="2">
      <t>シマムラ</t>
    </rPh>
    <rPh sb="2" eb="4">
      <t>イイン</t>
    </rPh>
    <phoneticPr fontId="3"/>
  </si>
  <si>
    <t>右京区</t>
    <rPh sb="0" eb="3">
      <t>ウキョウク</t>
    </rPh>
    <phoneticPr fontId="3"/>
  </si>
  <si>
    <t>洛和会音羽リハビリテーション病院</t>
    <rPh sb="0" eb="1">
      <t>ラク</t>
    </rPh>
    <rPh sb="1" eb="2">
      <t>ワ</t>
    </rPh>
    <rPh sb="2" eb="3">
      <t>カイ</t>
    </rPh>
    <rPh sb="3" eb="5">
      <t>オトワ</t>
    </rPh>
    <rPh sb="14" eb="16">
      <t>ビョウイン</t>
    </rPh>
    <phoneticPr fontId="3"/>
  </si>
  <si>
    <t>やすらぎ苑</t>
    <rPh sb="4" eb="5">
      <t>エン</t>
    </rPh>
    <phoneticPr fontId="3"/>
  </si>
  <si>
    <t>京田辺市</t>
    <rPh sb="0" eb="4">
      <t>キョウタナベシ</t>
    </rPh>
    <phoneticPr fontId="3"/>
  </si>
  <si>
    <t>むかいじま病院</t>
    <rPh sb="5" eb="7">
      <t>ビョウイン</t>
    </rPh>
    <phoneticPr fontId="3"/>
  </si>
  <si>
    <t>111-111-1111</t>
  </si>
  <si>
    <t>111-111-1112</t>
  </si>
  <si>
    <t>222-222-2222</t>
  </si>
  <si>
    <t>222-222-2223</t>
  </si>
  <si>
    <t>333-333-3333</t>
  </si>
  <si>
    <t>333-333-3334</t>
  </si>
  <si>
    <t>444-444-4444</t>
  </si>
  <si>
    <t>444-444-4445</t>
  </si>
  <si>
    <t>075-414-1935</t>
  </si>
  <si>
    <t>075-821-3114</t>
  </si>
  <si>
    <t>075-463-4301</t>
  </si>
  <si>
    <t>075-463-4373</t>
  </si>
  <si>
    <t>075-254-8841</t>
  </si>
  <si>
    <t>075-254-8840</t>
  </si>
  <si>
    <t>075-691-7755</t>
  </si>
  <si>
    <t>075-691-7765</t>
  </si>
  <si>
    <t>075-241-7176</t>
  </si>
  <si>
    <t>075-254-7511</t>
  </si>
  <si>
    <t>075-254-7544</t>
  </si>
  <si>
    <t>075-351-3245</t>
  </si>
  <si>
    <t>075-352-3830</t>
  </si>
  <si>
    <t>075-864-3331</t>
  </si>
  <si>
    <t>075-861-4803</t>
  </si>
  <si>
    <t>075-781-3294</t>
  </si>
  <si>
    <t>075-781-3419</t>
  </si>
  <si>
    <t>075-706-7602</t>
  </si>
  <si>
    <t>075-706-7763</t>
  </si>
  <si>
    <t>京都民医連第二中央病院</t>
  </si>
  <si>
    <t>075-781-5112</t>
  </si>
  <si>
    <t>075-781-9039</t>
  </si>
  <si>
    <t>脳神経リハビリ北大路病院</t>
  </si>
  <si>
    <t>075-621-3101</t>
  </si>
  <si>
    <t>0774-46-5981</t>
  </si>
  <si>
    <t>0774-46-7835</t>
  </si>
  <si>
    <t>075-721-8721</t>
  </si>
  <si>
    <t>075-721-8726</t>
  </si>
  <si>
    <t>0774-54-1111</t>
  </si>
  <si>
    <t>0774-55-8919</t>
  </si>
  <si>
    <t>075-461-5121</t>
  </si>
  <si>
    <t>075-464-0027</t>
  </si>
  <si>
    <t>075-958-3388</t>
  </si>
  <si>
    <t>075-951-5300</t>
  </si>
  <si>
    <t>075-331-8707</t>
  </si>
  <si>
    <t>075-331-8820</t>
  </si>
  <si>
    <t>0771-42-2510</t>
  </si>
  <si>
    <t>0771-42-5071</t>
  </si>
  <si>
    <t>075-541-3136</t>
  </si>
  <si>
    <t>075-561-8401</t>
  </si>
  <si>
    <t>075-957-1112</t>
  </si>
  <si>
    <t>075-957-0160</t>
  </si>
  <si>
    <t>アゼリアガーデン</t>
  </si>
  <si>
    <t>075-581-6221</t>
  </si>
  <si>
    <t>075-581-6110</t>
  </si>
  <si>
    <t>075-573-2122</t>
  </si>
  <si>
    <t>075-575-5520</t>
  </si>
  <si>
    <t>0774-98-2600</t>
  </si>
  <si>
    <t>0774-98-2601</t>
  </si>
  <si>
    <t>とちのき</t>
  </si>
  <si>
    <t>0774-20-1111</t>
  </si>
  <si>
    <t>0774-20-2854</t>
  </si>
  <si>
    <t>075-631-7282</t>
  </si>
  <si>
    <t>金井病院</t>
  </si>
  <si>
    <t>075-622-0701</t>
  </si>
  <si>
    <t>075-612-3080</t>
  </si>
  <si>
    <t>大島病院</t>
  </si>
  <si>
    <t>0771-25-2020</t>
  </si>
  <si>
    <t>0771-25-2121</t>
  </si>
  <si>
    <t>はたごまち</t>
  </si>
  <si>
    <t>0774-62-7722</t>
  </si>
  <si>
    <t>0774-64-2821</t>
  </si>
  <si>
    <t>075-612-3101</t>
  </si>
  <si>
    <t>075-612-3198</t>
  </si>
  <si>
    <t>075-741-1727</t>
  </si>
  <si>
    <t>075-741-1720</t>
  </si>
  <si>
    <t>しずはうす</t>
  </si>
  <si>
    <t>075-922-0321</t>
  </si>
  <si>
    <t>075-922-0325</t>
  </si>
  <si>
    <t>075-953-2712</t>
  </si>
  <si>
    <t>075-956-8350</t>
  </si>
  <si>
    <t>075-955-1151</t>
  </si>
  <si>
    <t>075-955-1236</t>
  </si>
  <si>
    <t>075-954-3136</t>
  </si>
  <si>
    <t>075-952-7688</t>
  </si>
  <si>
    <t>075-934-6881</t>
  </si>
  <si>
    <t>075-933-9413</t>
  </si>
  <si>
    <t>075-963-4460</t>
  </si>
  <si>
    <t>075-963-4461</t>
  </si>
  <si>
    <t>072-683-1212</t>
  </si>
  <si>
    <t>072-683-1282</t>
  </si>
  <si>
    <t>0774-33-1717</t>
  </si>
  <si>
    <t>0774-26-6950</t>
  </si>
  <si>
    <t>0774-25-2062</t>
  </si>
  <si>
    <t>0774-25-2660</t>
  </si>
  <si>
    <t>0774-53-3505</t>
  </si>
  <si>
    <t>0774-56-1525</t>
  </si>
  <si>
    <t>075-971-2001</t>
  </si>
  <si>
    <t>075-983-0185</t>
  </si>
  <si>
    <t>0774-63-1112</t>
  </si>
  <si>
    <t>0774-63-2535</t>
  </si>
  <si>
    <t>075-983-0119</t>
  </si>
  <si>
    <t>075-983-0310</t>
  </si>
  <si>
    <t>0774-98-2123</t>
  </si>
  <si>
    <t>0774-98-2101</t>
  </si>
  <si>
    <t>0742-48-2600</t>
  </si>
  <si>
    <t>0742-48-2601</t>
  </si>
  <si>
    <t>0771-23-0013</t>
  </si>
  <si>
    <t>0771-24-9719</t>
  </si>
  <si>
    <t>0771-22-0341</t>
  </si>
  <si>
    <t>0771-22-9200</t>
  </si>
  <si>
    <t>0771-62-0515</t>
  </si>
  <si>
    <t>0771-62-2832</t>
  </si>
  <si>
    <t>0771-86-0220</t>
  </si>
  <si>
    <t>0771-88-5041</t>
  </si>
  <si>
    <t>0773-22-3550</t>
  </si>
  <si>
    <t>0773-23-3745</t>
  </si>
  <si>
    <t>池田整形外科クリニック</t>
    <rPh sb="0" eb="2">
      <t>イケダ</t>
    </rPh>
    <rPh sb="2" eb="4">
      <t>セイケイ</t>
    </rPh>
    <rPh sb="4" eb="6">
      <t>ゲカ</t>
    </rPh>
    <phoneticPr fontId="3"/>
  </si>
  <si>
    <t>池田整形外科クリニック（通所リハ）</t>
    <rPh sb="0" eb="2">
      <t>イケダ</t>
    </rPh>
    <rPh sb="2" eb="4">
      <t>セイケイ</t>
    </rPh>
    <rPh sb="4" eb="6">
      <t>ゲカ</t>
    </rPh>
    <rPh sb="12" eb="13">
      <t>ツウ</t>
    </rPh>
    <rPh sb="13" eb="14">
      <t>ショ</t>
    </rPh>
    <phoneticPr fontId="3"/>
  </si>
  <si>
    <t>京都岡本記念病院</t>
    <rPh sb="0" eb="2">
      <t>キョウト</t>
    </rPh>
    <rPh sb="2" eb="4">
      <t>オカモト</t>
    </rPh>
    <rPh sb="4" eb="6">
      <t>キネン</t>
    </rPh>
    <rPh sb="6" eb="8">
      <t>ビョウイン</t>
    </rPh>
    <phoneticPr fontId="3"/>
  </si>
  <si>
    <t>075-646-1412</t>
  </si>
  <si>
    <t>075-646-1413</t>
  </si>
  <si>
    <t>深草京しみず</t>
    <rPh sb="0" eb="2">
      <t>フカクサ</t>
    </rPh>
    <rPh sb="2" eb="3">
      <t>キョウ</t>
    </rPh>
    <phoneticPr fontId="3"/>
  </si>
  <si>
    <t>シミズ病院</t>
    <rPh sb="3" eb="5">
      <t>ビョウイン</t>
    </rPh>
    <phoneticPr fontId="3"/>
  </si>
  <si>
    <t>075-646-5400</t>
  </si>
  <si>
    <t>075-646-5401</t>
  </si>
  <si>
    <t>京都リハビリテーション病院</t>
    <rPh sb="0" eb="2">
      <t>キョウト</t>
    </rPh>
    <rPh sb="11" eb="13">
      <t>ビョウイン</t>
    </rPh>
    <phoneticPr fontId="3"/>
  </si>
  <si>
    <t>京都岡本記念病院</t>
    <rPh sb="0" eb="2">
      <t>キョウト</t>
    </rPh>
    <rPh sb="4" eb="6">
      <t>キネン</t>
    </rPh>
    <phoneticPr fontId="3"/>
  </si>
  <si>
    <t>病型</t>
    <rPh sb="0" eb="1">
      <t>ビョウ</t>
    </rPh>
    <rPh sb="1" eb="2">
      <t>カタ</t>
    </rPh>
    <phoneticPr fontId="3"/>
  </si>
  <si>
    <t>主な治療</t>
    <rPh sb="0" eb="1">
      <t>シュ</t>
    </rPh>
    <rPh sb="2" eb="4">
      <t>チリョウ</t>
    </rPh>
    <phoneticPr fontId="3"/>
  </si>
  <si>
    <t>介護保険</t>
    <rPh sb="0" eb="2">
      <t>カイゴ</t>
    </rPh>
    <rPh sb="2" eb="4">
      <t>ホケン</t>
    </rPh>
    <phoneticPr fontId="3"/>
  </si>
  <si>
    <t>サービス利用</t>
    <rPh sb="4" eb="5">
      <t>リ</t>
    </rPh>
    <rPh sb="5" eb="6">
      <t>ヨウ</t>
    </rPh>
    <phoneticPr fontId="3"/>
  </si>
  <si>
    <t>大脳</t>
    <rPh sb="0" eb="2">
      <t>ダイノウ</t>
    </rPh>
    <phoneticPr fontId="3"/>
  </si>
  <si>
    <t>進捗状況</t>
    <rPh sb="0" eb="2">
      <t>シンチョク</t>
    </rPh>
    <rPh sb="2" eb="4">
      <t>ジョウキョウ</t>
    </rPh>
    <phoneticPr fontId="3"/>
  </si>
  <si>
    <t>→摂食・嚥下</t>
    <rPh sb="1" eb="3">
      <t>セッショク</t>
    </rPh>
    <rPh sb="4" eb="6">
      <t>エンゲ</t>
    </rPh>
    <phoneticPr fontId="3"/>
  </si>
  <si>
    <t>特記
事項</t>
    <rPh sb="0" eb="2">
      <t>トッキ</t>
    </rPh>
    <rPh sb="3" eb="5">
      <t>ジコウ</t>
    </rPh>
    <phoneticPr fontId="3"/>
  </si>
  <si>
    <t>退院時mRS</t>
    <rPh sb="0" eb="2">
      <t>タイイン</t>
    </rPh>
    <rPh sb="2" eb="3">
      <t>ジ</t>
    </rPh>
    <phoneticPr fontId="3"/>
  </si>
  <si>
    <t>障害認定
（身体）</t>
    <rPh sb="0" eb="2">
      <t>ショウガイ</t>
    </rPh>
    <rPh sb="2" eb="4">
      <t>ニンテイ</t>
    </rPh>
    <rPh sb="6" eb="8">
      <t>シンタイ</t>
    </rPh>
    <phoneticPr fontId="3"/>
  </si>
  <si>
    <t>種</t>
    <rPh sb="0" eb="1">
      <t>タネ</t>
    </rPh>
    <phoneticPr fontId="3"/>
  </si>
  <si>
    <t>級</t>
    <rPh sb="0" eb="1">
      <t>キュウ</t>
    </rPh>
    <phoneticPr fontId="3"/>
  </si>
  <si>
    <t>処置</t>
    <rPh sb="0" eb="2">
      <t>ショチ</t>
    </rPh>
    <phoneticPr fontId="3"/>
  </si>
  <si>
    <t>胃瘻/経鼻</t>
    <rPh sb="0" eb="2">
      <t>イロウ</t>
    </rPh>
    <rPh sb="3" eb="4">
      <t>キョウ</t>
    </rPh>
    <rPh sb="4" eb="5">
      <t>ハナ</t>
    </rPh>
    <phoneticPr fontId="3"/>
  </si>
  <si>
    <t>回/日</t>
    <rPh sb="0" eb="1">
      <t>カイ</t>
    </rPh>
    <rPh sb="2" eb="3">
      <t>ニチ</t>
    </rPh>
    <phoneticPr fontId="3"/>
  </si>
  <si>
    <t>上肢</t>
    <rPh sb="0" eb="2">
      <t>ジョウシ</t>
    </rPh>
    <phoneticPr fontId="3"/>
  </si>
  <si>
    <t>褥瘡処置</t>
    <rPh sb="0" eb="1">
      <t>シトネ</t>
    </rPh>
    <rPh sb="1" eb="2">
      <t>カサ</t>
    </rPh>
    <rPh sb="2" eb="4">
      <t>ショチ</t>
    </rPh>
    <phoneticPr fontId="3"/>
  </si>
  <si>
    <t>健側MMT</t>
    <rPh sb="0" eb="1">
      <t>ケン</t>
    </rPh>
    <rPh sb="1" eb="2">
      <t>ガワ</t>
    </rPh>
    <phoneticPr fontId="3"/>
  </si>
  <si>
    <t>協調運動障害</t>
    <rPh sb="0" eb="2">
      <t>キョウチョウ</t>
    </rPh>
    <rPh sb="2" eb="4">
      <t>ウンドウ</t>
    </rPh>
    <rPh sb="4" eb="6">
      <t>ショウガイ</t>
    </rPh>
    <phoneticPr fontId="3"/>
  </si>
  <si>
    <t>嚥下障害</t>
    <rPh sb="0" eb="2">
      <t>エンゲ</t>
    </rPh>
    <rPh sb="2" eb="4">
      <t>ショウガイ</t>
    </rPh>
    <phoneticPr fontId="3"/>
  </si>
  <si>
    <t>状態</t>
    <rPh sb="0" eb="2">
      <t>ジョウタイ</t>
    </rPh>
    <phoneticPr fontId="3"/>
  </si>
  <si>
    <t>構音障害</t>
    <rPh sb="0" eb="1">
      <t>カマエ</t>
    </rPh>
    <rPh sb="1" eb="2">
      <t>オン</t>
    </rPh>
    <rPh sb="2" eb="4">
      <t>ショウガイ</t>
    </rPh>
    <phoneticPr fontId="3"/>
  </si>
  <si>
    <t>詳細：</t>
    <rPh sb="0" eb="2">
      <t>ショウサイ</t>
    </rPh>
    <phoneticPr fontId="3"/>
  </si>
  <si>
    <t>床上安静の指示</t>
    <rPh sb="0" eb="1">
      <t>ユカ</t>
    </rPh>
    <rPh sb="1" eb="2">
      <t>ウエ</t>
    </rPh>
    <rPh sb="2" eb="4">
      <t>アンセイ</t>
    </rPh>
    <rPh sb="5" eb="7">
      <t>シジ</t>
    </rPh>
    <phoneticPr fontId="3"/>
  </si>
  <si>
    <t>　装具・
　福祉用具</t>
    <rPh sb="1" eb="3">
      <t>ソウグ</t>
    </rPh>
    <rPh sb="6" eb="8">
      <t>フクシ</t>
    </rPh>
    <rPh sb="8" eb="10">
      <t>ヨウグ</t>
    </rPh>
    <phoneticPr fontId="3"/>
  </si>
  <si>
    <t>下肢装具</t>
    <rPh sb="0" eb="2">
      <t>カシ</t>
    </rPh>
    <rPh sb="2" eb="4">
      <t>ソウグ</t>
    </rPh>
    <phoneticPr fontId="3"/>
  </si>
  <si>
    <t>（その他）</t>
    <rPh sb="3" eb="4">
      <t>タ</t>
    </rPh>
    <phoneticPr fontId="3"/>
  </si>
  <si>
    <t>作成年月日</t>
    <rPh sb="0" eb="2">
      <t>サクセイ</t>
    </rPh>
    <rPh sb="2" eb="5">
      <t>ネンガッピ</t>
    </rPh>
    <phoneticPr fontId="3"/>
  </si>
  <si>
    <t>作成業者
作成病院</t>
    <rPh sb="0" eb="2">
      <t>サクセイ</t>
    </rPh>
    <rPh sb="2" eb="4">
      <t>ギョウシャ</t>
    </rPh>
    <rPh sb="5" eb="7">
      <t>サクセイ</t>
    </rPh>
    <rPh sb="7" eb="9">
      <t>ビョウイン</t>
    </rPh>
    <phoneticPr fontId="3"/>
  </si>
  <si>
    <t>掴まれば可</t>
    <rPh sb="0" eb="1">
      <t>ツカ</t>
    </rPh>
    <rPh sb="4" eb="5">
      <t>カ</t>
    </rPh>
    <phoneticPr fontId="3"/>
  </si>
  <si>
    <t>利用制度</t>
    <rPh sb="0" eb="1">
      <t>リ</t>
    </rPh>
    <rPh sb="1" eb="2">
      <t>ヨウ</t>
    </rPh>
    <rPh sb="2" eb="4">
      <t>セイド</t>
    </rPh>
    <phoneticPr fontId="3"/>
  </si>
  <si>
    <t>高次脳機能
障害</t>
    <rPh sb="0" eb="2">
      <t>コウジ</t>
    </rPh>
    <rPh sb="2" eb="3">
      <t>ノウ</t>
    </rPh>
    <rPh sb="3" eb="5">
      <t>キノウ</t>
    </rPh>
    <rPh sb="6" eb="8">
      <t>ショウガイ</t>
    </rPh>
    <phoneticPr fontId="3"/>
  </si>
  <si>
    <t>坐位保持</t>
    <rPh sb="0" eb="1">
      <t>ザ</t>
    </rPh>
    <rPh sb="1" eb="2">
      <t>グライ</t>
    </rPh>
    <rPh sb="2" eb="4">
      <t>ホジ</t>
    </rPh>
    <phoneticPr fontId="3"/>
  </si>
  <si>
    <t>支えがあれば可</t>
    <rPh sb="0" eb="1">
      <t>ササ</t>
    </rPh>
    <rPh sb="6" eb="7">
      <t>カ</t>
    </rPh>
    <phoneticPr fontId="3"/>
  </si>
  <si>
    <t>移乗</t>
    <rPh sb="0" eb="1">
      <t>ウツ</t>
    </rPh>
    <rPh sb="1" eb="2">
      <t>ノ</t>
    </rPh>
    <phoneticPr fontId="3"/>
  </si>
  <si>
    <t>見守り・
一部介助</t>
    <rPh sb="0" eb="2">
      <t>ミマモ</t>
    </rPh>
    <rPh sb="5" eb="7">
      <t>イチブ</t>
    </rPh>
    <rPh sb="7" eb="9">
      <t>カイジョ</t>
    </rPh>
    <phoneticPr fontId="3"/>
  </si>
  <si>
    <t>清拭</t>
    <rPh sb="0" eb="1">
      <t>キヨ</t>
    </rPh>
    <rPh sb="1" eb="2">
      <t>ヌグ</t>
    </rPh>
    <phoneticPr fontId="3"/>
  </si>
  <si>
    <t>トイレ移乗</t>
    <rPh sb="3" eb="4">
      <t>ウツ</t>
    </rPh>
    <rPh sb="4" eb="5">
      <t>ノ</t>
    </rPh>
    <phoneticPr fontId="3"/>
  </si>
  <si>
    <t>運動項目
合　計</t>
    <rPh sb="0" eb="2">
      <t>ウンドウ</t>
    </rPh>
    <rPh sb="2" eb="4">
      <t>コウモク</t>
    </rPh>
    <rPh sb="5" eb="6">
      <t>ゴウ</t>
    </rPh>
    <rPh sb="7" eb="8">
      <t>ケイ</t>
    </rPh>
    <phoneticPr fontId="3"/>
  </si>
  <si>
    <t>認知項目
合　計</t>
    <rPh sb="0" eb="2">
      <t>ニンチ</t>
    </rPh>
    <rPh sb="2" eb="4">
      <t>コウモク</t>
    </rPh>
    <rPh sb="5" eb="6">
      <t>ゴウ</t>
    </rPh>
    <rPh sb="7" eb="8">
      <t>ケイ</t>
    </rPh>
    <phoneticPr fontId="3"/>
  </si>
  <si>
    <t>誤嚥性肺炎</t>
    <rPh sb="0" eb="2">
      <t>ゴエン</t>
    </rPh>
    <rPh sb="2" eb="3">
      <t>セイ</t>
    </rPh>
    <rPh sb="3" eb="5">
      <t>ハイエン</t>
    </rPh>
    <phoneticPr fontId="3"/>
  </si>
  <si>
    <t xml:space="preserve">服薬
</t>
    <rPh sb="0" eb="2">
      <t>フクヤク</t>
    </rPh>
    <phoneticPr fontId="3"/>
  </si>
  <si>
    <t>一日量</t>
    <rPh sb="0" eb="2">
      <t>イチニチ</t>
    </rPh>
    <rPh sb="2" eb="3">
      <t>リョウ</t>
    </rPh>
    <phoneticPr fontId="3"/>
  </si>
  <si>
    <t>介助要</t>
    <rPh sb="0" eb="2">
      <t>カイジョ</t>
    </rPh>
    <rPh sb="2" eb="3">
      <t>ヨウ</t>
    </rPh>
    <phoneticPr fontId="3"/>
  </si>
  <si>
    <t>口腔清拭</t>
    <rPh sb="0" eb="2">
      <t>コウクウ</t>
    </rPh>
    <rPh sb="2" eb="3">
      <t>キヨ</t>
    </rPh>
    <rPh sb="3" eb="4">
      <t>ショク</t>
    </rPh>
    <phoneticPr fontId="3"/>
  </si>
  <si>
    <t>出来る時と出来ない時あり</t>
    <rPh sb="0" eb="2">
      <t>デキ</t>
    </rPh>
    <rPh sb="3" eb="4">
      <t>トキ</t>
    </rPh>
    <rPh sb="5" eb="7">
      <t>デキ</t>
    </rPh>
    <rPh sb="9" eb="10">
      <t>トキ</t>
    </rPh>
    <phoneticPr fontId="3"/>
  </si>
  <si>
    <t>摂食・嚥下</t>
    <rPh sb="0" eb="2">
      <t>セッショク</t>
    </rPh>
    <rPh sb="3" eb="5">
      <t>エンゲ</t>
    </rPh>
    <phoneticPr fontId="3"/>
  </si>
  <si>
    <t>副食</t>
    <rPh sb="0" eb="1">
      <t>フク</t>
    </rPh>
    <rPh sb="1" eb="2">
      <t>ショク</t>
    </rPh>
    <phoneticPr fontId="3"/>
  </si>
  <si>
    <t>日常生活自立度</t>
    <rPh sb="0" eb="2">
      <t>ニチジョウ</t>
    </rPh>
    <rPh sb="2" eb="4">
      <t>セイカツ</t>
    </rPh>
    <rPh sb="4" eb="7">
      <t>ジリツド</t>
    </rPh>
    <phoneticPr fontId="3"/>
  </si>
  <si>
    <r>
      <rPr>
        <b/>
        <sz val="8"/>
        <rFont val="ＭＳ Ｐゴシック"/>
        <family val="3"/>
        <charset val="128"/>
      </rPr>
      <t>INR</t>
    </r>
    <r>
      <rPr>
        <b/>
        <sz val="7"/>
        <rFont val="ＭＳ Ｐゴシック"/>
        <family val="3"/>
        <charset val="128"/>
      </rPr>
      <t xml:space="preserve">
管理値</t>
    </r>
    <rPh sb="4" eb="6">
      <t>カンリ</t>
    </rPh>
    <rPh sb="6" eb="7">
      <t>アタイ</t>
    </rPh>
    <phoneticPr fontId="3"/>
  </si>
  <si>
    <t>ベッド車椅子移乗</t>
    <rPh sb="3" eb="6">
      <t>クルマイス</t>
    </rPh>
    <rPh sb="6" eb="7">
      <t>ウツ</t>
    </rPh>
    <rPh sb="7" eb="8">
      <t>ノ</t>
    </rPh>
    <phoneticPr fontId="3"/>
  </si>
  <si>
    <t>地域連携シート</t>
    <rPh sb="0" eb="2">
      <t>チイキ</t>
    </rPh>
    <rPh sb="2" eb="4">
      <t>レンケイ</t>
    </rPh>
    <phoneticPr fontId="3"/>
  </si>
  <si>
    <t>③リハビリシートより</t>
    <phoneticPr fontId="3"/>
  </si>
  <si>
    <t>④ＭＳＷシートより</t>
    <phoneticPr fontId="3"/>
  </si>
  <si>
    <t>ＰＴ</t>
    <phoneticPr fontId="3"/>
  </si>
  <si>
    <t>担当医師</t>
    <rPh sb="0" eb="2">
      <t>タントウ</t>
    </rPh>
    <rPh sb="2" eb="4">
      <t>イシ</t>
    </rPh>
    <phoneticPr fontId="3"/>
  </si>
  <si>
    <t>ケア
マネジャー</t>
    <phoneticPr fontId="3"/>
  </si>
  <si>
    <t>退院日</t>
    <rPh sb="0" eb="3">
      <t>タイインビ</t>
    </rPh>
    <phoneticPr fontId="3"/>
  </si>
  <si>
    <t>FAX</t>
    <phoneticPr fontId="3"/>
  </si>
  <si>
    <t>②看護師シートより</t>
    <rPh sb="1" eb="3">
      <t>カンゴ</t>
    </rPh>
    <rPh sb="3" eb="4">
      <t>シ</t>
    </rPh>
    <phoneticPr fontId="3"/>
  </si>
  <si>
    <t>ＯＴ</t>
    <phoneticPr fontId="3"/>
  </si>
  <si>
    <t>食事
内容</t>
    <rPh sb="0" eb="2">
      <t>ショクジ</t>
    </rPh>
    <rPh sb="3" eb="5">
      <t>ナイヨウ</t>
    </rPh>
    <phoneticPr fontId="3"/>
  </si>
  <si>
    <r>
      <t>経過</t>
    </r>
    <r>
      <rPr>
        <sz val="11"/>
        <rFont val="ＭＳ Ｐゴシック"/>
        <family val="3"/>
        <charset val="128"/>
      </rPr>
      <t>(急性期)</t>
    </r>
    <rPh sb="0" eb="2">
      <t>ケイカ</t>
    </rPh>
    <rPh sb="3" eb="6">
      <t>キュウセイキ</t>
    </rPh>
    <phoneticPr fontId="3"/>
  </si>
  <si>
    <t>mm</t>
    <phoneticPr fontId="3"/>
  </si>
  <si>
    <r>
      <t>F</t>
    </r>
    <r>
      <rPr>
        <sz val="11"/>
        <rFont val="ＭＳ Ｐゴシック"/>
        <family val="3"/>
        <charset val="128"/>
      </rPr>
      <t>r</t>
    </r>
    <phoneticPr fontId="3"/>
  </si>
  <si>
    <t>ＳＴ</t>
    <phoneticPr fontId="3"/>
  </si>
  <si>
    <t>（</t>
    <phoneticPr fontId="3"/>
  </si>
  <si>
    <t>）</t>
    <phoneticPr fontId="3"/>
  </si>
  <si>
    <r>
      <t>F</t>
    </r>
    <r>
      <rPr>
        <sz val="11"/>
        <rFont val="ＭＳ Ｐゴシック"/>
        <family val="3"/>
        <charset val="128"/>
      </rPr>
      <t>r</t>
    </r>
    <phoneticPr fontId="3"/>
  </si>
  <si>
    <r>
      <t>l</t>
    </r>
    <r>
      <rPr>
        <sz val="11"/>
        <rFont val="ＭＳ Ｐゴシック"/>
        <family val="3"/>
        <charset val="128"/>
      </rPr>
      <t>/min</t>
    </r>
    <phoneticPr fontId="3"/>
  </si>
  <si>
    <t>キーパーソン</t>
    <phoneticPr fontId="3"/>
  </si>
  <si>
    <t>(回復期)</t>
    <rPh sb="1" eb="3">
      <t>カイフク</t>
    </rPh>
    <rPh sb="3" eb="4">
      <t>キ</t>
    </rPh>
    <phoneticPr fontId="3"/>
  </si>
  <si>
    <t>インシュリン</t>
    <phoneticPr fontId="3"/>
  </si>
  <si>
    <t>BrStage</t>
    <phoneticPr fontId="3"/>
  </si>
  <si>
    <t>改修状況</t>
    <rPh sb="0" eb="2">
      <t>カイシュウ</t>
    </rPh>
    <rPh sb="2" eb="4">
      <t>ジョウキョウ</t>
    </rPh>
    <phoneticPr fontId="3"/>
  </si>
  <si>
    <t>なし</t>
    <phoneticPr fontId="3"/>
  </si>
  <si>
    <t>あり</t>
    <phoneticPr fontId="3"/>
  </si>
  <si>
    <t>できる</t>
    <phoneticPr fontId="3"/>
  </si>
  <si>
    <t>できない</t>
    <phoneticPr fontId="3"/>
  </si>
  <si>
    <t>できない</t>
    <phoneticPr fontId="3"/>
  </si>
  <si>
    <t>リスク
因子</t>
    <rPh sb="4" eb="6">
      <t>インシ</t>
    </rPh>
    <phoneticPr fontId="3"/>
  </si>
  <si>
    <t>できる</t>
    <phoneticPr fontId="3"/>
  </si>
  <si>
    <t>できない</t>
    <phoneticPr fontId="3"/>
  </si>
  <si>
    <t>できない</t>
    <phoneticPr fontId="3"/>
  </si>
  <si>
    <t>できる</t>
    <phoneticPr fontId="3"/>
  </si>
  <si>
    <t>できない</t>
    <phoneticPr fontId="3"/>
  </si>
  <si>
    <t>ECG</t>
    <phoneticPr fontId="3"/>
  </si>
  <si>
    <t>HDS-R</t>
    <phoneticPr fontId="3"/>
  </si>
  <si>
    <t>/30</t>
    <phoneticPr fontId="3"/>
  </si>
  <si>
    <t>(</t>
    <phoneticPr fontId="3"/>
  </si>
  <si>
    <t>)</t>
    <phoneticPr fontId="3"/>
  </si>
  <si>
    <t>WBC</t>
    <phoneticPr fontId="3"/>
  </si>
  <si>
    <t>BUN</t>
    <phoneticPr fontId="3"/>
  </si>
  <si>
    <t>Hb</t>
    <phoneticPr fontId="3"/>
  </si>
  <si>
    <t>HbA2c</t>
  </si>
  <si>
    <t>できる</t>
    <phoneticPr fontId="3"/>
  </si>
  <si>
    <t>できない</t>
    <phoneticPr fontId="3"/>
  </si>
  <si>
    <t>MMSE</t>
    <phoneticPr fontId="3"/>
  </si>
  <si>
    <t>/30</t>
    <phoneticPr fontId="3"/>
  </si>
  <si>
    <t>)</t>
    <phoneticPr fontId="3"/>
  </si>
  <si>
    <t>(検査日)</t>
    <rPh sb="1" eb="4">
      <t>ケンサビ</t>
    </rPh>
    <phoneticPr fontId="3"/>
  </si>
  <si>
    <t>Cr</t>
    <phoneticPr fontId="3"/>
  </si>
  <si>
    <t>T-cho</t>
    <phoneticPr fontId="3"/>
  </si>
  <si>
    <t>Alb</t>
    <phoneticPr fontId="3"/>
  </si>
  <si>
    <t>ＦＩＭ</t>
    <phoneticPr fontId="3"/>
  </si>
  <si>
    <t>ＢＩ</t>
    <phoneticPr fontId="3"/>
  </si>
  <si>
    <t>HDL
cho</t>
    <phoneticPr fontId="3"/>
  </si>
  <si>
    <t>CRP</t>
    <phoneticPr fontId="3"/>
  </si>
  <si>
    <t>PT-INR</t>
    <phoneticPr fontId="3"/>
  </si>
  <si>
    <t>～</t>
    <phoneticPr fontId="3"/>
  </si>
  <si>
    <t>できる</t>
    <phoneticPr fontId="3"/>
  </si>
  <si>
    <t>できない</t>
    <phoneticPr fontId="3"/>
  </si>
  <si>
    <t>はい</t>
    <phoneticPr fontId="3"/>
  </si>
  <si>
    <t>いいえ</t>
    <phoneticPr fontId="3"/>
  </si>
  <si>
    <t>ﾘﾊ開始時</t>
    <rPh sb="2" eb="4">
      <t>カイシ</t>
    </rPh>
    <rPh sb="4" eb="5">
      <t>ジ</t>
    </rPh>
    <phoneticPr fontId="3"/>
  </si>
  <si>
    <t>なし</t>
    <phoneticPr fontId="3"/>
  </si>
  <si>
    <t>方法
・状況</t>
    <rPh sb="0" eb="2">
      <t>ホウホウ</t>
    </rPh>
    <rPh sb="4" eb="6">
      <t>ジョウキョウ</t>
    </rPh>
    <phoneticPr fontId="3"/>
  </si>
  <si>
    <t>むせ</t>
    <phoneticPr fontId="3"/>
  </si>
  <si>
    <t>リハの目標・
ポイント</t>
    <rPh sb="3" eb="5">
      <t>モクヒョウ</t>
    </rPh>
    <phoneticPr fontId="3"/>
  </si>
  <si>
    <t>リハ実施上の
留意点</t>
    <rPh sb="2" eb="4">
      <t>ジッシ</t>
    </rPh>
    <rPh sb="4" eb="5">
      <t>ジョウ</t>
    </rPh>
    <rPh sb="7" eb="10">
      <t>リュウイテン</t>
    </rPh>
    <phoneticPr fontId="3"/>
  </si>
  <si>
    <r>
      <t xml:space="preserve">ゴール
説明
</t>
    </r>
    <r>
      <rPr>
        <sz val="9"/>
        <rFont val="ＭＳ Ｐゴシック"/>
        <family val="3"/>
        <charset val="128"/>
      </rPr>
      <t>(急性期)</t>
    </r>
    <phoneticPr fontId="3"/>
  </si>
  <si>
    <t>[基]患者番号</t>
    <rPh sb="1" eb="2">
      <t>モトイ</t>
    </rPh>
    <phoneticPr fontId="4"/>
  </si>
  <si>
    <t>[基]患者氏名</t>
    <phoneticPr fontId="4"/>
  </si>
  <si>
    <t>[基]患者生年月日</t>
    <phoneticPr fontId="4"/>
  </si>
  <si>
    <t>[基]患者年齢</t>
    <phoneticPr fontId="4"/>
  </si>
  <si>
    <t>[基]患者性</t>
    <phoneticPr fontId="4"/>
  </si>
  <si>
    <t>[基]患者郵便番号</t>
    <phoneticPr fontId="4"/>
  </si>
  <si>
    <t>[基]患者住所１</t>
    <phoneticPr fontId="4"/>
  </si>
  <si>
    <t>[基]患者住所２</t>
    <phoneticPr fontId="4"/>
  </si>
  <si>
    <t>[基]診断名</t>
    <phoneticPr fontId="4"/>
  </si>
  <si>
    <t>[基]病型</t>
    <phoneticPr fontId="4"/>
  </si>
  <si>
    <t>[基]発症年月日</t>
    <phoneticPr fontId="4"/>
  </si>
  <si>
    <t>[基]治療１</t>
    <phoneticPr fontId="4"/>
  </si>
  <si>
    <t>[基]治療１実施年月日</t>
    <phoneticPr fontId="4"/>
  </si>
  <si>
    <t>[基]保険算定</t>
    <phoneticPr fontId="4"/>
  </si>
  <si>
    <t>[基]急性期施設コード</t>
    <phoneticPr fontId="4"/>
  </si>
  <si>
    <t>[基]急性期施設名</t>
    <phoneticPr fontId="4"/>
  </si>
  <si>
    <t>[基]急性期連絡先TEL</t>
    <phoneticPr fontId="4"/>
  </si>
  <si>
    <t>[基]急性期連絡先FAX</t>
    <phoneticPr fontId="4"/>
  </si>
  <si>
    <t>[基]急性期入院日</t>
    <phoneticPr fontId="4"/>
  </si>
  <si>
    <t>[基]急性期退院日</t>
    <phoneticPr fontId="4"/>
  </si>
  <si>
    <t>[基]急性期連絡担当</t>
    <phoneticPr fontId="4"/>
  </si>
  <si>
    <t>[基]回復期施設コード</t>
    <phoneticPr fontId="4"/>
  </si>
  <si>
    <t>[基]回復期施設名</t>
    <phoneticPr fontId="4"/>
  </si>
  <si>
    <t>[基]回復期連絡先TEL</t>
    <phoneticPr fontId="4"/>
  </si>
  <si>
    <t>[基]回復期連絡先FAX</t>
    <phoneticPr fontId="4"/>
  </si>
  <si>
    <t>[基]回復期入院日</t>
    <phoneticPr fontId="4"/>
  </si>
  <si>
    <t>[基]回復期退院日</t>
    <phoneticPr fontId="4"/>
  </si>
  <si>
    <t>[基]回復期連絡担当</t>
    <phoneticPr fontId="4"/>
  </si>
  <si>
    <t>[基]生活期施設コード</t>
    <phoneticPr fontId="4"/>
  </si>
  <si>
    <t>[基]生活期施設名</t>
    <phoneticPr fontId="4"/>
  </si>
  <si>
    <t>[基]生活期連絡先TEL</t>
    <phoneticPr fontId="4"/>
  </si>
  <si>
    <t>[基]生活期連絡先FAX</t>
    <phoneticPr fontId="4"/>
  </si>
  <si>
    <t>[基]生活期受診日</t>
    <phoneticPr fontId="4"/>
  </si>
  <si>
    <t>[基]生活期連絡担当</t>
    <phoneticPr fontId="4"/>
  </si>
  <si>
    <t>[基]介護療養施設コード</t>
    <phoneticPr fontId="4"/>
  </si>
  <si>
    <t>[基]介護療養施設名</t>
    <phoneticPr fontId="4"/>
  </si>
  <si>
    <t>[基]介護療養連絡先TEL</t>
    <phoneticPr fontId="4"/>
  </si>
  <si>
    <t>[基]介護療養連絡先FAX</t>
    <phoneticPr fontId="4"/>
  </si>
  <si>
    <t>[基]介護療養入所日</t>
    <phoneticPr fontId="4"/>
  </si>
  <si>
    <t>[基]介護療養連絡担当</t>
    <phoneticPr fontId="4"/>
  </si>
  <si>
    <t>[基]ケアマネ事業所名</t>
    <phoneticPr fontId="4"/>
  </si>
  <si>
    <t>[基]ケアマネ連絡先TEL</t>
    <phoneticPr fontId="4"/>
  </si>
  <si>
    <t>[基]ケアマネ連絡先FAX</t>
    <phoneticPr fontId="4"/>
  </si>
  <si>
    <t>[オ]急性期説明日</t>
    <phoneticPr fontId="4"/>
  </si>
  <si>
    <t>[オ]回復期説明日</t>
    <phoneticPr fontId="4"/>
  </si>
  <si>
    <t>[オ]生活期説明日</t>
    <phoneticPr fontId="4"/>
  </si>
  <si>
    <t>[オ]病状</t>
    <phoneticPr fontId="4"/>
  </si>
  <si>
    <t>[急医]記載日</t>
    <rPh sb="1" eb="2">
      <t>キュウ</t>
    </rPh>
    <rPh sb="2" eb="3">
      <t>イ</t>
    </rPh>
    <phoneticPr fontId="4"/>
  </si>
  <si>
    <t>[急医]担当者名</t>
    <phoneticPr fontId="4"/>
  </si>
  <si>
    <t>[急医]病側</t>
    <phoneticPr fontId="4"/>
  </si>
  <si>
    <t>[急医]大脳につき皮質</t>
    <phoneticPr fontId="4"/>
  </si>
  <si>
    <t>[急医]部位内頸動脈</t>
    <phoneticPr fontId="4"/>
  </si>
  <si>
    <t>[急医]部位前交通動脈</t>
    <phoneticPr fontId="4"/>
  </si>
  <si>
    <t>[急医]部位前大脳動脈</t>
    <phoneticPr fontId="4"/>
  </si>
  <si>
    <t>[急医]部位中大脳動脈</t>
    <phoneticPr fontId="4"/>
  </si>
  <si>
    <t>[急医]部位椎骨脳底動脈</t>
    <phoneticPr fontId="4"/>
  </si>
  <si>
    <t>[急医]部位前頭葉</t>
    <phoneticPr fontId="4"/>
  </si>
  <si>
    <t>[急医]部位前頂葉</t>
    <phoneticPr fontId="4"/>
  </si>
  <si>
    <t>[急医]部位側頭葉</t>
    <phoneticPr fontId="4"/>
  </si>
  <si>
    <t>[急医]部位後頭葉</t>
    <phoneticPr fontId="4"/>
  </si>
  <si>
    <t>[急医]部位被殻</t>
    <phoneticPr fontId="4"/>
  </si>
  <si>
    <t>[急医]部位視床</t>
    <phoneticPr fontId="4"/>
  </si>
  <si>
    <t>[急医]部位小脳</t>
    <phoneticPr fontId="4"/>
  </si>
  <si>
    <t>[急医]部位中脳</t>
    <phoneticPr fontId="4"/>
  </si>
  <si>
    <t>[急医]部位橋</t>
    <phoneticPr fontId="4"/>
  </si>
  <si>
    <t>[急医]部位延髄</t>
    <phoneticPr fontId="4"/>
  </si>
  <si>
    <t>[急医]治療２</t>
    <phoneticPr fontId="4"/>
  </si>
  <si>
    <t>[急医]治療２実施年月日</t>
    <phoneticPr fontId="4"/>
  </si>
  <si>
    <t>[急医]治療３</t>
    <phoneticPr fontId="4"/>
  </si>
  <si>
    <t>[急医]治療３実施年月日</t>
    <phoneticPr fontId="4"/>
  </si>
  <si>
    <t>[急医]合併症１</t>
    <phoneticPr fontId="4"/>
  </si>
  <si>
    <t>[急医]合併症２</t>
    <phoneticPr fontId="4"/>
  </si>
  <si>
    <t>[急医]合併症３</t>
    <phoneticPr fontId="4"/>
  </si>
  <si>
    <t>[急医]NIHSS入院時</t>
    <phoneticPr fontId="4"/>
  </si>
  <si>
    <t>[急医]mRS退院時</t>
    <phoneticPr fontId="4"/>
  </si>
  <si>
    <t>[急医]JCS入院時</t>
    <phoneticPr fontId="4"/>
  </si>
  <si>
    <t>[急医]JCS退院時</t>
    <phoneticPr fontId="4"/>
  </si>
  <si>
    <t>[急医]GCS入院時E</t>
    <phoneticPr fontId="4"/>
  </si>
  <si>
    <t>[急医]GCS入院時V</t>
    <phoneticPr fontId="4"/>
  </si>
  <si>
    <t>[急医]GCS入院時M</t>
    <phoneticPr fontId="4"/>
  </si>
  <si>
    <t>[急医]GCS退院時E</t>
    <phoneticPr fontId="4"/>
  </si>
  <si>
    <t>[急医]GCS退院時V</t>
    <phoneticPr fontId="4"/>
  </si>
  <si>
    <t>[急医]GCS退院時M</t>
    <phoneticPr fontId="4"/>
  </si>
  <si>
    <t>[急医]経過記述</t>
    <phoneticPr fontId="4"/>
  </si>
  <si>
    <t>[急医]経過中合併症肺炎</t>
    <phoneticPr fontId="4"/>
  </si>
  <si>
    <t>[急医]経過中合併症痙攣発作</t>
    <phoneticPr fontId="4"/>
  </si>
  <si>
    <t>[急医]経過中合併症DVT</t>
    <phoneticPr fontId="4"/>
  </si>
  <si>
    <t>[急医]経過中合併症消化管出血</t>
    <phoneticPr fontId="4"/>
  </si>
  <si>
    <t>[急医]経過中合併症尿路感染</t>
    <phoneticPr fontId="4"/>
  </si>
  <si>
    <t>[急医]経過中合併症その他</t>
    <phoneticPr fontId="4"/>
  </si>
  <si>
    <t>[急医]経過中合併症その他記述</t>
    <phoneticPr fontId="4"/>
  </si>
  <si>
    <t>[急医]リスク因子骨粗鬆症</t>
    <phoneticPr fontId="4"/>
  </si>
  <si>
    <t>[急医]リスク因子肝機能障害</t>
    <phoneticPr fontId="4"/>
  </si>
  <si>
    <t>[急医]リスク因子呼吸器疾患</t>
    <phoneticPr fontId="4"/>
  </si>
  <si>
    <t>[急医]リスク因子麻痺側の骨折</t>
    <phoneticPr fontId="4"/>
  </si>
  <si>
    <t>[急医]リスク因子神経筋疾患</t>
    <phoneticPr fontId="4"/>
  </si>
  <si>
    <t>[急医]リスク因子腎不全</t>
    <phoneticPr fontId="4"/>
  </si>
  <si>
    <t>[急医]リスク因子認知症</t>
    <phoneticPr fontId="4"/>
  </si>
  <si>
    <t>[急医]リスク因子脳卒中既往</t>
    <phoneticPr fontId="4"/>
  </si>
  <si>
    <t>[急医]リスク因子心不全</t>
    <phoneticPr fontId="4"/>
  </si>
  <si>
    <t>[急医]リスク因子悪性腫瘍</t>
    <phoneticPr fontId="4"/>
  </si>
  <si>
    <t>[急医]リスク因子詳細</t>
    <phoneticPr fontId="4"/>
  </si>
  <si>
    <t>[急医]検査胸部X-p</t>
    <phoneticPr fontId="4"/>
  </si>
  <si>
    <t>[急医]検査胸部X-p所見</t>
    <phoneticPr fontId="4"/>
  </si>
  <si>
    <t>[急医]検査ECG</t>
    <phoneticPr fontId="4"/>
  </si>
  <si>
    <t>[急医]検査ECG所見</t>
    <phoneticPr fontId="4"/>
  </si>
  <si>
    <t>[急医]検査WBC</t>
    <phoneticPr fontId="4"/>
  </si>
  <si>
    <t>[急医]検査血糖</t>
    <phoneticPr fontId="4"/>
  </si>
  <si>
    <t>[急医]検査BUN</t>
    <phoneticPr fontId="4"/>
  </si>
  <si>
    <t>[急医]検査PT-INR</t>
    <phoneticPr fontId="4"/>
  </si>
  <si>
    <t>[急医]検査Hb</t>
    <phoneticPr fontId="4"/>
  </si>
  <si>
    <t>[急医]検査HbA1c</t>
    <phoneticPr fontId="4"/>
  </si>
  <si>
    <t>[急医]検査Cr</t>
    <phoneticPr fontId="4"/>
  </si>
  <si>
    <t>[急医]検査INR管理値（低）</t>
    <phoneticPr fontId="4"/>
  </si>
  <si>
    <t>[急医]検査INR管理値（高）</t>
    <phoneticPr fontId="4"/>
  </si>
  <si>
    <t>[急医]検査血小板</t>
    <phoneticPr fontId="4"/>
  </si>
  <si>
    <t>[急医]検査T-cho</t>
    <phoneticPr fontId="4"/>
  </si>
  <si>
    <t>[急医]検査尿酸</t>
    <phoneticPr fontId="4"/>
  </si>
  <si>
    <t>[急医]検査Alb</t>
    <phoneticPr fontId="4"/>
  </si>
  <si>
    <t>[急医]検査HDLcho</t>
    <phoneticPr fontId="4"/>
  </si>
  <si>
    <t>[急医]検査CRP</t>
    <phoneticPr fontId="4"/>
  </si>
  <si>
    <t>[急医]追加検査名</t>
    <phoneticPr fontId="4"/>
  </si>
  <si>
    <t>[急医]追加検査値</t>
    <phoneticPr fontId="4"/>
  </si>
  <si>
    <t>[急医]検査データ添付</t>
    <phoneticPr fontId="4"/>
  </si>
  <si>
    <t>[急医]HBｓ</t>
    <phoneticPr fontId="4"/>
  </si>
  <si>
    <t>[急医]HCV</t>
    <phoneticPr fontId="4"/>
  </si>
  <si>
    <t>[急医]RPR</t>
    <phoneticPr fontId="4"/>
  </si>
  <si>
    <t>[急医]MRSA</t>
    <phoneticPr fontId="4"/>
  </si>
  <si>
    <t>[急医]ゴール説明</t>
    <phoneticPr fontId="4"/>
  </si>
  <si>
    <t>[急医]回復期終了後の受診</t>
    <phoneticPr fontId="4"/>
  </si>
  <si>
    <t>[急薬]記載日</t>
    <rPh sb="2" eb="3">
      <t>ヤク</t>
    </rPh>
    <phoneticPr fontId="4"/>
  </si>
  <si>
    <t>[急薬]担当者名</t>
    <phoneticPr fontId="4"/>
  </si>
  <si>
    <t>[急薬]処方内容#1薬剤名</t>
    <phoneticPr fontId="4"/>
  </si>
  <si>
    <t>[急薬]処方内容#1一日量</t>
    <phoneticPr fontId="4"/>
  </si>
  <si>
    <t>[急薬]処方内容#1単位</t>
    <phoneticPr fontId="4"/>
  </si>
  <si>
    <t>[急薬]処方内容#1用法</t>
    <phoneticPr fontId="4"/>
  </si>
  <si>
    <t>[急薬]処方内容#1コメント</t>
    <phoneticPr fontId="4"/>
  </si>
  <si>
    <t>[急薬]処方内容#2薬剤名</t>
    <phoneticPr fontId="4"/>
  </si>
  <si>
    <t>[急薬]処方内容#2一日量</t>
    <phoneticPr fontId="4"/>
  </si>
  <si>
    <t>[急薬]処方内容#2単位</t>
    <phoneticPr fontId="4"/>
  </si>
  <si>
    <t>[急薬]処方内容#2用法</t>
    <phoneticPr fontId="4"/>
  </si>
  <si>
    <t>[急薬]処方内容#2コメント</t>
    <phoneticPr fontId="4"/>
  </si>
  <si>
    <t>[急薬]処方内容#3薬剤名</t>
    <phoneticPr fontId="4"/>
  </si>
  <si>
    <t>[急薬]処方内容#3一日量</t>
    <phoneticPr fontId="4"/>
  </si>
  <si>
    <t>[急薬]処方内容#3単位</t>
    <phoneticPr fontId="4"/>
  </si>
  <si>
    <t>[急薬]処方内容#3用法</t>
    <phoneticPr fontId="4"/>
  </si>
  <si>
    <t>[急薬]処方内容#3コメント</t>
    <phoneticPr fontId="4"/>
  </si>
  <si>
    <t>[急薬]処方内容#4薬剤名</t>
    <phoneticPr fontId="4"/>
  </si>
  <si>
    <t>[急薬]処方内容#4一日量</t>
    <phoneticPr fontId="4"/>
  </si>
  <si>
    <t>[急薬]処方内容#4単位</t>
    <phoneticPr fontId="4"/>
  </si>
  <si>
    <t>[急薬]処方内容#4用法</t>
    <phoneticPr fontId="4"/>
  </si>
  <si>
    <t>[急薬]処方内容#4コメント</t>
    <phoneticPr fontId="4"/>
  </si>
  <si>
    <t>[急薬]処方内容#5薬剤名</t>
    <phoneticPr fontId="4"/>
  </si>
  <si>
    <t>[急薬]処方内容#5一日量</t>
    <phoneticPr fontId="4"/>
  </si>
  <si>
    <t>[急薬]処方内容#5単位</t>
    <phoneticPr fontId="4"/>
  </si>
  <si>
    <t>[急薬]処方内容#5用法</t>
    <phoneticPr fontId="4"/>
  </si>
  <si>
    <t>[急薬]処方内容#5コメント</t>
    <phoneticPr fontId="4"/>
  </si>
  <si>
    <t>[急薬]処方内容#6薬剤名</t>
    <phoneticPr fontId="4"/>
  </si>
  <si>
    <t>[急薬]処方内容#6一日量</t>
    <phoneticPr fontId="4"/>
  </si>
  <si>
    <t>[急薬]処方内容#6単位</t>
    <phoneticPr fontId="4"/>
  </si>
  <si>
    <t>[急薬]処方内容#6用法</t>
    <phoneticPr fontId="4"/>
  </si>
  <si>
    <t>[急薬]処方内容#6コメント</t>
    <phoneticPr fontId="4"/>
  </si>
  <si>
    <t>[急薬]処方内容#7薬剤名</t>
    <phoneticPr fontId="4"/>
  </si>
  <si>
    <t>[急薬]処方内容#7一日量</t>
    <phoneticPr fontId="4"/>
  </si>
  <si>
    <t>[急薬]処方内容#7単位</t>
    <phoneticPr fontId="4"/>
  </si>
  <si>
    <t>[急薬]処方内容#7用法</t>
    <phoneticPr fontId="4"/>
  </si>
  <si>
    <t>[急薬]処方内容#7コメント</t>
    <phoneticPr fontId="4"/>
  </si>
  <si>
    <t>[急薬]処方内容#8薬剤名</t>
    <phoneticPr fontId="4"/>
  </si>
  <si>
    <t>[急薬]処方内容#8一日量</t>
    <phoneticPr fontId="4"/>
  </si>
  <si>
    <t>[急薬]処方内容#8単位</t>
    <phoneticPr fontId="4"/>
  </si>
  <si>
    <t>[急薬]処方内容#8用法</t>
    <phoneticPr fontId="4"/>
  </si>
  <si>
    <t>[急薬]処方内容#8コメント</t>
    <phoneticPr fontId="4"/>
  </si>
  <si>
    <t>[急薬]処方内容#9薬剤名</t>
    <phoneticPr fontId="4"/>
  </si>
  <si>
    <t>[急薬]処方内容#9一日量</t>
    <phoneticPr fontId="4"/>
  </si>
  <si>
    <t>[急薬]処方内容#9単位</t>
    <phoneticPr fontId="4"/>
  </si>
  <si>
    <t>[急薬]処方内容#9用法</t>
    <phoneticPr fontId="4"/>
  </si>
  <si>
    <t>[急薬]処方内容#9コメント</t>
    <phoneticPr fontId="4"/>
  </si>
  <si>
    <t>[急薬]処方内容#10薬剤名</t>
    <phoneticPr fontId="4"/>
  </si>
  <si>
    <t>[急薬]処方内容#10一日量</t>
    <phoneticPr fontId="4"/>
  </si>
  <si>
    <t>[急薬]処方内容#10単位</t>
    <phoneticPr fontId="4"/>
  </si>
  <si>
    <t>[急薬]処方内容#10用法</t>
    <phoneticPr fontId="4"/>
  </si>
  <si>
    <t>[急薬]処方内容#10コメント</t>
    <phoneticPr fontId="4"/>
  </si>
  <si>
    <t>[急薬]処方内容#11薬剤名</t>
    <phoneticPr fontId="4"/>
  </si>
  <si>
    <t>[急薬]処方内容#11一日量</t>
    <phoneticPr fontId="4"/>
  </si>
  <si>
    <t>[急薬]処方内容#11単位</t>
    <phoneticPr fontId="4"/>
  </si>
  <si>
    <t>[急薬]処方内容#11用法</t>
    <phoneticPr fontId="4"/>
  </si>
  <si>
    <t>[急薬]処方内容#11コメント</t>
    <phoneticPr fontId="4"/>
  </si>
  <si>
    <t>[急薬]処方内容#12薬剤名</t>
    <phoneticPr fontId="4"/>
  </si>
  <si>
    <t>[急薬]処方内容#12一日量</t>
    <phoneticPr fontId="4"/>
  </si>
  <si>
    <t>[急薬]処方内容#12単位</t>
    <phoneticPr fontId="4"/>
  </si>
  <si>
    <t>[急薬]処方内容#12用法</t>
    <phoneticPr fontId="4"/>
  </si>
  <si>
    <t>[急薬]処方内容#12コメント</t>
    <phoneticPr fontId="4"/>
  </si>
  <si>
    <t>[急薬]処方内容#13薬剤名</t>
    <phoneticPr fontId="4"/>
  </si>
  <si>
    <t>[急薬]処方内容#13一日量</t>
    <phoneticPr fontId="4"/>
  </si>
  <si>
    <t>[急薬]処方内容#13単位</t>
    <phoneticPr fontId="4"/>
  </si>
  <si>
    <t>[急薬]処方内容#13用法</t>
    <phoneticPr fontId="4"/>
  </si>
  <si>
    <t>[急薬]処方内容#13コメント</t>
    <phoneticPr fontId="4"/>
  </si>
  <si>
    <t>[急薬]処方内容#14薬剤名</t>
    <phoneticPr fontId="4"/>
  </si>
  <si>
    <t>[急薬]処方内容#14一日量</t>
    <phoneticPr fontId="4"/>
  </si>
  <si>
    <t>[急薬]処方内容#14単位</t>
    <phoneticPr fontId="4"/>
  </si>
  <si>
    <t>[急薬]処方内容#14用法</t>
    <phoneticPr fontId="4"/>
  </si>
  <si>
    <t>[急薬]処方内容#14コメント</t>
    <phoneticPr fontId="4"/>
  </si>
  <si>
    <t>[急薬]処方内容#15薬剤名</t>
    <phoneticPr fontId="4"/>
  </si>
  <si>
    <t>[急薬]処方内容#15一日量</t>
    <phoneticPr fontId="4"/>
  </si>
  <si>
    <t>[急薬]処方内容#15単位</t>
    <phoneticPr fontId="4"/>
  </si>
  <si>
    <t>[急薬]処方内容#15用法</t>
    <phoneticPr fontId="4"/>
  </si>
  <si>
    <t>[急薬]処方内容#15コメント</t>
    <phoneticPr fontId="4"/>
  </si>
  <si>
    <t>[急薬]処方内容#16薬剤名</t>
    <phoneticPr fontId="4"/>
  </si>
  <si>
    <t>[急薬]処方内容#16一日量</t>
    <phoneticPr fontId="4"/>
  </si>
  <si>
    <t>[急薬]処方内容#16単位</t>
    <phoneticPr fontId="4"/>
  </si>
  <si>
    <t>[急薬]処方内容#16用法</t>
    <phoneticPr fontId="4"/>
  </si>
  <si>
    <t>[急薬]処方内容#16コメント</t>
    <phoneticPr fontId="4"/>
  </si>
  <si>
    <t>[急薬]処方内容#17薬剤名</t>
    <phoneticPr fontId="4"/>
  </si>
  <si>
    <t>[急薬]処方内容#17一日量</t>
    <phoneticPr fontId="4"/>
  </si>
  <si>
    <t>[急薬]処方内容#17単位</t>
    <phoneticPr fontId="4"/>
  </si>
  <si>
    <t>[急薬]処方内容#17用法</t>
    <phoneticPr fontId="4"/>
  </si>
  <si>
    <t>[急薬]処方内容#17コメント</t>
    <phoneticPr fontId="4"/>
  </si>
  <si>
    <t>[急薬]処方内容#18薬剤名</t>
    <phoneticPr fontId="4"/>
  </si>
  <si>
    <t>[急薬]処方内容#18一日量</t>
    <phoneticPr fontId="4"/>
  </si>
  <si>
    <t>[急薬]処方内容#18単位</t>
    <phoneticPr fontId="4"/>
  </si>
  <si>
    <t>[急薬]処方内容#18用法</t>
    <phoneticPr fontId="4"/>
  </si>
  <si>
    <t>[急薬]処方内容#18コメント</t>
    <phoneticPr fontId="4"/>
  </si>
  <si>
    <t>[急薬]処方内容#19薬剤名</t>
    <phoneticPr fontId="4"/>
  </si>
  <si>
    <t>[急薬]処方内容#19一日量</t>
    <phoneticPr fontId="4"/>
  </si>
  <si>
    <t>[急薬]処方内容#19単位</t>
    <phoneticPr fontId="4"/>
  </si>
  <si>
    <t>[急薬]処方内容#19用法</t>
    <phoneticPr fontId="4"/>
  </si>
  <si>
    <t>[急薬]処方内容#19コメント</t>
    <phoneticPr fontId="4"/>
  </si>
  <si>
    <t>[急薬]処方内容#20薬剤名</t>
    <phoneticPr fontId="4"/>
  </si>
  <si>
    <t>[急薬]処方内容#20一日量</t>
    <phoneticPr fontId="4"/>
  </si>
  <si>
    <t>[急薬]処方内容#20単位</t>
    <phoneticPr fontId="4"/>
  </si>
  <si>
    <t>[急薬]処方内容#20用法</t>
    <phoneticPr fontId="4"/>
  </si>
  <si>
    <t>[急薬]処方内容#20コメント</t>
    <phoneticPr fontId="4"/>
  </si>
  <si>
    <t>[急薬]処方内容別紙参照</t>
    <phoneticPr fontId="4"/>
  </si>
  <si>
    <t>[急薬]調剤方法包装</t>
    <phoneticPr fontId="4"/>
  </si>
  <si>
    <t>[急薬]調剤方法備考</t>
    <phoneticPr fontId="4"/>
  </si>
  <si>
    <t>[急薬]薬剤管理方法薬剤管理方法</t>
    <phoneticPr fontId="4"/>
  </si>
  <si>
    <t>[急薬]薬剤管理方法備考</t>
    <phoneticPr fontId="4"/>
  </si>
  <si>
    <t>[急薬]副作用アレルギー</t>
    <phoneticPr fontId="4"/>
  </si>
  <si>
    <t>[急薬]指導内容</t>
    <phoneticPr fontId="4"/>
  </si>
  <si>
    <t>[急薬]その他</t>
    <phoneticPr fontId="4"/>
  </si>
  <si>
    <t>[急看]記載日</t>
    <rPh sb="2" eb="3">
      <t>カン</t>
    </rPh>
    <phoneticPr fontId="4"/>
  </si>
  <si>
    <t>[急看]担当者名</t>
    <phoneticPr fontId="4"/>
  </si>
  <si>
    <t>[急看]口腔衛生</t>
    <phoneticPr fontId="4"/>
  </si>
  <si>
    <t>[急看]義歯</t>
    <phoneticPr fontId="4"/>
  </si>
  <si>
    <t>[急看]栄養管理</t>
    <phoneticPr fontId="4"/>
  </si>
  <si>
    <t>[急看]食事内容</t>
    <phoneticPr fontId="4"/>
  </si>
  <si>
    <t>[急看]身長</t>
    <phoneticPr fontId="4"/>
  </si>
  <si>
    <t>[急看]体重</t>
    <phoneticPr fontId="4"/>
  </si>
  <si>
    <t>[急看]摂食・嚥下連絡票添付</t>
    <phoneticPr fontId="4"/>
  </si>
  <si>
    <t>[急看]排便</t>
    <phoneticPr fontId="4"/>
  </si>
  <si>
    <t>[急看]最終排便日</t>
    <phoneticPr fontId="4"/>
  </si>
  <si>
    <t>[急看]排尿</t>
    <phoneticPr fontId="4"/>
  </si>
  <si>
    <t>[急看]清潔</t>
    <phoneticPr fontId="4"/>
  </si>
  <si>
    <t>[急看]聴力障害</t>
    <phoneticPr fontId="4"/>
  </si>
  <si>
    <t>[急看]視力障害</t>
    <phoneticPr fontId="4"/>
  </si>
  <si>
    <t>[急看]行動障害有無</t>
    <phoneticPr fontId="4"/>
  </si>
  <si>
    <t>[急看]行動障害幻覚・幻聴</t>
    <phoneticPr fontId="4"/>
  </si>
  <si>
    <t>[急看]行動障害不穏</t>
    <phoneticPr fontId="4"/>
  </si>
  <si>
    <t>[急看]行動障害昼夜逆転</t>
    <phoneticPr fontId="4"/>
  </si>
  <si>
    <t>[急看]行動障害暴力</t>
    <phoneticPr fontId="4"/>
  </si>
  <si>
    <t>[急看]行動障害徘徊</t>
    <phoneticPr fontId="4"/>
  </si>
  <si>
    <t>[急看]行動障害不潔行為</t>
    <phoneticPr fontId="4"/>
  </si>
  <si>
    <t>[急看]行動障害興奮</t>
    <phoneticPr fontId="4"/>
  </si>
  <si>
    <t>[急看]行動障害妄想</t>
    <phoneticPr fontId="4"/>
  </si>
  <si>
    <t>[急看]行動障害介護への抵抗</t>
    <phoneticPr fontId="4"/>
  </si>
  <si>
    <t>[急看]行動障害不眠</t>
    <phoneticPr fontId="4"/>
  </si>
  <si>
    <t>[急看]行動障害転倒転落</t>
    <phoneticPr fontId="4"/>
  </si>
  <si>
    <t>[急看]行動障害精神症状</t>
    <phoneticPr fontId="4"/>
  </si>
  <si>
    <t>[急看]抑制有無</t>
    <phoneticPr fontId="4"/>
  </si>
  <si>
    <t>[急看]抑制ミトン</t>
    <phoneticPr fontId="4"/>
  </si>
  <si>
    <t>[急看]抑制四点柵</t>
    <phoneticPr fontId="4"/>
  </si>
  <si>
    <t>[急看]抑制安全ベルト</t>
    <phoneticPr fontId="4"/>
  </si>
  <si>
    <t>[急看]抑制離床センサー</t>
    <phoneticPr fontId="4"/>
  </si>
  <si>
    <t>[急看]抑制抑制帯</t>
    <phoneticPr fontId="4"/>
  </si>
  <si>
    <t>[急看]気管切開有無</t>
    <phoneticPr fontId="4"/>
  </si>
  <si>
    <t>[急看]気管切開サイズ</t>
    <phoneticPr fontId="4"/>
  </si>
  <si>
    <t>[急看]気管切開種類</t>
    <phoneticPr fontId="4"/>
  </si>
  <si>
    <t>[急看]気管切開最終更新日</t>
    <phoneticPr fontId="4"/>
  </si>
  <si>
    <t>[急看]膀胱カテ有無</t>
    <phoneticPr fontId="4"/>
  </si>
  <si>
    <t>[急看]膀胱カテサイズ</t>
    <phoneticPr fontId="4"/>
  </si>
  <si>
    <t>[急看]膀胱カテ種類</t>
    <phoneticPr fontId="4"/>
  </si>
  <si>
    <t>[急看]膀胱カテ最終更新日</t>
    <phoneticPr fontId="4"/>
  </si>
  <si>
    <t>[急看]胃瘻経鼻有無</t>
    <phoneticPr fontId="4"/>
  </si>
  <si>
    <t>[急看]胃瘻経鼻サイズ</t>
    <phoneticPr fontId="4"/>
  </si>
  <si>
    <t>[急看]胃瘻経鼻種類</t>
    <phoneticPr fontId="4"/>
  </si>
  <si>
    <t>[急看]胃瘻経鼻最終更新日</t>
    <phoneticPr fontId="4"/>
  </si>
  <si>
    <t>[急看]酸素吸入有無</t>
    <phoneticPr fontId="4"/>
  </si>
  <si>
    <t>[急看]酸素吸入流量</t>
    <phoneticPr fontId="4"/>
  </si>
  <si>
    <t>[急看]酸素吸入濃度</t>
    <phoneticPr fontId="4"/>
  </si>
  <si>
    <t>[急看]喀痰吸引有無</t>
    <phoneticPr fontId="4"/>
  </si>
  <si>
    <t>[急看]喀痰吸引頻度（回/日）</t>
    <phoneticPr fontId="4"/>
  </si>
  <si>
    <t>[急看]血糖測定有無</t>
    <phoneticPr fontId="4"/>
  </si>
  <si>
    <t>[急看]血糖測定頻度（回/日）</t>
    <phoneticPr fontId="4"/>
  </si>
  <si>
    <t>[急看]インシュリン有無</t>
    <phoneticPr fontId="4"/>
  </si>
  <si>
    <t>[急看]インシュリン記述</t>
    <phoneticPr fontId="4"/>
  </si>
  <si>
    <t>[急看]褥瘡処置有無</t>
    <phoneticPr fontId="4"/>
  </si>
  <si>
    <t>[急看]褥瘡処置記述</t>
    <phoneticPr fontId="4"/>
  </si>
  <si>
    <t>[急看]その他有無</t>
    <phoneticPr fontId="4"/>
  </si>
  <si>
    <t>[急看]その他記述</t>
    <phoneticPr fontId="4"/>
  </si>
  <si>
    <t>[急看]紹介時日常生活機能床上安静指示</t>
    <phoneticPr fontId="4"/>
  </si>
  <si>
    <t>[急看]紹介時日常生活機能手の持ち上げ</t>
    <phoneticPr fontId="4"/>
  </si>
  <si>
    <t>[急看]紹介時日常生活機能寝返り</t>
    <phoneticPr fontId="4"/>
  </si>
  <si>
    <t>[急看]紹介時日常生活機能起き上がり</t>
    <phoneticPr fontId="4"/>
  </si>
  <si>
    <t>[急看]紹介時日常生活機能座位保持</t>
    <phoneticPr fontId="4"/>
  </si>
  <si>
    <t>[急看]紹介時日常生活機能移乗</t>
    <phoneticPr fontId="4"/>
  </si>
  <si>
    <t>[急看]紹介時日常生活機能移動方法</t>
    <phoneticPr fontId="4"/>
  </si>
  <si>
    <t>[急看]紹介時日常生活機能口腔清拭</t>
    <phoneticPr fontId="4"/>
  </si>
  <si>
    <t>[急看]紹介時日常生活機能食事摂取</t>
    <phoneticPr fontId="4"/>
  </si>
  <si>
    <t>[急看]紹介時日常生活機能衣類の着脱</t>
    <phoneticPr fontId="4"/>
  </si>
  <si>
    <t>[急看]紹介時日常生活機能他者への意思伝達</t>
    <phoneticPr fontId="4"/>
  </si>
  <si>
    <t>[急看]紹介時日常生活機能診察療養上の指示</t>
    <phoneticPr fontId="4"/>
  </si>
  <si>
    <t>[急看]紹介時日常生活機能危険行動</t>
    <phoneticPr fontId="4"/>
  </si>
  <si>
    <t>[急看]退院時日常生活機能床上安静指示</t>
    <phoneticPr fontId="4"/>
  </si>
  <si>
    <t>[急看]退院時日常生活機能手の持ち上げ</t>
    <phoneticPr fontId="4"/>
  </si>
  <si>
    <t>[急看]退院時日常生活機能寝返り</t>
    <phoneticPr fontId="4"/>
  </si>
  <si>
    <t>[急看]退院時日常生活機能起き上がり</t>
    <phoneticPr fontId="4"/>
  </si>
  <si>
    <t>[急看]退院時日常生活機能座位保持</t>
    <phoneticPr fontId="4"/>
  </si>
  <si>
    <t>[急看]退院時日常生活機能移乗</t>
    <phoneticPr fontId="4"/>
  </si>
  <si>
    <t>[急看]退院時日常生活機能移動方法</t>
    <phoneticPr fontId="4"/>
  </si>
  <si>
    <t>[急看]退院時日常生活機能口腔清拭</t>
    <phoneticPr fontId="4"/>
  </si>
  <si>
    <t>[急看]退院時日常生活機能食事摂取</t>
    <phoneticPr fontId="4"/>
  </si>
  <si>
    <t>[急看]退院時日常生活機能衣類の着脱</t>
    <phoneticPr fontId="4"/>
  </si>
  <si>
    <t>[急看]退院時日常生活機能他者への意思伝達</t>
    <phoneticPr fontId="4"/>
  </si>
  <si>
    <t>[急看]退院時日常生活機能診察療養上の指示</t>
    <phoneticPr fontId="4"/>
  </si>
  <si>
    <t>[急看]退院時日常生活機能危険行動</t>
    <phoneticPr fontId="4"/>
  </si>
  <si>
    <t>[急看]寝たきり度</t>
    <phoneticPr fontId="4"/>
  </si>
  <si>
    <t>[急看]認知症老人自立度</t>
    <phoneticPr fontId="4"/>
  </si>
  <si>
    <t>[急看]継続する看護</t>
    <phoneticPr fontId="4"/>
  </si>
  <si>
    <t>[パス]第１ステージ開始予定日</t>
    <phoneticPr fontId="4"/>
  </si>
  <si>
    <t>[パス]第１ステージ終了予定日</t>
    <phoneticPr fontId="4"/>
  </si>
  <si>
    <t>[パス]第１ステージ目標本人フラグ</t>
    <phoneticPr fontId="4"/>
  </si>
  <si>
    <t>[パス]第１ステージ目標本人備考</t>
    <phoneticPr fontId="4"/>
  </si>
  <si>
    <t>[パス]第１ステージ目標本人達成日</t>
    <phoneticPr fontId="4"/>
  </si>
  <si>
    <t>[パス]第１ステージ目標ADLフラグ</t>
    <phoneticPr fontId="4"/>
  </si>
  <si>
    <t>[パス]第１ステージ目標ADL備考</t>
    <phoneticPr fontId="4"/>
  </si>
  <si>
    <t>[パス]第１ステージ目標ADL達成日</t>
    <phoneticPr fontId="4"/>
  </si>
  <si>
    <t>[パス]第１ステージ目標移動フラグ</t>
    <phoneticPr fontId="4"/>
  </si>
  <si>
    <t>[パス]第１ステージ目標移動備考</t>
    <phoneticPr fontId="4"/>
  </si>
  <si>
    <t>[パス]第１ステージ目標移動達成日</t>
    <phoneticPr fontId="4"/>
  </si>
  <si>
    <t>[パス]第１ステージ目標合併症フラグ</t>
    <phoneticPr fontId="4"/>
  </si>
  <si>
    <t>[パス]第１ステージ目標合併症備考</t>
    <phoneticPr fontId="4"/>
  </si>
  <si>
    <t>[パス]第１ステージ目標合併症達成日</t>
    <phoneticPr fontId="4"/>
  </si>
  <si>
    <t>[パス]第１ステージ目標栄養フラグ</t>
    <phoneticPr fontId="4"/>
  </si>
  <si>
    <t>[パス]第１ステージ目標栄養備考</t>
    <phoneticPr fontId="4"/>
  </si>
  <si>
    <t>[パス]第１ステージ目標栄養達成日</t>
    <phoneticPr fontId="4"/>
  </si>
  <si>
    <t>[パス]第１ステージ目標服薬フラグ</t>
    <phoneticPr fontId="4"/>
  </si>
  <si>
    <t>[パス]第１ステージ目標服薬備考</t>
    <phoneticPr fontId="4"/>
  </si>
  <si>
    <t>[パス]第１ステージ目標服薬達成日</t>
    <phoneticPr fontId="4"/>
  </si>
  <si>
    <t>[パス]第１ステージ退院支援1フラグ</t>
    <phoneticPr fontId="4"/>
  </si>
  <si>
    <t>[パス]第１ステージ退院支援1備考</t>
    <phoneticPr fontId="4"/>
  </si>
  <si>
    <t>[パス]第１ステージ退院支援1達成日</t>
    <phoneticPr fontId="4"/>
  </si>
  <si>
    <t>[パス]第１ステージ退院支援2フラグ</t>
    <phoneticPr fontId="4"/>
  </si>
  <si>
    <t>[パス]第１ステージ退院支援2備考</t>
    <phoneticPr fontId="4"/>
  </si>
  <si>
    <t>[パス]第１ステージ退院支援2達成日</t>
    <phoneticPr fontId="4"/>
  </si>
  <si>
    <t>[パス]第１ステージ退院支援3名称</t>
    <phoneticPr fontId="4"/>
  </si>
  <si>
    <t>[パス]第１ステージ退院支援3フラグ</t>
    <phoneticPr fontId="4"/>
  </si>
  <si>
    <t>[パス]第１ステージ退院支援3備考</t>
    <phoneticPr fontId="4"/>
  </si>
  <si>
    <t>[パス]第１ステージ退院支援3達成日</t>
    <phoneticPr fontId="4"/>
  </si>
  <si>
    <t>[パス]第１ステージバリアンス値本人</t>
    <phoneticPr fontId="4"/>
  </si>
  <si>
    <t>[パス]第１ステージバリアンス分類本人</t>
    <phoneticPr fontId="4"/>
  </si>
  <si>
    <t>[パス]第１ステージバリアンスコード本人</t>
    <phoneticPr fontId="4"/>
  </si>
  <si>
    <t>[パス]第１ステージバリアンス値ADL</t>
    <phoneticPr fontId="4"/>
  </si>
  <si>
    <t>[パス]第１ステージバリアンス分類ADL</t>
    <phoneticPr fontId="4"/>
  </si>
  <si>
    <t>[パス]第１ステージバリアンスコードADL</t>
    <phoneticPr fontId="4"/>
  </si>
  <si>
    <t>[パス]第１ステージバリアンス値移動</t>
    <phoneticPr fontId="4"/>
  </si>
  <si>
    <t>[パス]第１ステージバリアンス分類移動</t>
    <phoneticPr fontId="4"/>
  </si>
  <si>
    <t>[パス]第１ステージバリアンスコード移動</t>
    <phoneticPr fontId="4"/>
  </si>
  <si>
    <t>[パス]第１ステージバリアンス値合併症</t>
    <phoneticPr fontId="4"/>
  </si>
  <si>
    <t>[パス]第１ステージバリアンス分類合併症</t>
    <phoneticPr fontId="4"/>
  </si>
  <si>
    <t>[パス]第１ステージバリアンスコード合併症</t>
    <phoneticPr fontId="4"/>
  </si>
  <si>
    <t>[パス]第１ステージバリアンス値栄養</t>
    <phoneticPr fontId="4"/>
  </si>
  <si>
    <t>[パス]第１ステージバリアンス分類栄養</t>
    <phoneticPr fontId="4"/>
  </si>
  <si>
    <t>[パス]第１ステージバリアンスコード栄養</t>
    <phoneticPr fontId="4"/>
  </si>
  <si>
    <t>[パス]第１ステージバリアンス値服薬</t>
    <phoneticPr fontId="4"/>
  </si>
  <si>
    <t>[パス]第１ステージバリアンス分類服薬</t>
    <phoneticPr fontId="4"/>
  </si>
  <si>
    <t>[パス]第１ステージバリアンスコード服薬</t>
    <phoneticPr fontId="4"/>
  </si>
  <si>
    <t>[パス]第１ステージバリアンス値退院支援</t>
    <phoneticPr fontId="4"/>
  </si>
  <si>
    <t>[パス]第１ステージバリアンス分類退院支援</t>
    <phoneticPr fontId="4"/>
  </si>
  <si>
    <t>[パス]第１ステージバリアンスコード退院支援</t>
    <phoneticPr fontId="4"/>
  </si>
  <si>
    <t>[パス]第２ステージ開始予定日</t>
    <phoneticPr fontId="4"/>
  </si>
  <si>
    <t>[パス]第２ステージ終了予定日</t>
    <phoneticPr fontId="4"/>
  </si>
  <si>
    <t>[パス]第２ステージ目標本人フラグ</t>
    <phoneticPr fontId="4"/>
  </si>
  <si>
    <t>[パス]第２ステージ目標本人備考</t>
    <phoneticPr fontId="4"/>
  </si>
  <si>
    <t>[パス]第２ステージ目標本人達成日</t>
    <phoneticPr fontId="4"/>
  </si>
  <si>
    <t>[パス]第２ステージ目標ADLフラグ</t>
    <phoneticPr fontId="4"/>
  </si>
  <si>
    <t>[パス]第２ステージ目標ADL備考</t>
    <phoneticPr fontId="4"/>
  </si>
  <si>
    <t>[パス]第２ステージ目標ADL達成日</t>
    <phoneticPr fontId="4"/>
  </si>
  <si>
    <t>[パス]第２ステージ目標移動フラグ</t>
    <phoneticPr fontId="4"/>
  </si>
  <si>
    <t>[パス]第２ステージ目標移動備考</t>
    <phoneticPr fontId="4"/>
  </si>
  <si>
    <t>[パス]第２ステージ目標移動達成日</t>
    <phoneticPr fontId="4"/>
  </si>
  <si>
    <t>[パス]第２ステージ目標合併症フラグ</t>
    <phoneticPr fontId="4"/>
  </si>
  <si>
    <t>[パス]第２ステージ目標合併症備考</t>
    <phoneticPr fontId="4"/>
  </si>
  <si>
    <t>[パス]第２ステージ目標合併症達成日</t>
    <phoneticPr fontId="4"/>
  </si>
  <si>
    <t>[パス]第２ステージ目標栄養フラグ</t>
    <phoneticPr fontId="4"/>
  </si>
  <si>
    <t>[パス]第２ステージ目標栄養備考</t>
    <phoneticPr fontId="4"/>
  </si>
  <si>
    <t>[パス]第２ステージ目標栄養達成日</t>
    <phoneticPr fontId="4"/>
  </si>
  <si>
    <t>[パス]第２ステージ目標服薬フラグ</t>
    <phoneticPr fontId="4"/>
  </si>
  <si>
    <t>[パス]第２ステージ目標服薬備考</t>
    <phoneticPr fontId="4"/>
  </si>
  <si>
    <t>[パス]第２ステージ目標服薬達成日</t>
    <phoneticPr fontId="4"/>
  </si>
  <si>
    <t>[パス]第２ステージ退院支援1フラグ</t>
    <phoneticPr fontId="4"/>
  </si>
  <si>
    <t>[パス]第２ステージ退院支援1備考</t>
    <phoneticPr fontId="4"/>
  </si>
  <si>
    <t>[パス]第２ステージ退院支援1達成日</t>
    <phoneticPr fontId="4"/>
  </si>
  <si>
    <t>[パス]第２ステージ退院支援2フラグ</t>
    <phoneticPr fontId="4"/>
  </si>
  <si>
    <t>[パス]第２ステージ退院支援2備考</t>
    <phoneticPr fontId="4"/>
  </si>
  <si>
    <t>[パス]第２ステージ退院支援2達成日</t>
    <phoneticPr fontId="4"/>
  </si>
  <si>
    <t>[パス]第２ステージ退院支援3名称</t>
    <phoneticPr fontId="4"/>
  </si>
  <si>
    <t>[パス]第２ステージ退院支援3フラグ</t>
    <phoneticPr fontId="4"/>
  </si>
  <si>
    <t>[パス]第２ステージ退院支援3備考</t>
    <phoneticPr fontId="4"/>
  </si>
  <si>
    <t>[パス]第２ステージ退院支援3達成日</t>
    <phoneticPr fontId="4"/>
  </si>
  <si>
    <t>[パス]第２ステージバリアンス値本人</t>
    <phoneticPr fontId="4"/>
  </si>
  <si>
    <t>[パス]第２ステージバリアンス分類本人</t>
    <phoneticPr fontId="4"/>
  </si>
  <si>
    <t>[パス]第２ステージバリアンスコード本人</t>
    <phoneticPr fontId="4"/>
  </si>
  <si>
    <t>[パス]第２ステージバリアンス値ADL</t>
    <phoneticPr fontId="4"/>
  </si>
  <si>
    <t>[パス]第２ステージバリアンス分類ADL</t>
    <phoneticPr fontId="4"/>
  </si>
  <si>
    <t>[パス]第２ステージバリアンスコードADL</t>
    <phoneticPr fontId="4"/>
  </si>
  <si>
    <t>[パス]第２ステージバリアンス値移動</t>
    <phoneticPr fontId="4"/>
  </si>
  <si>
    <t>[パス]第２ステージバリアンス分類移動</t>
    <phoneticPr fontId="4"/>
  </si>
  <si>
    <t>[パス]第２ステージバリアンスコード移動</t>
    <phoneticPr fontId="4"/>
  </si>
  <si>
    <t>[パス]第２ステージバリアンス値合併症</t>
    <phoneticPr fontId="4"/>
  </si>
  <si>
    <t>[パス]第２ステージバリアンス分類合併症</t>
    <phoneticPr fontId="4"/>
  </si>
  <si>
    <t>[パス]第２ステージバリアンスコード合併症</t>
    <phoneticPr fontId="4"/>
  </si>
  <si>
    <t>[パス]第２ステージバリアンス値栄養</t>
    <phoneticPr fontId="4"/>
  </si>
  <si>
    <t>[パス]第２ステージバリアンス分類栄養</t>
    <phoneticPr fontId="4"/>
  </si>
  <si>
    <t>[パス]第２ステージバリアンスコード栄養</t>
    <phoneticPr fontId="4"/>
  </si>
  <si>
    <t>[パス]第２ステージバリアンス値服薬</t>
    <phoneticPr fontId="4"/>
  </si>
  <si>
    <t>[パス]第２ステージバリアンス分類服薬</t>
    <phoneticPr fontId="4"/>
  </si>
  <si>
    <t>[パス]第２ステージバリアンスコード服薬</t>
    <phoneticPr fontId="4"/>
  </si>
  <si>
    <t>[パス]第２ステージバリアンス値退院支援</t>
    <phoneticPr fontId="4"/>
  </si>
  <si>
    <t>[パス]第２ステージバリアンス分類退院支援</t>
    <phoneticPr fontId="4"/>
  </si>
  <si>
    <t>[パス]第２ステージバリアンスコード退院支援</t>
    <phoneticPr fontId="4"/>
  </si>
  <si>
    <t>[パス]調整期間追加日数</t>
    <phoneticPr fontId="4"/>
  </si>
  <si>
    <t>[パス]調整期間メモ本人</t>
    <phoneticPr fontId="4"/>
  </si>
  <si>
    <t>[パス]調整期間メモADL</t>
    <phoneticPr fontId="4"/>
  </si>
  <si>
    <t>[パス]調整期間メモ移動</t>
    <phoneticPr fontId="4"/>
  </si>
  <si>
    <t>[パス]調整期間メモ合併症</t>
    <phoneticPr fontId="4"/>
  </si>
  <si>
    <t>[パス]調整期間メモ栄養</t>
    <phoneticPr fontId="4"/>
  </si>
  <si>
    <t>[パス]調整期間メモ服薬</t>
    <phoneticPr fontId="4"/>
  </si>
  <si>
    <t>[パス]調整期間メモ支援制度</t>
    <phoneticPr fontId="4"/>
  </si>
  <si>
    <t>[パス]調整期間メモ支援家族</t>
    <phoneticPr fontId="4"/>
  </si>
  <si>
    <t>[パス]調整期間メモ支援その他</t>
    <phoneticPr fontId="4"/>
  </si>
  <si>
    <t>[パス]調整期間メモ本人バリアンス</t>
    <phoneticPr fontId="4"/>
  </si>
  <si>
    <t>[パス]調整期間メモADLバリアンス</t>
    <phoneticPr fontId="4"/>
  </si>
  <si>
    <t>[パス]調整期間メモ移動バリアンス</t>
    <phoneticPr fontId="4"/>
  </si>
  <si>
    <t>[パス]調整期間メモ合併症バリアンス</t>
    <phoneticPr fontId="4"/>
  </si>
  <si>
    <t>[パス]調整期間メモ栄養バリアンス</t>
    <phoneticPr fontId="4"/>
  </si>
  <si>
    <t>[パス]調整期間メモ服薬バリアンス</t>
    <phoneticPr fontId="4"/>
  </si>
  <si>
    <t>[パス]調整期間メモ退院支援バリアンス</t>
    <phoneticPr fontId="4"/>
  </si>
  <si>
    <t>[パス]第３ステージ開始予定日</t>
    <phoneticPr fontId="4"/>
  </si>
  <si>
    <t>[パス]第３ステージ終了予定日</t>
    <phoneticPr fontId="4"/>
  </si>
  <si>
    <t>[パス]第３ステージ目標本人フラグ</t>
    <phoneticPr fontId="4"/>
  </si>
  <si>
    <t>[パス]第３ステージ目標本人備考</t>
    <phoneticPr fontId="4"/>
  </si>
  <si>
    <t>[パス]第３ステージ目標本人達成日</t>
    <phoneticPr fontId="4"/>
  </si>
  <si>
    <t>[パス]第３ステージ目標ADLフラグ</t>
    <phoneticPr fontId="4"/>
  </si>
  <si>
    <t>[パス]第３ステージ目標ADL備考</t>
    <phoneticPr fontId="4"/>
  </si>
  <si>
    <t>[パス]第３ステージ目標ADL達成日</t>
    <phoneticPr fontId="4"/>
  </si>
  <si>
    <t>[パス]第３ステージ目標移動フラグ</t>
    <phoneticPr fontId="4"/>
  </si>
  <si>
    <t>[パス]第３ステージ目標移動備考</t>
    <phoneticPr fontId="4"/>
  </si>
  <si>
    <t>[パス]第３ステージ目標移動達成日</t>
    <phoneticPr fontId="4"/>
  </si>
  <si>
    <t>[パス]第３ステージ目標合併症フラグ</t>
    <phoneticPr fontId="4"/>
  </si>
  <si>
    <t>[パス]第３ステージ目標合併症備考</t>
    <phoneticPr fontId="4"/>
  </si>
  <si>
    <t>[パス]第３ステージ目標合併症達成日</t>
    <phoneticPr fontId="4"/>
  </si>
  <si>
    <t>[パス]第３ステージ目標栄養フラグ</t>
    <phoneticPr fontId="4"/>
  </si>
  <si>
    <t>[パス]第３ステージ目標栄養備考</t>
    <phoneticPr fontId="4"/>
  </si>
  <si>
    <t>[パス]第３ステージ目標栄養達成日</t>
    <phoneticPr fontId="4"/>
  </si>
  <si>
    <t>[パス]第３ステージ目標服薬フラグ</t>
    <phoneticPr fontId="4"/>
  </si>
  <si>
    <t>[パス]第３ステージ目標服薬備考</t>
    <phoneticPr fontId="4"/>
  </si>
  <si>
    <t>[パス]第３ステージ目標服薬達成日</t>
    <phoneticPr fontId="4"/>
  </si>
  <si>
    <t>[パス]第３ステージ退院支援1フラグ</t>
    <phoneticPr fontId="4"/>
  </si>
  <si>
    <t>[パス]第３ステージ退院支援1備考</t>
    <phoneticPr fontId="4"/>
  </si>
  <si>
    <t>[パス]第３ステージ退院支援1達成日</t>
    <phoneticPr fontId="4"/>
  </si>
  <si>
    <t>[パス]第３ステージ退院支援2フラグ</t>
    <phoneticPr fontId="4"/>
  </si>
  <si>
    <t>[パス]第３ステージ退院支援2備考</t>
    <phoneticPr fontId="4"/>
  </si>
  <si>
    <t>[パス]第３ステージ退院支援2達成日</t>
    <phoneticPr fontId="4"/>
  </si>
  <si>
    <t>[パス]第３ステージ退院支援3フラグ</t>
    <phoneticPr fontId="4"/>
  </si>
  <si>
    <t>[パス]第３ステージ退院支援3備考</t>
    <phoneticPr fontId="4"/>
  </si>
  <si>
    <t>[パス]第３ステージ退院支援3達成日</t>
    <phoneticPr fontId="4"/>
  </si>
  <si>
    <t>[パス]第３ステージバリアンス値本人</t>
    <phoneticPr fontId="4"/>
  </si>
  <si>
    <t>[パス]第３ステージバリアンス分類本人</t>
    <phoneticPr fontId="4"/>
  </si>
  <si>
    <t>[パス]第３ステージバリアンスコード本人</t>
    <phoneticPr fontId="4"/>
  </si>
  <si>
    <t>[パス]第３ステージバリアンス値ADL</t>
    <phoneticPr fontId="4"/>
  </si>
  <si>
    <t>[パス]第３ステージバリアンス分類ADL</t>
    <phoneticPr fontId="4"/>
  </si>
  <si>
    <t>[パス]第３ステージバリアンスコードADL</t>
    <phoneticPr fontId="4"/>
  </si>
  <si>
    <t>[パス]第３ステージバリアンス値移動</t>
    <phoneticPr fontId="4"/>
  </si>
  <si>
    <t>[パス]第３ステージバリアンス分類移動</t>
    <phoneticPr fontId="4"/>
  </si>
  <si>
    <t>[パス]第３ステージバリアンスコード移動</t>
    <phoneticPr fontId="4"/>
  </si>
  <si>
    <t>[パス]第３ステージバリアンス値合併症</t>
    <phoneticPr fontId="4"/>
  </si>
  <si>
    <t>[パス]第３ステージバリアンス分類合併症</t>
    <phoneticPr fontId="4"/>
  </si>
  <si>
    <t>[パス]第３ステージバリアンスコード合併症</t>
    <phoneticPr fontId="4"/>
  </si>
  <si>
    <t>[パス]第３ステージバリアンス値栄養</t>
    <phoneticPr fontId="4"/>
  </si>
  <si>
    <t>[パス]第３ステージバリアンス分類栄養</t>
    <phoneticPr fontId="4"/>
  </si>
  <si>
    <t>[パス]第３ステージバリアンスコード栄養</t>
    <phoneticPr fontId="4"/>
  </si>
  <si>
    <t>[パス]第３ステージバリアンス値服薬</t>
    <phoneticPr fontId="4"/>
  </si>
  <si>
    <t>[パス]第３ステージバリアンス分類服薬</t>
    <phoneticPr fontId="4"/>
  </si>
  <si>
    <t>[パス]第３ステージバリアンスコード服薬</t>
    <phoneticPr fontId="4"/>
  </si>
  <si>
    <t>[パス]第３ステージバリアンス値退院支援</t>
    <phoneticPr fontId="4"/>
  </si>
  <si>
    <t>[パス]第３ステージバリアンス分類退院支援</t>
    <phoneticPr fontId="4"/>
  </si>
  <si>
    <t>[パス]第３ステージバリアンスコード退院支援</t>
    <phoneticPr fontId="4"/>
  </si>
  <si>
    <t>[パス]第４ステージ開始予定日</t>
    <phoneticPr fontId="4"/>
  </si>
  <si>
    <t>[パス]第４ステージ終了予定日</t>
    <phoneticPr fontId="4"/>
  </si>
  <si>
    <t>[パス]第４ステージ目標本人フラグ</t>
    <phoneticPr fontId="4"/>
  </si>
  <si>
    <t>[パス]第４ステージ目標本人備考</t>
    <phoneticPr fontId="4"/>
  </si>
  <si>
    <t>[パス]第４ステージ目標本人達成日</t>
    <phoneticPr fontId="4"/>
  </si>
  <si>
    <t>[パス]第４ステージ目標ADLフラグ</t>
    <phoneticPr fontId="4"/>
  </si>
  <si>
    <t>[パス]第４ステージ目標ADL備考</t>
    <phoneticPr fontId="4"/>
  </si>
  <si>
    <t>[パス]第４ステージ目標ADL達成日</t>
    <phoneticPr fontId="4"/>
  </si>
  <si>
    <t>[パス]第４ステージ目標移動フラグ</t>
    <phoneticPr fontId="4"/>
  </si>
  <si>
    <t>[パス]第４ステージ目標移動備考</t>
    <phoneticPr fontId="4"/>
  </si>
  <si>
    <t>[パス]第４ステージ目標移動達成日</t>
    <phoneticPr fontId="4"/>
  </si>
  <si>
    <t>[パス]第４ステージ目標合併症フラグ</t>
    <phoneticPr fontId="4"/>
  </si>
  <si>
    <t>[パス]第４ステージ目標合併症備考</t>
    <phoneticPr fontId="4"/>
  </si>
  <si>
    <t>[パス]第４ステージ目標合併症達成日</t>
    <phoneticPr fontId="4"/>
  </si>
  <si>
    <t>[パス]第４ステージ目標栄養フラグ</t>
    <phoneticPr fontId="4"/>
  </si>
  <si>
    <t>[パス]第４ステージ目標栄養備考</t>
    <phoneticPr fontId="4"/>
  </si>
  <si>
    <t>[パス]第４ステージ目標栄養達成日</t>
    <phoneticPr fontId="4"/>
  </si>
  <si>
    <t>[パス]第４ステージ目標服薬フラグ</t>
    <phoneticPr fontId="4"/>
  </si>
  <si>
    <t>[パス]第４ステージ目標服薬備考</t>
    <phoneticPr fontId="4"/>
  </si>
  <si>
    <t>[パス]第４ステージ目標服薬達成日</t>
    <phoneticPr fontId="4"/>
  </si>
  <si>
    <t>[パス]第４ステージ退院支援1フラグ</t>
    <phoneticPr fontId="4"/>
  </si>
  <si>
    <t>[パス]第４ステージ退院支援1備考</t>
    <phoneticPr fontId="4"/>
  </si>
  <si>
    <t>[パス]第４ステージ退院支援1達成日</t>
    <phoneticPr fontId="4"/>
  </si>
  <si>
    <t>[パス]第４ステージ退院支援2フラグ</t>
    <phoneticPr fontId="4"/>
  </si>
  <si>
    <t>[パス]第４ステージ退院支援2備考</t>
    <phoneticPr fontId="4"/>
  </si>
  <si>
    <t>[パス]第４ステージ退院支援2達成日</t>
    <phoneticPr fontId="4"/>
  </si>
  <si>
    <t>[パス]第４ステージ退院支援3名称</t>
    <phoneticPr fontId="4"/>
  </si>
  <si>
    <t>[パス]第４ステージ退院支援3フラグ</t>
    <phoneticPr fontId="4"/>
  </si>
  <si>
    <t>[パス]第４ステージ退院支援3備考</t>
    <phoneticPr fontId="4"/>
  </si>
  <si>
    <t>[パス]第４ステージ退院支援3達成日</t>
    <phoneticPr fontId="4"/>
  </si>
  <si>
    <t>[パス]第４ステージバリアンス値本人</t>
    <phoneticPr fontId="4"/>
  </si>
  <si>
    <t>[パス]第４ステージバリアンス分類本人</t>
    <phoneticPr fontId="4"/>
  </si>
  <si>
    <t>[パス]第４ステージバリアンスコード本人</t>
    <phoneticPr fontId="4"/>
  </si>
  <si>
    <t>[パス]第４ステージバリアンス値ADL</t>
    <phoneticPr fontId="4"/>
  </si>
  <si>
    <t>[パス]第４ステージバリアンス分類ADL</t>
    <phoneticPr fontId="4"/>
  </si>
  <si>
    <t>[パス]第４ステージバリアンスコードADL</t>
    <phoneticPr fontId="4"/>
  </si>
  <si>
    <t>[パス]第４ステージバリアンス値移動</t>
    <phoneticPr fontId="4"/>
  </si>
  <si>
    <t>[パス]第４ステージバリアンス分類移動</t>
    <phoneticPr fontId="4"/>
  </si>
  <si>
    <t>[パス]第４ステージバリアンスコード移動</t>
    <phoneticPr fontId="4"/>
  </si>
  <si>
    <t>[パス]第４ステージバリアンス値合併症</t>
    <phoneticPr fontId="4"/>
  </si>
  <si>
    <t>[パス]第４ステージバリアンス分類合併症</t>
    <phoneticPr fontId="4"/>
  </si>
  <si>
    <t>[パス]第４ステージバリアンスコード合併症</t>
    <phoneticPr fontId="4"/>
  </si>
  <si>
    <t>[パス]第４ステージバリアンス値栄養</t>
    <phoneticPr fontId="4"/>
  </si>
  <si>
    <t>[パス]第４ステージバリアンス分類栄養</t>
    <phoneticPr fontId="4"/>
  </si>
  <si>
    <t>[パス]第４ステージバリアンスコード栄養</t>
    <phoneticPr fontId="4"/>
  </si>
  <si>
    <t>[パス]第４ステージバリアンス値服薬</t>
    <phoneticPr fontId="4"/>
  </si>
  <si>
    <t>[パス]第４ステージバリアンス分類服薬</t>
    <phoneticPr fontId="4"/>
  </si>
  <si>
    <t>[パス]第４ステージバリアンスコード服薬</t>
    <phoneticPr fontId="4"/>
  </si>
  <si>
    <t>[パス]第４ステージバリアンス値退院支援</t>
    <phoneticPr fontId="4"/>
  </si>
  <si>
    <t>[パス]第４ステージバリアンス分類退院支援</t>
    <phoneticPr fontId="4"/>
  </si>
  <si>
    <t>[パス]第４ステージバリアンスコード退院支援</t>
    <phoneticPr fontId="4"/>
  </si>
  <si>
    <t>[パス]退院前調整期間追加日数</t>
    <phoneticPr fontId="4"/>
  </si>
  <si>
    <t>[パス]退院前調整期間メモ本人</t>
    <phoneticPr fontId="4"/>
  </si>
  <si>
    <t>[パス]退院前調整期間メモADL</t>
    <phoneticPr fontId="4"/>
  </si>
  <si>
    <t>[パス]退院前調整期間メモ移動</t>
    <phoneticPr fontId="4"/>
  </si>
  <si>
    <t>[パス]退院前調整期間メモ合併症</t>
    <phoneticPr fontId="4"/>
  </si>
  <si>
    <t>[パス]退院前調整期間メモ栄養</t>
    <phoneticPr fontId="4"/>
  </si>
  <si>
    <t>[パス]退院前調整期間メモ服薬</t>
    <phoneticPr fontId="4"/>
  </si>
  <si>
    <t>[パス]退院前調整期間メモ支援制度</t>
    <phoneticPr fontId="4"/>
  </si>
  <si>
    <t>[パス]退院前調整期間メモ支援家族</t>
    <phoneticPr fontId="4"/>
  </si>
  <si>
    <t>[パス]退院前調整期間メモ支援その他</t>
    <phoneticPr fontId="4"/>
  </si>
  <si>
    <t>[パス]退院前調整期間メモ本人バリアンス</t>
    <phoneticPr fontId="4"/>
  </si>
  <si>
    <t>[パス]退院前調整期間メモADLバリアンス</t>
    <phoneticPr fontId="4"/>
  </si>
  <si>
    <t>[パス]退院前調整期間メモ移動バリアンス</t>
    <phoneticPr fontId="4"/>
  </si>
  <si>
    <t>[パス]退院前調整期間メモ合併症バリアンス</t>
    <phoneticPr fontId="4"/>
  </si>
  <si>
    <t>[パス]退院前調整期間メモ栄養バリアンス</t>
    <phoneticPr fontId="4"/>
  </si>
  <si>
    <t>[パス]退院前調整期間メモ服薬バリアンス</t>
    <phoneticPr fontId="4"/>
  </si>
  <si>
    <t>[パス]退院前調整期間メモ退院支援バリアンス</t>
    <phoneticPr fontId="4"/>
  </si>
  <si>
    <t>[FIM]FIM急性期検査年月日</t>
    <phoneticPr fontId="4"/>
  </si>
  <si>
    <t>[長谷川]長谷川急性期検査年月日</t>
    <rPh sb="1" eb="4">
      <t>ハセガワ</t>
    </rPh>
    <phoneticPr fontId="4"/>
  </si>
  <si>
    <t>[長谷川]急性期Q1</t>
    <phoneticPr fontId="4"/>
  </si>
  <si>
    <t>[長谷川]急性期Q2-年</t>
    <phoneticPr fontId="4"/>
  </si>
  <si>
    <t>[長谷川]急性期Q2-月</t>
    <phoneticPr fontId="4"/>
  </si>
  <si>
    <t>[長谷川]急性期Q2-日</t>
    <phoneticPr fontId="4"/>
  </si>
  <si>
    <t>[長谷川]急性期Q2-曜日</t>
    <phoneticPr fontId="4"/>
  </si>
  <si>
    <t>[長谷川]急性期Q3</t>
    <phoneticPr fontId="4"/>
  </si>
  <si>
    <t>[長谷川]急性期Q4-a</t>
    <phoneticPr fontId="4"/>
  </si>
  <si>
    <t>[長谷川]急性期Q4-b</t>
    <phoneticPr fontId="4"/>
  </si>
  <si>
    <t>[長谷川]急性期Q4-c</t>
    <phoneticPr fontId="4"/>
  </si>
  <si>
    <t>[長谷川]急性期Q5-93</t>
    <phoneticPr fontId="4"/>
  </si>
  <si>
    <t>[長谷川]急性期Q5-86</t>
    <phoneticPr fontId="4"/>
  </si>
  <si>
    <t>[長谷川]急性期Q6-286</t>
    <phoneticPr fontId="4"/>
  </si>
  <si>
    <t>[長谷川]急性期Q6-9253</t>
    <phoneticPr fontId="4"/>
  </si>
  <si>
    <t>[長谷川]急性期Q7-a</t>
    <phoneticPr fontId="4"/>
  </si>
  <si>
    <t>[長谷川]急性期Q7-b</t>
    <phoneticPr fontId="4"/>
  </si>
  <si>
    <t>[長谷川]急性期Q7-c</t>
    <phoneticPr fontId="4"/>
  </si>
  <si>
    <t>[長谷川]急性期Q8</t>
    <phoneticPr fontId="4"/>
  </si>
  <si>
    <t>[長谷川]急性期Q9</t>
    <phoneticPr fontId="4"/>
  </si>
  <si>
    <t>[長谷川]急性期合計</t>
    <phoneticPr fontId="4"/>
  </si>
  <si>
    <t>[急リ]記載日</t>
    <phoneticPr fontId="4"/>
  </si>
  <si>
    <t>[急リ]担当者名</t>
  </si>
  <si>
    <t>[急リ]リハビリ起算日</t>
  </si>
  <si>
    <t>[急リ]リハビリ病名</t>
  </si>
  <si>
    <t>[急リ]発症前ADL起居動作</t>
  </si>
  <si>
    <t>[急リ]発症前ADL屋内移動</t>
  </si>
  <si>
    <t>[急リ]発症前ADL屋内移動手段杖</t>
  </si>
  <si>
    <t>[急リ]発症前ADL屋内移動手段手押し車</t>
  </si>
  <si>
    <t>[急リ]発症前ADL屋内移動手段車椅子</t>
  </si>
  <si>
    <t>[急リ]発症前ADL屋内移動手段補装具</t>
  </si>
  <si>
    <t>[急リ]発症前ADL屋外移動</t>
  </si>
  <si>
    <t>[急リ]発症前ADL屋外移動手段杖</t>
  </si>
  <si>
    <t>[急リ]発症前ADL屋外移動手段手押し車</t>
  </si>
  <si>
    <t>[急リ]発症前ADL屋外移動手段車椅子</t>
  </si>
  <si>
    <t>[急リ]発症前ADL屋外移動手段補装具</t>
  </si>
  <si>
    <t>[急リ]発症前ADL車椅子移乗</t>
  </si>
  <si>
    <t>[急リ]発症前ADL排泄</t>
  </si>
  <si>
    <t>[急リ]発症前ADL排泄用具トイレ</t>
  </si>
  <si>
    <t>[急リ]発症前ADL排泄用具Pトイレ</t>
  </si>
  <si>
    <t>[急リ]発症前ADL排泄用具尿器</t>
  </si>
  <si>
    <t>[急リ]発症前ADL排泄用具オムツ</t>
  </si>
  <si>
    <t>[急リ]発症前ADL排泄用具カテーテル等</t>
  </si>
  <si>
    <t>[急リ]発症前ADL経口食事</t>
  </si>
  <si>
    <t>[急リ]発症前ADL経口食事用具スプーン</t>
  </si>
  <si>
    <t>[急リ]発症前ADL経口食事用具自助具</t>
  </si>
  <si>
    <t>[急リ]発症前ADL整容</t>
  </si>
  <si>
    <t>[急リ]発症前ADL更衣</t>
  </si>
  <si>
    <t>[急リ]発症前ADL入浴</t>
  </si>
  <si>
    <t>[急リ]発症前ADL入浴方法自宅浴槽</t>
  </si>
  <si>
    <t>[急リ]発症前ADL入浴方法リフト浴</t>
  </si>
  <si>
    <t>[急リ]発症前ADL入浴方法シャワー浴</t>
  </si>
  <si>
    <t>[急リ]発症前ADLコメント</t>
  </si>
  <si>
    <t>[急リ]PT担当</t>
  </si>
  <si>
    <t>[急リ]PTコメント</t>
  </si>
  <si>
    <t>[急リ]OT担当</t>
  </si>
  <si>
    <t>[急リ]OTコメント</t>
  </si>
  <si>
    <t>[急リ]ST担当</t>
  </si>
  <si>
    <t>[急リ]STコメント</t>
  </si>
  <si>
    <t>[急リ]利き手</t>
  </si>
  <si>
    <t>[急リ]麻痺</t>
  </si>
  <si>
    <t>[急リ]BrStage上肢</t>
  </si>
  <si>
    <t>[急リ]BrStage手指</t>
  </si>
  <si>
    <t>[急リ]BrStage下肢</t>
  </si>
  <si>
    <t>[急リ]健側MMT上肢</t>
  </si>
  <si>
    <t>[急リ]健側MMT手指</t>
  </si>
  <si>
    <t>[急リ]健側MMT下肢</t>
  </si>
  <si>
    <t>[急リ]協調運動障害有無</t>
  </si>
  <si>
    <t>[急リ]嚥下障害有無</t>
  </si>
  <si>
    <t>[急リ]構音障害有無</t>
  </si>
  <si>
    <t>[急リ]感覚障害有無</t>
  </si>
  <si>
    <t>[急リ]リハ拒否有無</t>
  </si>
  <si>
    <t>[急リ]高次脳機能障害失語</t>
  </si>
  <si>
    <t>[急リ]高次脳機能障害失行</t>
  </si>
  <si>
    <t>[急リ]高次脳機能障害失認</t>
  </si>
  <si>
    <t>[急リ]高次脳機能障害注意障害</t>
  </si>
  <si>
    <t>[急リ]高次脳機能障害記憶障害</t>
  </si>
  <si>
    <t>[急リ]高次脳機能障害情動障害</t>
  </si>
  <si>
    <t>[急リ]高次脳機能障害半側空間無視</t>
  </si>
  <si>
    <t>[急リ]高次脳機能障害前頭葉障害</t>
  </si>
  <si>
    <t>[急リ]高次脳機能障害未確定認知障害</t>
  </si>
  <si>
    <t>[急リ]SLTA添付有無</t>
  </si>
  <si>
    <t>[急リ]HDS-R</t>
  </si>
  <si>
    <t>[急リ]HDS-R記入日</t>
  </si>
  <si>
    <t>[急リ]MMSE</t>
  </si>
  <si>
    <t>[急リ]MMSE記入日</t>
  </si>
  <si>
    <t>[急リ]下肢装具</t>
  </si>
  <si>
    <t>[急リ]下肢装具その他記述</t>
  </si>
  <si>
    <t>[急リ]リハ開始時FIM運動食事</t>
  </si>
  <si>
    <t>[急リ]リハ開始時FIM運動整容</t>
  </si>
  <si>
    <t>[急リ]リハ開始時FIM運動清拭</t>
  </si>
  <si>
    <t>[急リ]リハ開始時FIM運動更衣上半身</t>
  </si>
  <si>
    <t>[急リ]リハ開始時FIM運動更衣下半身</t>
  </si>
  <si>
    <t>[急リ]リハ開始時FIM運動トイレ動作</t>
  </si>
  <si>
    <t>[急リ]リハ開始時FIM運動排尿コントロール</t>
  </si>
  <si>
    <t>[急リ]リハ開始時FIM運動排便コントロール</t>
  </si>
  <si>
    <t>[急リ]リハ開始時FIM運動ベッド車椅子移乗</t>
  </si>
  <si>
    <t>[急リ]リハ開始時FIM運動トイレ移乗</t>
  </si>
  <si>
    <t>[急リ]リハ開始時FIM運動浴槽シャワー移乗</t>
  </si>
  <si>
    <t>[急リ]リハ開始時FIM運動歩行車椅子移乗</t>
  </si>
  <si>
    <t>[急リ]リハ開始時FIM運動階段昇降</t>
  </si>
  <si>
    <t>[急リ]リハ開始時FIM認知理解</t>
  </si>
  <si>
    <t>[急リ]リハ開始時FIM認知表出</t>
  </si>
  <si>
    <t>[急リ]リハ開始時FIM認知社交的交流</t>
  </si>
  <si>
    <t>[急リ]リハ開始時FIM認知問題解決</t>
  </si>
  <si>
    <t>[急リ]リハ開始時FIM認知記憶</t>
  </si>
  <si>
    <t>[急リ]リハ開始時FIM運動合計</t>
  </si>
  <si>
    <t>[急リ]リハ開始時FIM認知合計</t>
  </si>
  <si>
    <t>[急リ]リハ開始時BarthelIndex</t>
  </si>
  <si>
    <t>[急リ][急リ]退院時FIM運動食事</t>
  </si>
  <si>
    <t>[急リ]退院時FIM運動整容</t>
  </si>
  <si>
    <t>[急リ]退院時FIM運動清拭</t>
  </si>
  <si>
    <t>[急リ]退院時FIM運動更衣上半身</t>
  </si>
  <si>
    <t>[急リ]退院時FIM運動更衣下半身更衣</t>
  </si>
  <si>
    <t>[急リ]退院時FIM運動トイレ動作</t>
  </si>
  <si>
    <t>[急リ]退院時FIM運動排尿コントロール</t>
  </si>
  <si>
    <t>[急リ]退院時FIM運動排便コントロール</t>
  </si>
  <si>
    <t>[急リ]退院時FIM運動ベッド車椅子移乗</t>
  </si>
  <si>
    <t>[急リ]退院時FIM運動トイレ移乗</t>
  </si>
  <si>
    <t>[急リ]退院時FIM運動浴槽シャワー移乗</t>
  </si>
  <si>
    <t>[急リ]退院時FIM運動歩行車椅子移乗</t>
  </si>
  <si>
    <t>[急リ]退院時FIM運動階段昇降</t>
  </si>
  <si>
    <t>[急リ]退院時FIM認知理解</t>
  </si>
  <si>
    <t>[急リ]退院時FIM認知表出</t>
  </si>
  <si>
    <t>[急リ]退院時FIM認知社交的交流</t>
  </si>
  <si>
    <t>[急リ]退院時FIM認知問題解決</t>
  </si>
  <si>
    <t>[急リ]退院時FIM認知記憶</t>
  </si>
  <si>
    <t>[急リ]退院時FIM運動合計</t>
  </si>
  <si>
    <t>[急リ]退院時FIM認知合計</t>
  </si>
  <si>
    <t>[急リ]退院時BarthelIndex</t>
  </si>
  <si>
    <t>[急M]記載日</t>
  </si>
  <si>
    <t>[急M]担当者名</t>
  </si>
  <si>
    <t>[急M]病前の生活状況</t>
  </si>
  <si>
    <t>[急M]保険国保</t>
  </si>
  <si>
    <t>[急M]保険健保</t>
  </si>
  <si>
    <t>[急M]保険組合</t>
  </si>
  <si>
    <t>[急M]保険共済</t>
  </si>
  <si>
    <t>[急M]保険後期</t>
  </si>
  <si>
    <t>[急M]保険自賠・第3者行為</t>
  </si>
  <si>
    <t>[急M]保険労災</t>
  </si>
  <si>
    <t>[急M]保険生保</t>
  </si>
  <si>
    <t>[急M]保険生保福祉事務所</t>
  </si>
  <si>
    <t>[急M]保険生保CW</t>
  </si>
  <si>
    <t>[急M]保険その他</t>
  </si>
  <si>
    <t>[急M]保険その他記述</t>
  </si>
  <si>
    <t>[急M]公費高齢</t>
  </si>
  <si>
    <t>[急M]公費単老</t>
  </si>
  <si>
    <t>[急M]公費障害</t>
  </si>
  <si>
    <t>[急M]公費母子</t>
  </si>
  <si>
    <t>[急M]公費自立支援</t>
  </si>
  <si>
    <t>[急M]公費特定疾患</t>
  </si>
  <si>
    <t>[急M]公費原爆</t>
  </si>
  <si>
    <t>[急M]公費その他</t>
  </si>
  <si>
    <t>[急M]公費その他記述</t>
  </si>
  <si>
    <t>[急M]保険情報特記事項</t>
  </si>
  <si>
    <t>[急M]介護保険申請状況</t>
  </si>
  <si>
    <t>[急M]介護保険申請中区分</t>
  </si>
  <si>
    <t>[急M]介護保険サービス利用</t>
  </si>
  <si>
    <t>[急M]介護保険認定</t>
  </si>
  <si>
    <t>[急M]ケアマネ事業所名</t>
  </si>
  <si>
    <t>[急M]ケアマネ電話番号</t>
  </si>
  <si>
    <t>[急M]ケアマネFAX番号</t>
  </si>
  <si>
    <t>[急M]ケアマネ担当者</t>
  </si>
  <si>
    <t>[急M]身障手帳申請状況</t>
  </si>
  <si>
    <t>[急M]身障手帳種別</t>
  </si>
  <si>
    <t>[急M]身障手帳等級</t>
  </si>
  <si>
    <t>[急M]身障手帳視覚</t>
  </si>
  <si>
    <t>[急M]身障手帳聴覚</t>
  </si>
  <si>
    <t>[急M]身障手帳言語</t>
  </si>
  <si>
    <t>[急M]身障手帳肢体</t>
  </si>
  <si>
    <t>[急M]身障手帳内部</t>
  </si>
  <si>
    <t>[急M]身障手帳障害名</t>
  </si>
  <si>
    <t>[急M]精神障害認定</t>
  </si>
  <si>
    <t>[急M]精神障害認定等級</t>
  </si>
  <si>
    <t>[急M]療育手帳</t>
  </si>
  <si>
    <t>[急M]キーパーソン氏名</t>
  </si>
  <si>
    <t>[急M]キーパーソン続柄</t>
  </si>
  <si>
    <t>[急M]キーパーソン連絡先</t>
  </si>
  <si>
    <t>[急M]同居者なし</t>
  </si>
  <si>
    <t>[急M]同居者配偶者</t>
  </si>
  <si>
    <t>[急M]同居者子供</t>
  </si>
  <si>
    <t>[急M]同居者子供記述</t>
  </si>
  <si>
    <t>[急M]同居者父</t>
  </si>
  <si>
    <t>[急M]同居者母</t>
  </si>
  <si>
    <t>[急M]同居者兄弟・姉妹</t>
  </si>
  <si>
    <t>[急M]同居者兄弟・姉妹記述</t>
  </si>
  <si>
    <t>[急M]同居者その他</t>
  </si>
  <si>
    <t>[急M]同居者その他記述</t>
  </si>
  <si>
    <t>[急M]介護者なし</t>
  </si>
  <si>
    <t>[急M]介護者配偶者</t>
  </si>
  <si>
    <t>[急M]介護者子供</t>
  </si>
  <si>
    <t>[急M]介護者子供記述</t>
  </si>
  <si>
    <t>[急M]介護者父</t>
  </si>
  <si>
    <t>[急M]介護者母</t>
  </si>
  <si>
    <t>[急M]介護者兄弟・姉妹</t>
  </si>
  <si>
    <t>[急M]介護者兄弟・姉妹記述</t>
  </si>
  <si>
    <t>[急M]介護者その他</t>
  </si>
  <si>
    <t>[急M]介護者その他記述</t>
  </si>
  <si>
    <t>[急M]日中の状況</t>
  </si>
  <si>
    <t>[急M]日中の状況介護者記述</t>
  </si>
  <si>
    <t>[急M]家族状況特記事項</t>
  </si>
  <si>
    <t>[急M]権利擁護地権</t>
  </si>
  <si>
    <t>[急M]権利擁護後見</t>
  </si>
  <si>
    <t>[急M]権利擁護後見区分</t>
  </si>
  <si>
    <t>[急M]権利擁護申請状況</t>
  </si>
  <si>
    <t>[急M]権利擁護機関名</t>
  </si>
  <si>
    <t>[急M]権利擁護機関電話番号</t>
  </si>
  <si>
    <t>[急M]権利擁護機関FAX番号</t>
  </si>
  <si>
    <t>[急M]権利擁護機関担当者</t>
  </si>
  <si>
    <t>[急M]住環境住宅状況</t>
  </si>
  <si>
    <t>[急M]住環境賃貸集合住宅EV</t>
  </si>
  <si>
    <t>[急M]住環境住宅改修可不可</t>
  </si>
  <si>
    <t>[急M]住環境特記事項</t>
  </si>
  <si>
    <t>[急M]今後の方向在宅</t>
  </si>
  <si>
    <t>[急M]今後の方向職場復帰</t>
  </si>
  <si>
    <t>[急M]今後の方向老人保健施設</t>
  </si>
  <si>
    <t>[急M]今後の方向その他施設</t>
  </si>
  <si>
    <t>[急M]今後の方向病院</t>
  </si>
  <si>
    <t>[急M]今後の方向未定</t>
  </si>
  <si>
    <t>[急M]今後の方向性特記事項</t>
  </si>
  <si>
    <t>[急M]部屋希望大部屋</t>
  </si>
  <si>
    <t>[急M]部屋希望3人部屋</t>
  </si>
  <si>
    <t>[急M]部屋希望2人部屋</t>
  </si>
  <si>
    <t>[急M]部屋希望個室</t>
  </si>
  <si>
    <t>[急M]部屋希望特記事項</t>
  </si>
  <si>
    <t>[急M]連絡先#1機関区分</t>
  </si>
  <si>
    <t>[急M]連絡先#1機関名</t>
  </si>
  <si>
    <t>[急M]連絡先#1電話番号</t>
  </si>
  <si>
    <t>[急M]連絡先#1FAX番号</t>
  </si>
  <si>
    <t>[急M]連絡先#1担当者</t>
  </si>
  <si>
    <t>[急M]連絡先#2機関区分</t>
  </si>
  <si>
    <t>[急M]連絡先#2機関名</t>
  </si>
  <si>
    <t>[急M]連絡先#2電話番号</t>
  </si>
  <si>
    <t>[急M]連絡先#2FAX番号</t>
  </si>
  <si>
    <t>[急M]連絡先#2担当者</t>
  </si>
  <si>
    <t>[急M]連絡先#3機関区分</t>
  </si>
  <si>
    <t>[急M]連絡先#3機関名</t>
  </si>
  <si>
    <t>[急M]連絡先#3電話番号</t>
  </si>
  <si>
    <t>[急M]連絡先#3FAX番号</t>
  </si>
  <si>
    <t>[急M]連絡先#3担当者</t>
  </si>
  <si>
    <t>[急M]引継事項申請状況傷病手当</t>
  </si>
  <si>
    <t>[急M]引継事項申請状況生保保護</t>
  </si>
  <si>
    <t>[急M]引継事項申請状況限度額認定</t>
  </si>
  <si>
    <t>[急M]引継事項申請状況その他</t>
  </si>
  <si>
    <t>[急M]引継事項特記事項</t>
  </si>
  <si>
    <t>[急摂]身長</t>
  </si>
  <si>
    <t>[急摂]体重</t>
  </si>
  <si>
    <t>[急摂]既往</t>
  </si>
  <si>
    <t>[急摂]摂食・嚥下に問題となる認知症</t>
  </si>
  <si>
    <t>[急摂]誤嚥性肺炎有無</t>
  </si>
  <si>
    <t>[急摂]食事内容名称</t>
  </si>
  <si>
    <t>[急摂]食事内容食形態Level</t>
  </si>
  <si>
    <t>[急摂]食事内容主食</t>
  </si>
  <si>
    <t>[急摂]食事内容主食ゼリー状</t>
  </si>
  <si>
    <t>[急摂]食事内容主食とろみ</t>
  </si>
  <si>
    <t>[急摂]食事内容主食増粘剤・ゲル化剤</t>
  </si>
  <si>
    <t>[急摂]食事内容副食</t>
  </si>
  <si>
    <t>[急摂]食事内容副食キザミ有無</t>
  </si>
  <si>
    <t>[急摂]食事内容副食カットサイズ</t>
  </si>
  <si>
    <t>[急摂]食事内容副食投与カロリー</t>
  </si>
  <si>
    <t>[急摂]食事内容特記事項</t>
  </si>
  <si>
    <t>[急摂]水の飲み方増粘剤</t>
  </si>
  <si>
    <t>[急摂]水の飲み方増粘剤名</t>
  </si>
  <si>
    <t>[急摂]水の飲み方増粘剤量</t>
  </si>
  <si>
    <t>[急摂]水の飲み方形状</t>
  </si>
  <si>
    <t>[急摂]水の飲み方形状その他記述</t>
  </si>
  <si>
    <t>[急摂]薬の飲み方投薬法</t>
  </si>
  <si>
    <t>[急摂]薬の飲み方飲み方</t>
  </si>
  <si>
    <t>[急摂]口のケアブクブクうがい</t>
  </si>
  <si>
    <t>[急摂]口のケア口の乾燥</t>
  </si>
  <si>
    <t>[急摂]口のケア口の乾燥記述</t>
  </si>
  <si>
    <t>[急摂]口のケア義歯上あご</t>
  </si>
  <si>
    <t>[急摂]口のケア義歯下あご</t>
  </si>
  <si>
    <t>[急摂]口のケア歯みがき</t>
  </si>
  <si>
    <t>[急摂]口のケア歯磨き歯科介入</t>
  </si>
  <si>
    <t>[急摂]口のケア清掃用具</t>
  </si>
  <si>
    <t>[急摂]食事方法介助方法</t>
  </si>
  <si>
    <t>[急摂]食事方法姿勢</t>
  </si>
  <si>
    <t>[急摂]食事方法リクライニング角度</t>
  </si>
  <si>
    <t>[急摂]食事方法ひとくち量</t>
  </si>
  <si>
    <t>[急摂]食事方法特記事項</t>
  </si>
  <si>
    <t>[急摂]食事状況食事回数</t>
  </si>
  <si>
    <t>[急摂]食事状況食事（介助）に要する時間</t>
  </si>
  <si>
    <t>[急摂]食事状況むせ</t>
  </si>
  <si>
    <t>[急摂]食事状況お口の中の残留</t>
  </si>
  <si>
    <t>[急摂]食事状況咽頭残留</t>
  </si>
  <si>
    <t>[急摂]食事状況特記事項（含む食事量）</t>
  </si>
  <si>
    <t>[急摂]その他訓練、注意事項等</t>
  </si>
  <si>
    <t>[急摂]栄養管理必要熱量</t>
  </si>
  <si>
    <t>[急摂]栄養管理必要水分</t>
  </si>
  <si>
    <t>[急摂]栄養管理栄養経路</t>
  </si>
  <si>
    <t>[急摂]栄養管理栄養経路経腸</t>
  </si>
  <si>
    <t>[急摂]栄養管理栄養経路経静脈</t>
  </si>
  <si>
    <t>[急摂]栄養管理特記事項</t>
  </si>
  <si>
    <t>[急摂]呼吸管理酸素投与</t>
  </si>
  <si>
    <t>[急摂]呼吸管理酸素投与量</t>
  </si>
  <si>
    <t>[急摂]呼吸管理自力排痰可不可</t>
  </si>
  <si>
    <t>[急摂]呼吸管理吸引要不要</t>
  </si>
  <si>
    <t>[急摂]呼吸管理吸引回数等</t>
  </si>
  <si>
    <t>[急摂]嚥下機能RSST日付</t>
  </si>
  <si>
    <t>[急摂]嚥下機能RSST頻度（回/日）</t>
  </si>
  <si>
    <t>[急摂]嚥下機能改定水飲みテスト日付</t>
  </si>
  <si>
    <t>[急摂]嚥下機能改定水飲みテスト記述</t>
  </si>
  <si>
    <t>[急摂]嚥下機能フードテスト日付</t>
  </si>
  <si>
    <t>[急摂]嚥下機能フードテスト記述</t>
  </si>
  <si>
    <t>[急摂]嚥下機能VE有無</t>
  </si>
  <si>
    <t>[急摂]嚥下機能VE日付</t>
  </si>
  <si>
    <t>[急摂]嚥下機能VE記述</t>
  </si>
  <si>
    <t>[急摂]嚥下機能VF有無</t>
  </si>
  <si>
    <t>[急摂]嚥下機能VF日付</t>
  </si>
  <si>
    <t>[急摂]嚥下機能VF記述</t>
  </si>
  <si>
    <t>[急摂]嚥下機能藤島レベル</t>
  </si>
  <si>
    <t>[急摂]嚥下機能藤島レベル目標</t>
  </si>
  <si>
    <t>[急摂]嚥下障害の病態先行期</t>
  </si>
  <si>
    <t>[急摂]嚥下障害の病態先行期記述</t>
  </si>
  <si>
    <t>[急摂]嚥下障害の病態準備期</t>
  </si>
  <si>
    <t>[急摂]嚥下障害の病態準備期記述</t>
  </si>
  <si>
    <t>[急摂]嚥下障害の病態口腔期</t>
  </si>
  <si>
    <t>[急摂]嚥下障害の病態口腔期記述</t>
  </si>
  <si>
    <t>[急摂]嚥下障害の病態咽頭期</t>
  </si>
  <si>
    <t>[急摂]嚥下障害の病態咽頭期記述</t>
  </si>
  <si>
    <t>[急摂]嚥下機能発声障害</t>
  </si>
  <si>
    <t>[急摂]記入年月日</t>
  </si>
  <si>
    <t>[急摂]所属</t>
  </si>
  <si>
    <t>[急摂]担当者</t>
  </si>
  <si>
    <t>[回医]記載日</t>
    <rPh sb="1" eb="2">
      <t>カイ</t>
    </rPh>
    <rPh sb="2" eb="3">
      <t>イ</t>
    </rPh>
    <phoneticPr fontId="4"/>
  </si>
  <si>
    <t>[回医]担当者名</t>
    <phoneticPr fontId="4"/>
  </si>
  <si>
    <t>[回医]転帰</t>
    <phoneticPr fontId="4"/>
  </si>
  <si>
    <t>[回医]退院時mRSテキスト</t>
    <phoneticPr fontId="4"/>
  </si>
  <si>
    <t>[回医]退院時mRS指数</t>
    <phoneticPr fontId="4"/>
  </si>
  <si>
    <t>[回医]経過記述</t>
    <phoneticPr fontId="4"/>
  </si>
  <si>
    <t>[回医]経過中合併症肺炎</t>
    <phoneticPr fontId="4"/>
  </si>
  <si>
    <t>[回医]経過中合併症痙攣発作</t>
    <phoneticPr fontId="4"/>
  </si>
  <si>
    <t>[回医]経過中合併症DVT</t>
    <phoneticPr fontId="4"/>
  </si>
  <si>
    <t>[回医]経過中合併症消化管出血</t>
    <phoneticPr fontId="4"/>
  </si>
  <si>
    <t>[回医]経過中合併症尿路感染</t>
    <phoneticPr fontId="4"/>
  </si>
  <si>
    <t>[回医]経過中合併症その他</t>
    <phoneticPr fontId="4"/>
  </si>
  <si>
    <t>[回医]経過中合併症その他記述</t>
    <phoneticPr fontId="4"/>
  </si>
  <si>
    <t>[回医]リスク因子骨粗鬆症</t>
    <phoneticPr fontId="4"/>
  </si>
  <si>
    <t>[回医]リスク因子肝機能障害</t>
    <phoneticPr fontId="4"/>
  </si>
  <si>
    <t>[回医]リスク因子呼吸器疾患</t>
    <phoneticPr fontId="4"/>
  </si>
  <si>
    <t>[回医]リスク因子骨折の既往</t>
    <phoneticPr fontId="4"/>
  </si>
  <si>
    <t>[回医]リスク因子神経筋疾患</t>
    <phoneticPr fontId="4"/>
  </si>
  <si>
    <t>[回医]リスク因子腎不全</t>
    <phoneticPr fontId="4"/>
  </si>
  <si>
    <t>[回医]リスク因子認知症</t>
    <phoneticPr fontId="4"/>
  </si>
  <si>
    <t>[回医]リスク因子心房細動</t>
    <phoneticPr fontId="4"/>
  </si>
  <si>
    <t>[回医]リスク因子糖尿病</t>
    <phoneticPr fontId="4"/>
  </si>
  <si>
    <t>[回医]リスク因子脳卒中既往</t>
    <phoneticPr fontId="4"/>
  </si>
  <si>
    <t>[回医]リスク因子心不全</t>
    <phoneticPr fontId="4"/>
  </si>
  <si>
    <t>[回医]リスク因子悪性腫瘍</t>
    <phoneticPr fontId="4"/>
  </si>
  <si>
    <t>[回医]リスク因子詳細</t>
    <phoneticPr fontId="4"/>
  </si>
  <si>
    <t>[回医]検査胸部X-p</t>
    <phoneticPr fontId="4"/>
  </si>
  <si>
    <t>[回医]検査胸部X-p所見</t>
    <phoneticPr fontId="4"/>
  </si>
  <si>
    <t>[回医]検査ECG</t>
    <phoneticPr fontId="4"/>
  </si>
  <si>
    <t>[回医]検査ECG所見</t>
    <phoneticPr fontId="4"/>
  </si>
  <si>
    <t>[回医]検査WBC</t>
    <phoneticPr fontId="4"/>
  </si>
  <si>
    <t>[回医]検査血糖</t>
    <phoneticPr fontId="4"/>
  </si>
  <si>
    <t>[回医]検査BUN</t>
    <phoneticPr fontId="4"/>
  </si>
  <si>
    <t>[回医]検査PT-INR</t>
    <phoneticPr fontId="4"/>
  </si>
  <si>
    <t>[回医]検査Hb</t>
    <phoneticPr fontId="4"/>
  </si>
  <si>
    <t>[回医]検査HbA1c</t>
    <phoneticPr fontId="4"/>
  </si>
  <si>
    <t>[回医]検査Cr</t>
    <phoneticPr fontId="4"/>
  </si>
  <si>
    <t>[回医]検査INR管理値（低）</t>
    <phoneticPr fontId="4"/>
  </si>
  <si>
    <t>[回医]検査INR管理値（高）</t>
    <phoneticPr fontId="4"/>
  </si>
  <si>
    <t>[回医]検査血小板</t>
    <phoneticPr fontId="4"/>
  </si>
  <si>
    <t>[回医]検査T-cho</t>
    <phoneticPr fontId="4"/>
  </si>
  <si>
    <t>[回医]検査尿酸</t>
    <phoneticPr fontId="4"/>
  </si>
  <si>
    <t>[回医]検査Alb</t>
    <phoneticPr fontId="4"/>
  </si>
  <si>
    <t>[回医]検査HDLcho</t>
    <phoneticPr fontId="4"/>
  </si>
  <si>
    <t>[回医]検査CRP</t>
    <phoneticPr fontId="4"/>
  </si>
  <si>
    <t>[回医]追加検査名</t>
    <phoneticPr fontId="4"/>
  </si>
  <si>
    <t>[回医]追加検査値</t>
    <phoneticPr fontId="4"/>
  </si>
  <si>
    <t>[回医]検査データ添付</t>
    <phoneticPr fontId="4"/>
  </si>
  <si>
    <t>[回医]HBｓ</t>
    <phoneticPr fontId="4"/>
  </si>
  <si>
    <t>[回医]HCV</t>
    <phoneticPr fontId="4"/>
  </si>
  <si>
    <t>[回医]RPR</t>
    <phoneticPr fontId="4"/>
  </si>
  <si>
    <t>[回医]MRSA</t>
    <phoneticPr fontId="4"/>
  </si>
  <si>
    <t>[回医]検査記述</t>
    <phoneticPr fontId="4"/>
  </si>
  <si>
    <t>[回医]リハビリ指示</t>
    <phoneticPr fontId="4"/>
  </si>
  <si>
    <t>[回薬]記載日</t>
    <rPh sb="2" eb="3">
      <t>ヤク</t>
    </rPh>
    <phoneticPr fontId="4"/>
  </si>
  <si>
    <t>[回薬]担当者名</t>
    <phoneticPr fontId="4"/>
  </si>
  <si>
    <t>[回薬]処方内容#1薬剤名</t>
    <phoneticPr fontId="4"/>
  </si>
  <si>
    <t>[回薬]処方内容#1一日量</t>
    <phoneticPr fontId="4"/>
  </si>
  <si>
    <t>[回薬]処方内容#1単位</t>
    <phoneticPr fontId="4"/>
  </si>
  <si>
    <t>[回薬]処方内容#1用法</t>
    <phoneticPr fontId="4"/>
  </si>
  <si>
    <t>[回薬]処方内容#1コメント</t>
    <phoneticPr fontId="4"/>
  </si>
  <si>
    <t>[回薬]処方内容#2薬剤名</t>
    <phoneticPr fontId="4"/>
  </si>
  <si>
    <t>[回薬]処方内容#2一日量</t>
    <phoneticPr fontId="4"/>
  </si>
  <si>
    <t>[回薬]処方内容#2単位</t>
    <phoneticPr fontId="4"/>
  </si>
  <si>
    <t>[回薬]処方内容#2用法</t>
    <phoneticPr fontId="4"/>
  </si>
  <si>
    <t>[回薬]処方内容#2コメント</t>
    <phoneticPr fontId="4"/>
  </si>
  <si>
    <t>[回薬]処方内容#3薬剤名</t>
    <phoneticPr fontId="4"/>
  </si>
  <si>
    <t>[回薬]処方内容#3一日量</t>
    <phoneticPr fontId="4"/>
  </si>
  <si>
    <t>[回薬]処方内容#3単位</t>
    <phoneticPr fontId="4"/>
  </si>
  <si>
    <t>[回薬]処方内容#3用法</t>
    <phoneticPr fontId="4"/>
  </si>
  <si>
    <t>[回薬]処方内容#3コメント</t>
    <phoneticPr fontId="4"/>
  </si>
  <si>
    <t>[回薬]処方内容#4薬剤名</t>
    <phoneticPr fontId="4"/>
  </si>
  <si>
    <t>[回薬]処方内容#4一日量</t>
    <phoneticPr fontId="4"/>
  </si>
  <si>
    <t>[回薬]処方内容#4単位</t>
    <phoneticPr fontId="4"/>
  </si>
  <si>
    <t>[回薬]処方内容#4用法</t>
    <phoneticPr fontId="4"/>
  </si>
  <si>
    <t>[回薬]処方内容#4コメント</t>
    <phoneticPr fontId="4"/>
  </si>
  <si>
    <t>[回薬]処方内容#5薬剤名</t>
    <phoneticPr fontId="4"/>
  </si>
  <si>
    <t>[回薬]処方内容#5一日量</t>
    <phoneticPr fontId="4"/>
  </si>
  <si>
    <t>[回薬]処方内容#5単位</t>
    <phoneticPr fontId="4"/>
  </si>
  <si>
    <t>[回薬]処方内容#5用法</t>
    <phoneticPr fontId="4"/>
  </si>
  <si>
    <t>[回薬]処方内容#5コメント</t>
    <phoneticPr fontId="4"/>
  </si>
  <si>
    <t>[回薬]処方内容#6薬剤名</t>
    <phoneticPr fontId="4"/>
  </si>
  <si>
    <t>[回薬]処方内容#6一日量</t>
    <phoneticPr fontId="4"/>
  </si>
  <si>
    <t>[回薬]処方内容#6単位</t>
    <phoneticPr fontId="4"/>
  </si>
  <si>
    <t>[回薬]処方内容#6用法</t>
    <phoneticPr fontId="4"/>
  </si>
  <si>
    <t>[回薬]処方内容#6コメント</t>
    <phoneticPr fontId="4"/>
  </si>
  <si>
    <t>[回薬]処方内容#7薬剤名</t>
    <phoneticPr fontId="4"/>
  </si>
  <si>
    <t>[回薬]処方内容#7一日量</t>
    <phoneticPr fontId="4"/>
  </si>
  <si>
    <t>[回薬]処方内容#7単位</t>
    <phoneticPr fontId="4"/>
  </si>
  <si>
    <t>[回薬]処方内容#7用法</t>
    <phoneticPr fontId="4"/>
  </si>
  <si>
    <t>[回薬]処方内容#7コメント</t>
    <phoneticPr fontId="4"/>
  </si>
  <si>
    <t>[回薬]処方内容#8薬剤名</t>
    <phoneticPr fontId="4"/>
  </si>
  <si>
    <t>[回薬]処方内容#8一日量</t>
    <phoneticPr fontId="4"/>
  </si>
  <si>
    <t>[回薬]処方内容#8単位</t>
    <phoneticPr fontId="4"/>
  </si>
  <si>
    <t>[回薬]処方内容#8用法</t>
    <phoneticPr fontId="4"/>
  </si>
  <si>
    <t>[回薬]処方内容#8コメント</t>
    <phoneticPr fontId="4"/>
  </si>
  <si>
    <t>[回薬]処方内容#9薬剤名</t>
    <phoneticPr fontId="4"/>
  </si>
  <si>
    <t>[回薬]処方内容#9一日量</t>
    <phoneticPr fontId="4"/>
  </si>
  <si>
    <t>[回薬]処方内容#9単位</t>
    <phoneticPr fontId="4"/>
  </si>
  <si>
    <t>[回薬]処方内容#9用法</t>
    <phoneticPr fontId="4"/>
  </si>
  <si>
    <t>[回薬]処方内容#9コメント</t>
    <phoneticPr fontId="4"/>
  </si>
  <si>
    <t>[回薬]処方内容#10薬剤名</t>
    <phoneticPr fontId="4"/>
  </si>
  <si>
    <t>[回薬]処方内容#10一日量</t>
    <phoneticPr fontId="4"/>
  </si>
  <si>
    <t>[回薬]処方内容#10単位</t>
    <phoneticPr fontId="4"/>
  </si>
  <si>
    <t>[回薬]処方内容#10用法</t>
    <phoneticPr fontId="4"/>
  </si>
  <si>
    <t>[回薬]処方内容#10コメント</t>
    <phoneticPr fontId="4"/>
  </si>
  <si>
    <t>[回薬]処方内容#11薬剤名</t>
    <phoneticPr fontId="4"/>
  </si>
  <si>
    <t>[回薬]処方内容#11一日量</t>
    <phoneticPr fontId="4"/>
  </si>
  <si>
    <t>[回薬]処方内容#11単位</t>
    <phoneticPr fontId="4"/>
  </si>
  <si>
    <t>[回薬]処方内容#11用法</t>
    <phoneticPr fontId="4"/>
  </si>
  <si>
    <t>[回薬]処方内容#11コメント</t>
    <phoneticPr fontId="4"/>
  </si>
  <si>
    <t>[回薬]処方内容#12薬剤名</t>
    <phoneticPr fontId="4"/>
  </si>
  <si>
    <t>[回薬]処方内容#12一日量</t>
    <phoneticPr fontId="4"/>
  </si>
  <si>
    <t>[回薬]処方内容#12単位</t>
    <phoneticPr fontId="4"/>
  </si>
  <si>
    <t>[回薬]処方内容#12用法</t>
    <phoneticPr fontId="4"/>
  </si>
  <si>
    <t>[回薬]処方内容#12コメント</t>
    <phoneticPr fontId="4"/>
  </si>
  <si>
    <t>[回薬]処方内容#13薬剤名</t>
    <phoneticPr fontId="4"/>
  </si>
  <si>
    <t>[回薬]処方内容#13一日量</t>
    <phoneticPr fontId="4"/>
  </si>
  <si>
    <t>[回薬]処方内容#13単位</t>
    <phoneticPr fontId="4"/>
  </si>
  <si>
    <t>[回薬]処方内容#13用法</t>
    <phoneticPr fontId="4"/>
  </si>
  <si>
    <t>[回薬]処方内容#13コメント</t>
    <phoneticPr fontId="4"/>
  </si>
  <si>
    <t>[回薬]処方内容#14薬剤名</t>
    <phoneticPr fontId="4"/>
  </si>
  <si>
    <t>[回薬]処方内容#14一日量</t>
    <phoneticPr fontId="4"/>
  </si>
  <si>
    <t>[回薬]処方内容#14単位</t>
    <phoneticPr fontId="4"/>
  </si>
  <si>
    <t>[回薬]処方内容#14用法</t>
    <phoneticPr fontId="4"/>
  </si>
  <si>
    <t>[回薬]処方内容#14コメント</t>
    <phoneticPr fontId="4"/>
  </si>
  <si>
    <t>[回薬]処方内容#15薬剤名</t>
    <phoneticPr fontId="4"/>
  </si>
  <si>
    <t>[回薬]処方内容#15一日量</t>
    <phoneticPr fontId="4"/>
  </si>
  <si>
    <t>[回薬]処方内容#15単位</t>
    <phoneticPr fontId="4"/>
  </si>
  <si>
    <t>[回薬]処方内容#15用法</t>
    <phoneticPr fontId="4"/>
  </si>
  <si>
    <t>[回薬]処方内容#15コメント</t>
    <phoneticPr fontId="4"/>
  </si>
  <si>
    <t>[回薬]処方内容#16薬剤名</t>
    <phoneticPr fontId="4"/>
  </si>
  <si>
    <t>[回薬]処方内容#16一日量</t>
    <phoneticPr fontId="4"/>
  </si>
  <si>
    <t>[回薬]処方内容#16単位</t>
    <phoneticPr fontId="4"/>
  </si>
  <si>
    <t>[回薬]処方内容#16用法</t>
    <phoneticPr fontId="4"/>
  </si>
  <si>
    <t>[回薬]処方内容#16コメント</t>
    <phoneticPr fontId="4"/>
  </si>
  <si>
    <t>[回薬]処方内容#17薬剤名</t>
    <phoneticPr fontId="4"/>
  </si>
  <si>
    <t>[回薬]処方内容#17一日量</t>
    <phoneticPr fontId="4"/>
  </si>
  <si>
    <t>[回薬]処方内容#17単位</t>
    <phoneticPr fontId="4"/>
  </si>
  <si>
    <t>[回薬]処方内容#17用法</t>
    <phoneticPr fontId="4"/>
  </si>
  <si>
    <t>[回薬]処方内容#17コメント</t>
    <phoneticPr fontId="4"/>
  </si>
  <si>
    <t>[回薬]処方内容#18薬剤名</t>
    <phoneticPr fontId="4"/>
  </si>
  <si>
    <t>[回薬]処方内容#18一日量</t>
    <phoneticPr fontId="4"/>
  </si>
  <si>
    <t>[回薬]処方内容#18単位</t>
    <phoneticPr fontId="4"/>
  </si>
  <si>
    <t>[回薬]処方内容#18用法</t>
    <phoneticPr fontId="4"/>
  </si>
  <si>
    <t>[回薬]処方内容#18コメント</t>
    <phoneticPr fontId="4"/>
  </si>
  <si>
    <t>[回薬]処方内容#19薬剤名</t>
    <phoneticPr fontId="4"/>
  </si>
  <si>
    <t>[回薬]処方内容#19一日量</t>
    <phoneticPr fontId="4"/>
  </si>
  <si>
    <t>[回薬]処方内容#19単位</t>
    <phoneticPr fontId="4"/>
  </si>
  <si>
    <t>[回薬]処方内容#19用法</t>
    <phoneticPr fontId="4"/>
  </si>
  <si>
    <t>[回薬]処方内容#19コメント</t>
    <phoneticPr fontId="4"/>
  </si>
  <si>
    <t>[回薬]処方内容#20薬剤名</t>
    <phoneticPr fontId="4"/>
  </si>
  <si>
    <t>[回薬]処方内容#20一日量</t>
    <phoneticPr fontId="4"/>
  </si>
  <si>
    <t>[回薬]処方内容#20単位</t>
    <phoneticPr fontId="4"/>
  </si>
  <si>
    <t>[回薬]処方内容#20用法</t>
    <phoneticPr fontId="4"/>
  </si>
  <si>
    <t>[回薬]処方内容#20コメント</t>
    <phoneticPr fontId="4"/>
  </si>
  <si>
    <t>[回薬]処方内容別紙参照</t>
    <phoneticPr fontId="4"/>
  </si>
  <si>
    <t>[回薬]調剤方法包装</t>
    <phoneticPr fontId="4"/>
  </si>
  <si>
    <t>[回薬]調剤方法備考</t>
    <phoneticPr fontId="4"/>
  </si>
  <si>
    <t>[回薬]薬剤管理方法薬剤管理方法</t>
    <phoneticPr fontId="4"/>
  </si>
  <si>
    <t>[回薬]薬剤管理方法備考</t>
    <phoneticPr fontId="4"/>
  </si>
  <si>
    <t>[回薬]副作用アレルギー</t>
    <phoneticPr fontId="4"/>
  </si>
  <si>
    <t>[回薬]指導内容</t>
    <phoneticPr fontId="4"/>
  </si>
  <si>
    <t>[回薬]その他</t>
    <phoneticPr fontId="4"/>
  </si>
  <si>
    <t>[回看]記載日</t>
    <rPh sb="2" eb="3">
      <t>カン</t>
    </rPh>
    <phoneticPr fontId="4"/>
  </si>
  <si>
    <t>[回看]担当者名</t>
    <phoneticPr fontId="4"/>
  </si>
  <si>
    <t>[回看]口腔衛生</t>
    <phoneticPr fontId="4"/>
  </si>
  <si>
    <t>[回看]義歯</t>
    <phoneticPr fontId="4"/>
  </si>
  <si>
    <t>[回看]栄養管理</t>
    <phoneticPr fontId="4"/>
  </si>
  <si>
    <t>[回看]食事内容</t>
    <phoneticPr fontId="4"/>
  </si>
  <si>
    <t>[回看]身長</t>
    <phoneticPr fontId="4"/>
  </si>
  <si>
    <t>[回看]体重</t>
    <phoneticPr fontId="4"/>
  </si>
  <si>
    <t>[回看]摂食・嚥下連絡票添付</t>
    <phoneticPr fontId="4"/>
  </si>
  <si>
    <t>[回看]排便</t>
    <phoneticPr fontId="4"/>
  </si>
  <si>
    <t>[回看]最終排便日</t>
    <phoneticPr fontId="4"/>
  </si>
  <si>
    <t>[回看]排尿</t>
    <phoneticPr fontId="4"/>
  </si>
  <si>
    <t>[回看]清潔</t>
    <phoneticPr fontId="4"/>
  </si>
  <si>
    <t>[回看]聴力障害</t>
    <phoneticPr fontId="4"/>
  </si>
  <si>
    <t>[回看]視力障害</t>
    <phoneticPr fontId="4"/>
  </si>
  <si>
    <t>[回看]行動障害有無</t>
    <phoneticPr fontId="4"/>
  </si>
  <si>
    <t>[回看]行動障害幻覚・幻聴</t>
    <phoneticPr fontId="4"/>
  </si>
  <si>
    <t>[回看]行動障害不穏</t>
    <phoneticPr fontId="4"/>
  </si>
  <si>
    <t>[回看]行動障害昼夜逆転</t>
    <phoneticPr fontId="4"/>
  </si>
  <si>
    <t>[回看]行動障害暴力</t>
    <phoneticPr fontId="4"/>
  </si>
  <si>
    <t>[回看]行動障害徘徊</t>
    <phoneticPr fontId="4"/>
  </si>
  <si>
    <t>[回看]行動障害不潔行為</t>
    <phoneticPr fontId="4"/>
  </si>
  <si>
    <t>[回看]行動障害興奮</t>
    <phoneticPr fontId="4"/>
  </si>
  <si>
    <t>[回看]行動障害妄想</t>
    <phoneticPr fontId="4"/>
  </si>
  <si>
    <t>[回看]行動障害介護への抵抗</t>
    <phoneticPr fontId="4"/>
  </si>
  <si>
    <t>[回看]行動障害不眠</t>
    <phoneticPr fontId="4"/>
  </si>
  <si>
    <t>[回看]行動障害転倒転落</t>
    <phoneticPr fontId="4"/>
  </si>
  <si>
    <t>[回看]行動障害精神症状</t>
    <phoneticPr fontId="4"/>
  </si>
  <si>
    <t>[回看]抑制有無</t>
    <phoneticPr fontId="4"/>
  </si>
  <si>
    <t>[回看]抑制ミトン</t>
    <phoneticPr fontId="4"/>
  </si>
  <si>
    <t>[回看]抑制四点柵</t>
    <phoneticPr fontId="4"/>
  </si>
  <si>
    <t>[回看]抑制安全ベルト</t>
    <phoneticPr fontId="4"/>
  </si>
  <si>
    <t>[回看]抑制離床センサー</t>
    <phoneticPr fontId="4"/>
  </si>
  <si>
    <t>[回看]抑制抑制帯</t>
    <phoneticPr fontId="4"/>
  </si>
  <si>
    <t>[回看]気管切開有無</t>
    <phoneticPr fontId="4"/>
  </si>
  <si>
    <t>[回看]気管切開サイズ</t>
    <phoneticPr fontId="4"/>
  </si>
  <si>
    <t>[回看]気管切開種類</t>
    <phoneticPr fontId="4"/>
  </si>
  <si>
    <t>[回看]気管切開最終更新日</t>
    <phoneticPr fontId="4"/>
  </si>
  <si>
    <t>[回看]膀胱カテ有無</t>
    <phoneticPr fontId="4"/>
  </si>
  <si>
    <t>[回看]膀胱カテサイズ</t>
    <phoneticPr fontId="4"/>
  </si>
  <si>
    <t>[回看]膀胱カテ種類</t>
    <phoneticPr fontId="4"/>
  </si>
  <si>
    <t>[回看]膀胱カテ最終更新日</t>
    <phoneticPr fontId="4"/>
  </si>
  <si>
    <t>[回看]胃瘻経鼻有無</t>
    <phoneticPr fontId="4"/>
  </si>
  <si>
    <t>[回看]胃瘻経鼻サイズ</t>
    <phoneticPr fontId="4"/>
  </si>
  <si>
    <t>[回看]胃瘻経鼻種類</t>
    <phoneticPr fontId="4"/>
  </si>
  <si>
    <t>[回看]胃瘻経鼻最終更新日</t>
    <phoneticPr fontId="4"/>
  </si>
  <si>
    <t>[回看]酸素吸入有無</t>
    <phoneticPr fontId="4"/>
  </si>
  <si>
    <t>[回看]酸素吸入流量</t>
    <phoneticPr fontId="4"/>
  </si>
  <si>
    <t>[回看]酸素吸入濃度</t>
    <phoneticPr fontId="4"/>
  </si>
  <si>
    <t>[回看]喀痰吸引有無</t>
    <phoneticPr fontId="4"/>
  </si>
  <si>
    <t>[回看]喀痰吸引頻度（回/日）</t>
    <phoneticPr fontId="4"/>
  </si>
  <si>
    <t>[回看]血糖測定有無</t>
    <phoneticPr fontId="4"/>
  </si>
  <si>
    <t>[回看]血糖測定頻度（回/日）</t>
    <phoneticPr fontId="4"/>
  </si>
  <si>
    <t>[回看]インシュリン有無</t>
    <phoneticPr fontId="4"/>
  </si>
  <si>
    <t>[回看]インシュリン記述</t>
    <phoneticPr fontId="4"/>
  </si>
  <si>
    <t>[回看]褥瘡処置有無</t>
    <phoneticPr fontId="4"/>
  </si>
  <si>
    <t>[回看]褥瘡処置記述</t>
    <phoneticPr fontId="4"/>
  </si>
  <si>
    <t>[回看]その他有無</t>
    <phoneticPr fontId="4"/>
  </si>
  <si>
    <t>[回看]その他記述</t>
    <phoneticPr fontId="4"/>
  </si>
  <si>
    <t>[回看]入院時日常生活機能床上安静指示</t>
    <phoneticPr fontId="4"/>
  </si>
  <si>
    <t>[回看]入院時日常生活機能手の持ち上げ</t>
    <phoneticPr fontId="4"/>
  </si>
  <si>
    <t>[回看]入院時日常生活機能寝返り</t>
    <phoneticPr fontId="4"/>
  </si>
  <si>
    <t>[回看]入院時日常生活機能起き上がり</t>
    <phoneticPr fontId="4"/>
  </si>
  <si>
    <t>[回看]入院時日常生活機能座位保持</t>
    <phoneticPr fontId="4"/>
  </si>
  <si>
    <t>[回看]入院時日常生活機能移乗</t>
    <phoneticPr fontId="4"/>
  </si>
  <si>
    <t>[回看]入院時日常生活機能移動方法</t>
    <phoneticPr fontId="4"/>
  </si>
  <si>
    <t>[回看]入院時日常生活機能口腔清拭</t>
    <phoneticPr fontId="4"/>
  </si>
  <si>
    <t>[回看]入院時日常生活機能食事摂取</t>
    <phoneticPr fontId="4"/>
  </si>
  <si>
    <t>[回看]入院時日常生活機能衣類の着脱</t>
    <phoneticPr fontId="4"/>
  </si>
  <si>
    <t>[回看]入院時日常生活機能他者への意思伝達</t>
    <phoneticPr fontId="4"/>
  </si>
  <si>
    <t>[回看]入院時日常生活機能診察療養上の指示</t>
    <phoneticPr fontId="4"/>
  </si>
  <si>
    <t>[回看]入院時日常生活機能危険行動</t>
    <phoneticPr fontId="4"/>
  </si>
  <si>
    <t>[回看]入院時日常生活機能合計</t>
    <phoneticPr fontId="4"/>
  </si>
  <si>
    <t>[回看]退院時日常生活機能床上安静指示</t>
    <phoneticPr fontId="4"/>
  </si>
  <si>
    <t>[回看]退院時日常生活機能手の持ち上げ</t>
    <phoneticPr fontId="4"/>
  </si>
  <si>
    <t>[回看]退院時日常生活機能寝返り</t>
    <phoneticPr fontId="4"/>
  </si>
  <si>
    <t>[回看]退院時日常生活機能起き上がり</t>
    <phoneticPr fontId="4"/>
  </si>
  <si>
    <t>[回看]退院時日常生活機能座位保持</t>
    <phoneticPr fontId="4"/>
  </si>
  <si>
    <t>[回看]退院時日常生活機能移乗</t>
    <phoneticPr fontId="4"/>
  </si>
  <si>
    <t>[回看]退院時日常生活機能移動方法</t>
    <phoneticPr fontId="4"/>
  </si>
  <si>
    <t>[回看]退院時日常生活機能口腔清拭</t>
    <phoneticPr fontId="4"/>
  </si>
  <si>
    <t>[回看]退院時日常生活機能食事摂取</t>
    <phoneticPr fontId="4"/>
  </si>
  <si>
    <t>[回看]退院時日常生活機能衣類の着脱</t>
    <phoneticPr fontId="4"/>
  </si>
  <si>
    <t>[回看]退院時日常生活機能他者への意思伝達</t>
    <phoneticPr fontId="4"/>
  </si>
  <si>
    <t>[回看]退院時日常生活機能診察療養上の指示</t>
    <phoneticPr fontId="4"/>
  </si>
  <si>
    <t>[回看]退院時日常生活機能危険行動</t>
    <phoneticPr fontId="4"/>
  </si>
  <si>
    <t>[回看]退院時日常生活機能合計</t>
    <phoneticPr fontId="4"/>
  </si>
  <si>
    <t>[回看]寝たきり度</t>
    <phoneticPr fontId="4"/>
  </si>
  <si>
    <t>[回看]認知症老人自立度</t>
    <phoneticPr fontId="4"/>
  </si>
  <si>
    <t>[回看]継続する看護</t>
    <phoneticPr fontId="4"/>
  </si>
  <si>
    <t>[回リ]記載日</t>
    <phoneticPr fontId="4"/>
  </si>
  <si>
    <t>[回リ]担当者名</t>
    <phoneticPr fontId="4"/>
  </si>
  <si>
    <t>[回リ]リハビリ起算日</t>
    <phoneticPr fontId="4"/>
  </si>
  <si>
    <t>[回リ]リハビリ病名</t>
    <phoneticPr fontId="4"/>
  </si>
  <si>
    <t>[回リ]PT担当者名</t>
    <phoneticPr fontId="4"/>
  </si>
  <si>
    <t>[回リ]PT記述</t>
    <phoneticPr fontId="4"/>
  </si>
  <si>
    <t>[回リ]OT担当者名</t>
    <phoneticPr fontId="4"/>
  </si>
  <si>
    <t>[回リ]OT記述</t>
    <phoneticPr fontId="4"/>
  </si>
  <si>
    <t>[回リ]ST担当者名</t>
    <phoneticPr fontId="4"/>
  </si>
  <si>
    <t>[回リ]ST記述</t>
    <phoneticPr fontId="4"/>
  </si>
  <si>
    <t>[回リ]利き手</t>
    <phoneticPr fontId="4"/>
  </si>
  <si>
    <t>[回リ]麻痺</t>
    <phoneticPr fontId="4"/>
  </si>
  <si>
    <t>[回リ]BrStage上肢</t>
    <phoneticPr fontId="4"/>
  </si>
  <si>
    <t>[回リ]BrStage手指</t>
    <phoneticPr fontId="4"/>
  </si>
  <si>
    <t>[回リ]BrStage下肢</t>
    <phoneticPr fontId="4"/>
  </si>
  <si>
    <t>[回リ]健側MMT上肢</t>
    <phoneticPr fontId="4"/>
  </si>
  <si>
    <t>[回リ]健側MMT手指</t>
    <phoneticPr fontId="4"/>
  </si>
  <si>
    <t>[回リ]健側MMT下肢</t>
    <phoneticPr fontId="4"/>
  </si>
  <si>
    <t>[回リ]協調運動障害有無</t>
    <phoneticPr fontId="4"/>
  </si>
  <si>
    <t>[回リ]嚥下障害有無</t>
    <phoneticPr fontId="4"/>
  </si>
  <si>
    <t>[回リ]構音障害有無</t>
    <phoneticPr fontId="4"/>
  </si>
  <si>
    <t>[回リ]感覚障害有無</t>
    <phoneticPr fontId="4"/>
  </si>
  <si>
    <t>[回リ]リハ拒否有無</t>
    <phoneticPr fontId="4"/>
  </si>
  <si>
    <t>[回リ]高次脳機能障害失語</t>
    <phoneticPr fontId="4"/>
  </si>
  <si>
    <t>[回リ]高次脳機能障害失行</t>
    <phoneticPr fontId="4"/>
  </si>
  <si>
    <t>[回リ]高次脳機能障害失認</t>
    <phoneticPr fontId="4"/>
  </si>
  <si>
    <t>[回リ]高次脳機能障害注意障害</t>
    <phoneticPr fontId="4"/>
  </si>
  <si>
    <t>[回リ]高次脳機能障害記憶障害</t>
    <phoneticPr fontId="4"/>
  </si>
  <si>
    <t>[回リ]高次脳機能障害情動障害</t>
    <phoneticPr fontId="4"/>
  </si>
  <si>
    <t>[回リ]高次脳機能障害半側空間無視</t>
    <phoneticPr fontId="4"/>
  </si>
  <si>
    <t>[回リ]高次脳機能障害前頭葉障害</t>
    <phoneticPr fontId="4"/>
  </si>
  <si>
    <t>[回リ]高次脳機能障害未確定認知障害</t>
    <phoneticPr fontId="4"/>
  </si>
  <si>
    <t>[回リ]SLTA添付有無</t>
    <phoneticPr fontId="4"/>
  </si>
  <si>
    <t>[回リ]HDS-R</t>
    <phoneticPr fontId="4"/>
  </si>
  <si>
    <t>[回リ]HDS-R記入日</t>
    <phoneticPr fontId="4"/>
  </si>
  <si>
    <t>[回リ]MMSE</t>
    <phoneticPr fontId="4"/>
  </si>
  <si>
    <t>[回リ]MMSE記入日</t>
    <phoneticPr fontId="4"/>
  </si>
  <si>
    <t>[回リ]下肢装具</t>
    <phoneticPr fontId="4"/>
  </si>
  <si>
    <t>[回リ]下肢装具その他記述</t>
    <phoneticPr fontId="4"/>
  </si>
  <si>
    <t>[回リ]入院時FIM運動食事</t>
    <phoneticPr fontId="4"/>
  </si>
  <si>
    <t>[回リ]入院時FIM運動整容</t>
    <phoneticPr fontId="4"/>
  </si>
  <si>
    <t>[回リ]入院時FIM運動清拭</t>
    <phoneticPr fontId="4"/>
  </si>
  <si>
    <t>[回リ]入院時FIM運動更衣上半身</t>
    <phoneticPr fontId="4"/>
  </si>
  <si>
    <t>[回リ]入院時FIM運動更衣下半身</t>
    <phoneticPr fontId="4"/>
  </si>
  <si>
    <t>[回リ]入院時FIM運動トイレ動作</t>
    <phoneticPr fontId="4"/>
  </si>
  <si>
    <t>[回リ]入院時FIM運動排尿コントロール</t>
    <phoneticPr fontId="4"/>
  </si>
  <si>
    <t>[回リ]入院時FIM運動排便コントロール</t>
    <phoneticPr fontId="4"/>
  </si>
  <si>
    <t>[回リ]入院時FIM運動ベッド車椅子移乗</t>
    <phoneticPr fontId="4"/>
  </si>
  <si>
    <t>[回リ]入院時FIM運動トイレ移乗</t>
    <phoneticPr fontId="4"/>
  </si>
  <si>
    <t>[回リ]入院時FIM運動浴槽シャワー移乗</t>
    <phoneticPr fontId="4"/>
  </si>
  <si>
    <t>[回リ]入院時FIM運動歩行車椅子移乗</t>
    <phoneticPr fontId="4"/>
  </si>
  <si>
    <t>[回リ]入院時FIM運動階段昇降</t>
    <phoneticPr fontId="4"/>
  </si>
  <si>
    <t>[回リ]入院時FIM認知理解</t>
    <phoneticPr fontId="4"/>
  </si>
  <si>
    <t>[回リ]入院時FIM認知表出</t>
    <phoneticPr fontId="4"/>
  </si>
  <si>
    <t>[回リ]入院時FIM認知社交的交流</t>
    <phoneticPr fontId="4"/>
  </si>
  <si>
    <t>[回リ]入院時FIM認知問題解決</t>
    <phoneticPr fontId="4"/>
  </si>
  <si>
    <t>[回リ]入院時FIM認知記憶</t>
    <phoneticPr fontId="4"/>
  </si>
  <si>
    <t>[回リ]入院時FIM運動合計</t>
    <phoneticPr fontId="4"/>
  </si>
  <si>
    <t>[回リ]入院時FIM認知合計</t>
    <phoneticPr fontId="4"/>
  </si>
  <si>
    <t>[回リ]入院時BarthelIndex</t>
    <phoneticPr fontId="4"/>
  </si>
  <si>
    <t>[回リ]退院時FIM運動食事</t>
    <phoneticPr fontId="4"/>
  </si>
  <si>
    <t>[回リ]退院時FIM運動整容</t>
    <phoneticPr fontId="4"/>
  </si>
  <si>
    <t>[回リ]退院時FIM運動清拭</t>
    <phoneticPr fontId="4"/>
  </si>
  <si>
    <t>[回リ]退院時FIM運動更衣上半身</t>
    <phoneticPr fontId="4"/>
  </si>
  <si>
    <t>[回リ]退院時FIM運動更衣下半身更衣</t>
    <phoneticPr fontId="4"/>
  </si>
  <si>
    <t>[回リ]退院時FIM運動トイレ動作</t>
    <phoneticPr fontId="4"/>
  </si>
  <si>
    <t>[回リ]退院時FIM運動排尿コントロール</t>
    <phoneticPr fontId="4"/>
  </si>
  <si>
    <t>[回リ]退院時FIM運動排便コントロール</t>
    <phoneticPr fontId="4"/>
  </si>
  <si>
    <t>[回リ]退院時FIM運動ベッド車椅子移乗</t>
    <phoneticPr fontId="4"/>
  </si>
  <si>
    <t>[回リ]退院時FIM運動トイレ移乗</t>
    <phoneticPr fontId="4"/>
  </si>
  <si>
    <t>[回リ]退院時FIM運動浴槽シャワー移乗</t>
    <phoneticPr fontId="4"/>
  </si>
  <si>
    <t>[回リ]退院時FIM運動歩行車椅子移乗</t>
    <phoneticPr fontId="4"/>
  </si>
  <si>
    <t>[回リ]退院時FIM運動階段昇降</t>
    <phoneticPr fontId="4"/>
  </si>
  <si>
    <t>[回リ]退院時FIM認知理解</t>
    <phoneticPr fontId="4"/>
  </si>
  <si>
    <t>[回リ]退院時FIM認知表出</t>
    <phoneticPr fontId="4"/>
  </si>
  <si>
    <t>[回リ]退院時FIM認知社交的交流</t>
    <phoneticPr fontId="4"/>
  </si>
  <si>
    <t>[回リ]退院時FIM認知問題解決</t>
    <phoneticPr fontId="4"/>
  </si>
  <si>
    <t>[回リ]退院時FIM認知記憶</t>
    <phoneticPr fontId="4"/>
  </si>
  <si>
    <t>[回リ]退院時FIM運動合計</t>
    <phoneticPr fontId="4"/>
  </si>
  <si>
    <t>[回リ]退院時FIM認知合計</t>
    <phoneticPr fontId="4"/>
  </si>
  <si>
    <t>[回リ]退院時BarthelIndex</t>
    <phoneticPr fontId="4"/>
  </si>
  <si>
    <t>[回M]記載日</t>
    <phoneticPr fontId="4"/>
  </si>
  <si>
    <t>[回M]担当者名</t>
    <phoneticPr fontId="4"/>
  </si>
  <si>
    <t>[回M]病前の生活状況</t>
    <phoneticPr fontId="4"/>
  </si>
  <si>
    <t>[回M]保険国保</t>
    <phoneticPr fontId="4"/>
  </si>
  <si>
    <t>[回M]保険健保</t>
    <phoneticPr fontId="4"/>
  </si>
  <si>
    <t>[回M]保険組合</t>
    <phoneticPr fontId="4"/>
  </si>
  <si>
    <t>[回M]保険共済</t>
    <phoneticPr fontId="4"/>
  </si>
  <si>
    <t>[回M]保険後期</t>
    <phoneticPr fontId="4"/>
  </si>
  <si>
    <t>[回M]保険自賠・第3者行為</t>
    <phoneticPr fontId="4"/>
  </si>
  <si>
    <t>[回M]保険労災</t>
    <phoneticPr fontId="4"/>
  </si>
  <si>
    <t>[回M]保険生保</t>
    <phoneticPr fontId="4"/>
  </si>
  <si>
    <t>[回M]保険生保福祉事務所</t>
    <phoneticPr fontId="4"/>
  </si>
  <si>
    <t>[回M]保険生保CW</t>
    <phoneticPr fontId="4"/>
  </si>
  <si>
    <t>[回M]保険その他</t>
    <phoneticPr fontId="4"/>
  </si>
  <si>
    <t>[回M]保険その他記述</t>
    <phoneticPr fontId="4"/>
  </si>
  <si>
    <t>[回M]公費高齢</t>
    <phoneticPr fontId="4"/>
  </si>
  <si>
    <t>[回M]公費単老</t>
    <phoneticPr fontId="4"/>
  </si>
  <si>
    <t>[回M]公費障害</t>
    <phoneticPr fontId="4"/>
  </si>
  <si>
    <t>[回M]公費母子</t>
    <phoneticPr fontId="4"/>
  </si>
  <si>
    <t>[回M]公費自立支援</t>
    <phoneticPr fontId="4"/>
  </si>
  <si>
    <t>[回M]公費特定疾患</t>
    <phoneticPr fontId="4"/>
  </si>
  <si>
    <t>[回M]公費原爆</t>
    <phoneticPr fontId="4"/>
  </si>
  <si>
    <t>[回M]公費その他</t>
    <phoneticPr fontId="4"/>
  </si>
  <si>
    <t>[回M]公費その他記述</t>
    <phoneticPr fontId="4"/>
  </si>
  <si>
    <t>[回M]保険情報特記事項</t>
    <phoneticPr fontId="4"/>
  </si>
  <si>
    <t>[回M]介護保険申請状況</t>
    <phoneticPr fontId="4"/>
  </si>
  <si>
    <t>[回M]介護保険申請中区分</t>
    <phoneticPr fontId="4"/>
  </si>
  <si>
    <t>[回M]介護保険サービス利用</t>
    <phoneticPr fontId="4"/>
  </si>
  <si>
    <t>[回M]介護保険認定</t>
    <phoneticPr fontId="4"/>
  </si>
  <si>
    <t>[回M]ケアマネ事業所名</t>
    <phoneticPr fontId="4"/>
  </si>
  <si>
    <t>[回M]ケアマネ電話番号</t>
    <phoneticPr fontId="4"/>
  </si>
  <si>
    <t>[回M]ケアマネFAX番号</t>
    <phoneticPr fontId="4"/>
  </si>
  <si>
    <t>[回M]ケアマネ担当者</t>
    <phoneticPr fontId="4"/>
  </si>
  <si>
    <t>[回M]調整内容福祉用具貸与</t>
    <phoneticPr fontId="4"/>
  </si>
  <si>
    <t>[回M]調整内容訪問看護</t>
    <phoneticPr fontId="4"/>
  </si>
  <si>
    <t>[回M]調整内容訪問診療</t>
    <phoneticPr fontId="4"/>
  </si>
  <si>
    <t>[回M]調整内容訪問リハビリ</t>
    <phoneticPr fontId="4"/>
  </si>
  <si>
    <t>[回M]調整内容通所系サービス</t>
    <phoneticPr fontId="4"/>
  </si>
  <si>
    <t>[回M]調整内容小規模多機能</t>
    <phoneticPr fontId="4"/>
  </si>
  <si>
    <t>[回M]調整内容その他</t>
    <phoneticPr fontId="4"/>
  </si>
  <si>
    <t>[回M]特記事項</t>
    <phoneticPr fontId="4"/>
  </si>
  <si>
    <t>[回M]身障手帳申請状況</t>
    <phoneticPr fontId="4"/>
  </si>
  <si>
    <t>[回M]身障手帳種別</t>
    <phoneticPr fontId="4"/>
  </si>
  <si>
    <t>[回M]身障手帳等級</t>
    <phoneticPr fontId="4"/>
  </si>
  <si>
    <t>[回M]身障手帳視覚</t>
    <phoneticPr fontId="4"/>
  </si>
  <si>
    <t>[回M]身障手帳聴覚</t>
    <phoneticPr fontId="4"/>
  </si>
  <si>
    <t>[回M]身障手帳言語</t>
    <phoneticPr fontId="4"/>
  </si>
  <si>
    <t>[回M]身障手帳肢体</t>
    <phoneticPr fontId="4"/>
  </si>
  <si>
    <t>[回M]身障手帳内部</t>
    <phoneticPr fontId="4"/>
  </si>
  <si>
    <t>[回M]身障手帳障害名</t>
    <phoneticPr fontId="4"/>
  </si>
  <si>
    <t>[回M]精神障害認定</t>
    <phoneticPr fontId="4"/>
  </si>
  <si>
    <t>[回M]精神障害認定等級</t>
    <phoneticPr fontId="4"/>
  </si>
  <si>
    <t>[回M]療育手帳</t>
    <phoneticPr fontId="4"/>
  </si>
  <si>
    <t>[回M]キーパーソン氏名</t>
    <phoneticPr fontId="4"/>
  </si>
  <si>
    <t>[回M]キーパーソン続柄</t>
    <phoneticPr fontId="4"/>
  </si>
  <si>
    <t>[回M]キーパーソン連絡先</t>
    <phoneticPr fontId="4"/>
  </si>
  <si>
    <t>[回M]同居者なし</t>
    <phoneticPr fontId="4"/>
  </si>
  <si>
    <t>[回M]同居者配偶者</t>
    <phoneticPr fontId="4"/>
  </si>
  <si>
    <t>[回M]同居者子供</t>
    <phoneticPr fontId="4"/>
  </si>
  <si>
    <t>[回M]同居者子供記述</t>
    <phoneticPr fontId="4"/>
  </si>
  <si>
    <t>[回M]同居者父</t>
    <phoneticPr fontId="4"/>
  </si>
  <si>
    <t>[回M]同居者母</t>
    <phoneticPr fontId="4"/>
  </si>
  <si>
    <t>[回M]同居者兄弟・姉妹</t>
    <phoneticPr fontId="4"/>
  </si>
  <si>
    <t>[回M]同居者兄弟・姉妹記述</t>
    <phoneticPr fontId="4"/>
  </si>
  <si>
    <t>[回M]同居者その他</t>
    <phoneticPr fontId="4"/>
  </si>
  <si>
    <t>[回M]同居者その他記述</t>
    <phoneticPr fontId="4"/>
  </si>
  <si>
    <t>[回M]介護者なし</t>
    <phoneticPr fontId="4"/>
  </si>
  <si>
    <t>[回M]介護者配偶者</t>
    <phoneticPr fontId="4"/>
  </si>
  <si>
    <t>[回M]介護者子供</t>
    <phoneticPr fontId="4"/>
  </si>
  <si>
    <t>[回M]介護者子供記述</t>
    <phoneticPr fontId="4"/>
  </si>
  <si>
    <t>[回M]介護者父</t>
    <phoneticPr fontId="4"/>
  </si>
  <si>
    <t>[回M]介護者母</t>
    <phoneticPr fontId="4"/>
  </si>
  <si>
    <t>[回M]介護者兄弟・姉妹</t>
    <phoneticPr fontId="4"/>
  </si>
  <si>
    <t>[回M]介護者兄弟・姉妹記述</t>
    <phoneticPr fontId="4"/>
  </si>
  <si>
    <t>[回M]介護者その他</t>
    <phoneticPr fontId="4"/>
  </si>
  <si>
    <t>[回M]介護者その他記述</t>
    <phoneticPr fontId="4"/>
  </si>
  <si>
    <t>[回M]日中の状況</t>
    <phoneticPr fontId="4"/>
  </si>
  <si>
    <t>[回M]日中の状況介護者記述</t>
    <phoneticPr fontId="4"/>
  </si>
  <si>
    <t>[回M]家族状況特記事項</t>
    <phoneticPr fontId="4"/>
  </si>
  <si>
    <t>[回M]権利擁護地権</t>
    <phoneticPr fontId="4"/>
  </si>
  <si>
    <t>[回M]権利擁護後見</t>
    <phoneticPr fontId="4"/>
  </si>
  <si>
    <t>[回M]権利擁護後見区分</t>
    <phoneticPr fontId="4"/>
  </si>
  <si>
    <t>[回M]権利擁護申請状況</t>
    <phoneticPr fontId="4"/>
  </si>
  <si>
    <t>[回M]権利擁護機関名</t>
    <phoneticPr fontId="4"/>
  </si>
  <si>
    <t>[回M]権利擁護機関電話番号</t>
    <phoneticPr fontId="4"/>
  </si>
  <si>
    <t>[回M]権利擁護機関FAX番号</t>
    <phoneticPr fontId="4"/>
  </si>
  <si>
    <t>[回M]権利擁護機関担当者</t>
    <phoneticPr fontId="4"/>
  </si>
  <si>
    <t>[回M]住環境住宅状況</t>
    <phoneticPr fontId="4"/>
  </si>
  <si>
    <t>[回M]住環境賃貸集合住宅EV</t>
    <phoneticPr fontId="4"/>
  </si>
  <si>
    <t>[回M]住環境回収状況屋外階段</t>
    <phoneticPr fontId="4"/>
  </si>
  <si>
    <t>[回M]住環境回収状況屋内階段</t>
    <phoneticPr fontId="4"/>
  </si>
  <si>
    <t>[回M]住環境回収状況家への出入り</t>
    <phoneticPr fontId="4"/>
  </si>
  <si>
    <t>[回M]住環境回収状況廊下</t>
    <phoneticPr fontId="4"/>
  </si>
  <si>
    <t>[回M]住環境回収状況浴室</t>
    <phoneticPr fontId="4"/>
  </si>
  <si>
    <t>[回M]住環境回収状況トイレ</t>
    <phoneticPr fontId="4"/>
  </si>
  <si>
    <t>[回M]住環境回収状況他</t>
    <phoneticPr fontId="4"/>
  </si>
  <si>
    <t>[回M]住環境回収状況他記述</t>
    <phoneticPr fontId="4"/>
  </si>
  <si>
    <t>[回M]住環境特記事項</t>
    <phoneticPr fontId="4"/>
  </si>
  <si>
    <t>[回M]転帰転帰先</t>
    <phoneticPr fontId="4"/>
  </si>
  <si>
    <t>[回M]転帰特記事項</t>
    <phoneticPr fontId="4"/>
  </si>
  <si>
    <t>[回M]継続的なリハ通院リハ</t>
    <phoneticPr fontId="4"/>
  </si>
  <si>
    <t>[回M]継続的なリハ通所リハ</t>
    <phoneticPr fontId="4"/>
  </si>
  <si>
    <t>[回M]継続的なリハ訪問リハ</t>
    <phoneticPr fontId="4"/>
  </si>
  <si>
    <t>[回M]連絡先#1機関区分</t>
    <phoneticPr fontId="4"/>
  </si>
  <si>
    <t>[回M]連絡先#1機関名</t>
    <phoneticPr fontId="4"/>
  </si>
  <si>
    <t>[回M]連絡先#1電話番号</t>
    <phoneticPr fontId="4"/>
  </si>
  <si>
    <t>[回M]連絡先#1FAX番号</t>
    <phoneticPr fontId="4"/>
  </si>
  <si>
    <t>[回M]連絡先#1担当者</t>
    <phoneticPr fontId="4"/>
  </si>
  <si>
    <t>[回M]連絡先#2機関区分</t>
    <phoneticPr fontId="4"/>
  </si>
  <si>
    <t>[回M]連絡先#2機関名</t>
    <phoneticPr fontId="4"/>
  </si>
  <si>
    <t>[回M]連絡先#2電話番号</t>
    <phoneticPr fontId="4"/>
  </si>
  <si>
    <t>[回M]連絡先#2FAX番号</t>
    <phoneticPr fontId="4"/>
  </si>
  <si>
    <t>[回M]連絡先#2担当者</t>
    <phoneticPr fontId="4"/>
  </si>
  <si>
    <t>[回M]連絡先#3機関区分</t>
    <phoneticPr fontId="4"/>
  </si>
  <si>
    <t>[回M]連絡先#3機関名</t>
    <phoneticPr fontId="4"/>
  </si>
  <si>
    <t>[回M]連絡先#3電話番号</t>
    <phoneticPr fontId="4"/>
  </si>
  <si>
    <t>[回M]連絡先#3FAX番号</t>
    <phoneticPr fontId="4"/>
  </si>
  <si>
    <t>[回M]連絡先#3担当者</t>
    <phoneticPr fontId="4"/>
  </si>
  <si>
    <t>[回M]特記事項</t>
    <phoneticPr fontId="4"/>
  </si>
  <si>
    <t>[回摂]身長</t>
    <rPh sb="2" eb="3">
      <t>セツ</t>
    </rPh>
    <phoneticPr fontId="4"/>
  </si>
  <si>
    <t>[回摂]体重</t>
    <phoneticPr fontId="4"/>
  </si>
  <si>
    <t>[回摂]既往</t>
    <phoneticPr fontId="4"/>
  </si>
  <si>
    <t>[回摂]摂食・嚥下に問題となる認知症</t>
    <phoneticPr fontId="4"/>
  </si>
  <si>
    <t>[回摂]誤嚥性肺炎有無</t>
    <phoneticPr fontId="4"/>
  </si>
  <si>
    <t>[回摂]食事内容名称</t>
    <phoneticPr fontId="4"/>
  </si>
  <si>
    <t>[回摂]食事内容食形態Level</t>
    <phoneticPr fontId="4"/>
  </si>
  <si>
    <t>[回摂]食事内容主食</t>
    <phoneticPr fontId="4"/>
  </si>
  <si>
    <t>[回摂]食事内容主食ゼリー状</t>
    <phoneticPr fontId="4"/>
  </si>
  <si>
    <t>[回摂]食事内容主食とろみ</t>
    <phoneticPr fontId="4"/>
  </si>
  <si>
    <t>[回摂]食事内容主食増粘剤・ゲル化剤</t>
    <phoneticPr fontId="4"/>
  </si>
  <si>
    <t>[回摂]食事内容副食</t>
    <phoneticPr fontId="4"/>
  </si>
  <si>
    <t>[回摂]食事内容副食キザミ有無</t>
    <phoneticPr fontId="4"/>
  </si>
  <si>
    <t>[回摂]食事内容副食カットサイズ</t>
    <phoneticPr fontId="4"/>
  </si>
  <si>
    <t>[回摂]食事内容副食投与カロリー</t>
    <phoneticPr fontId="4"/>
  </si>
  <si>
    <t>[回摂]食事内容特記事項</t>
    <phoneticPr fontId="4"/>
  </si>
  <si>
    <t>[回摂]水の飲み方増粘剤</t>
    <phoneticPr fontId="4"/>
  </si>
  <si>
    <t>[回摂]水の飲み方増粘剤名</t>
    <phoneticPr fontId="4"/>
  </si>
  <si>
    <t>[回摂]水の飲み方増粘剤量</t>
    <phoneticPr fontId="4"/>
  </si>
  <si>
    <t>[回摂]水の飲み方形状</t>
    <phoneticPr fontId="4"/>
  </si>
  <si>
    <t>[回摂]水の飲み方形状その他記述</t>
    <phoneticPr fontId="4"/>
  </si>
  <si>
    <t>[回摂]薬の飲み方投薬法</t>
    <phoneticPr fontId="4"/>
  </si>
  <si>
    <t>[回摂]薬の飲み方飲み方</t>
    <phoneticPr fontId="4"/>
  </si>
  <si>
    <t>[回摂]口のケアブクブクうがい</t>
    <phoneticPr fontId="4"/>
  </si>
  <si>
    <t>[回摂]口のケア口の乾燥</t>
    <phoneticPr fontId="4"/>
  </si>
  <si>
    <t>[回摂]口のケア口の乾燥記述</t>
    <phoneticPr fontId="4"/>
  </si>
  <si>
    <t>[回摂]口のケア義歯上あご</t>
    <phoneticPr fontId="4"/>
  </si>
  <si>
    <t>[回摂]口のケア義歯下あご</t>
    <phoneticPr fontId="4"/>
  </si>
  <si>
    <t>[回摂]口のケア歯みがき</t>
    <phoneticPr fontId="4"/>
  </si>
  <si>
    <t>[回摂]口のケア歯磨き歯科介入</t>
    <phoneticPr fontId="4"/>
  </si>
  <si>
    <t>[回摂]口のケア清掃用具</t>
    <phoneticPr fontId="4"/>
  </si>
  <si>
    <t>[回摂]食事方法介助方法</t>
    <phoneticPr fontId="4"/>
  </si>
  <si>
    <t>[回摂]食事方法姿勢</t>
    <phoneticPr fontId="4"/>
  </si>
  <si>
    <t>[回摂]食事方法リクライニング角度</t>
    <phoneticPr fontId="4"/>
  </si>
  <si>
    <t>[回摂]食事方法ひとくち量</t>
    <phoneticPr fontId="4"/>
  </si>
  <si>
    <t>[回摂]食事方法特記事項</t>
    <phoneticPr fontId="4"/>
  </si>
  <si>
    <t>[回摂]食事状況食事回数</t>
    <phoneticPr fontId="4"/>
  </si>
  <si>
    <t>[回摂]食事状況食事（介助）に要する時間</t>
    <phoneticPr fontId="4"/>
  </si>
  <si>
    <t>[回摂]食事状況むせ</t>
    <phoneticPr fontId="4"/>
  </si>
  <si>
    <t>[回摂]食事状況お口の中の残留</t>
    <phoneticPr fontId="4"/>
  </si>
  <si>
    <t>[回摂]食事状況咽頭残留</t>
    <phoneticPr fontId="4"/>
  </si>
  <si>
    <t>[回摂]食事状況特記事項（含む食事量）</t>
    <phoneticPr fontId="4"/>
  </si>
  <si>
    <t>[回摂]その他訓練、注意事項等</t>
    <phoneticPr fontId="4"/>
  </si>
  <si>
    <t>[回摂]栄養管理必要熱量</t>
    <phoneticPr fontId="4"/>
  </si>
  <si>
    <t>[回摂]栄養管理必要水分</t>
    <phoneticPr fontId="4"/>
  </si>
  <si>
    <t>[回摂]栄養管理栄養経路</t>
    <phoneticPr fontId="4"/>
  </si>
  <si>
    <t>[回摂]栄養管理栄養経路経腸</t>
    <phoneticPr fontId="4"/>
  </si>
  <si>
    <t>[回摂]栄養管理栄養経路経静脈</t>
    <phoneticPr fontId="4"/>
  </si>
  <si>
    <t>[回摂]栄養管理特記事項</t>
    <phoneticPr fontId="4"/>
  </si>
  <si>
    <t>[回摂]呼吸管理酸素投与</t>
    <phoneticPr fontId="4"/>
  </si>
  <si>
    <t>[回摂]呼吸管理酸素投与量</t>
    <phoneticPr fontId="4"/>
  </si>
  <si>
    <t>[回摂]呼吸管理自力排痰可不可</t>
    <phoneticPr fontId="4"/>
  </si>
  <si>
    <t>[回摂]呼吸管理吸引要不要</t>
    <phoneticPr fontId="4"/>
  </si>
  <si>
    <t>[回摂]呼吸管理吸引回数等</t>
    <phoneticPr fontId="4"/>
  </si>
  <si>
    <t>[回摂]嚥下機能RSST日付</t>
    <phoneticPr fontId="4"/>
  </si>
  <si>
    <t>[回摂]嚥下機能RSST頻度（回/日）</t>
    <phoneticPr fontId="4"/>
  </si>
  <si>
    <t>[回摂]嚥下機能改定水飲みテスト日付</t>
    <phoneticPr fontId="4"/>
  </si>
  <si>
    <t>[回摂]嚥下機能改定水飲みテスト記述</t>
    <phoneticPr fontId="4"/>
  </si>
  <si>
    <t>[回摂]嚥下機能フードテスト日付</t>
    <phoneticPr fontId="4"/>
  </si>
  <si>
    <t>[回摂]嚥下機能フードテスト記述</t>
    <phoneticPr fontId="4"/>
  </si>
  <si>
    <t>[回摂]嚥下機能VE有無</t>
    <phoneticPr fontId="4"/>
  </si>
  <si>
    <t>[回摂]嚥下機能VE日付</t>
    <phoneticPr fontId="4"/>
  </si>
  <si>
    <t>[回摂]嚥下機能VE記述</t>
    <phoneticPr fontId="4"/>
  </si>
  <si>
    <t>[回摂]嚥下機能VF有無</t>
    <phoneticPr fontId="4"/>
  </si>
  <si>
    <t>[回摂]嚥下機能VF日付</t>
    <phoneticPr fontId="4"/>
  </si>
  <si>
    <t>[回摂]嚥下機能VF記述</t>
    <phoneticPr fontId="4"/>
  </si>
  <si>
    <t>[回摂]嚥下機能藤島レベル</t>
    <phoneticPr fontId="4"/>
  </si>
  <si>
    <t>[回摂]嚥下機能藤島レベル目標</t>
    <phoneticPr fontId="4"/>
  </si>
  <si>
    <t>[回摂]嚥下障害の病態先行期</t>
    <phoneticPr fontId="4"/>
  </si>
  <si>
    <t>[回摂]嚥下障害の病態先行期記述</t>
    <phoneticPr fontId="4"/>
  </si>
  <si>
    <t>[回摂]嚥下障害の病態準備期</t>
    <phoneticPr fontId="4"/>
  </si>
  <si>
    <t>[回摂]嚥下障害の病態準備期記述</t>
    <phoneticPr fontId="4"/>
  </si>
  <si>
    <t>[回摂]嚥下障害の病態口腔期</t>
    <phoneticPr fontId="4"/>
  </si>
  <si>
    <t>[回摂]嚥下障害の病態口腔期記述</t>
    <phoneticPr fontId="4"/>
  </si>
  <si>
    <t>[回摂]嚥下障害の病態咽頭期</t>
    <phoneticPr fontId="4"/>
  </si>
  <si>
    <t>[回摂]嚥下障害の病態咽頭期記述</t>
    <phoneticPr fontId="4"/>
  </si>
  <si>
    <t>[回摂]嚥下機能発声障害</t>
    <phoneticPr fontId="4"/>
  </si>
  <si>
    <t>[回摂]記入年月日</t>
    <phoneticPr fontId="4"/>
  </si>
  <si>
    <t>[回摂]所属</t>
    <phoneticPr fontId="4"/>
  </si>
  <si>
    <t>[回摂]担当者</t>
    <phoneticPr fontId="4"/>
  </si>
  <si>
    <t>[生医]記載日</t>
    <rPh sb="1" eb="2">
      <t>セイ</t>
    </rPh>
    <rPh sb="2" eb="3">
      <t>イ</t>
    </rPh>
    <phoneticPr fontId="4"/>
  </si>
  <si>
    <t>[生医]担当者名</t>
    <phoneticPr fontId="4"/>
  </si>
  <si>
    <t>[生医]受診年月日</t>
    <phoneticPr fontId="4"/>
  </si>
  <si>
    <t>[生医]経過記述</t>
    <phoneticPr fontId="4"/>
  </si>
  <si>
    <t>[生医]処方内容1</t>
    <phoneticPr fontId="4"/>
  </si>
  <si>
    <t>[生医]処方内容2</t>
    <phoneticPr fontId="4"/>
  </si>
  <si>
    <t>[生医]処方内容3</t>
    <phoneticPr fontId="4"/>
  </si>
  <si>
    <t>[生医]処方内容4</t>
    <phoneticPr fontId="4"/>
  </si>
  <si>
    <t>[生医]処方内容5</t>
    <phoneticPr fontId="4"/>
  </si>
  <si>
    <t>[生医]処方内容6</t>
    <phoneticPr fontId="4"/>
  </si>
  <si>
    <t>[生医]処方内容7</t>
    <phoneticPr fontId="4"/>
  </si>
  <si>
    <t>[生医]処方内容8</t>
    <phoneticPr fontId="4"/>
  </si>
  <si>
    <t>[生医]処方内容9</t>
    <phoneticPr fontId="4"/>
  </si>
  <si>
    <t>[生医]処方内容10</t>
    <phoneticPr fontId="4"/>
  </si>
  <si>
    <t>[生医]処方内容11</t>
    <phoneticPr fontId="4"/>
  </si>
  <si>
    <t>[生医]処方内容12</t>
    <phoneticPr fontId="4"/>
  </si>
  <si>
    <t>[生医]処方内容13</t>
    <phoneticPr fontId="4"/>
  </si>
  <si>
    <t>[生医]処方内容14</t>
    <phoneticPr fontId="4"/>
  </si>
  <si>
    <t>[生医]処方内容15</t>
    <phoneticPr fontId="4"/>
  </si>
  <si>
    <t>[生医]検査WBC</t>
    <phoneticPr fontId="4"/>
  </si>
  <si>
    <t>[生医]検査血糖</t>
    <phoneticPr fontId="4"/>
  </si>
  <si>
    <t>[生医]検査BUN</t>
    <phoneticPr fontId="4"/>
  </si>
  <si>
    <t>[生医]検査Hb</t>
    <phoneticPr fontId="4"/>
  </si>
  <si>
    <t>[生医]検査HbA1c</t>
    <phoneticPr fontId="4"/>
  </si>
  <si>
    <t>[生医]検査Cr</t>
    <phoneticPr fontId="4"/>
  </si>
  <si>
    <t>[生医]検査血小板</t>
    <phoneticPr fontId="4"/>
  </si>
  <si>
    <t>[生医]検査T-cho</t>
    <phoneticPr fontId="4"/>
  </si>
  <si>
    <t>[生医]検査尿酸</t>
    <phoneticPr fontId="4"/>
  </si>
  <si>
    <t>[生医]検査Alb</t>
    <phoneticPr fontId="4"/>
  </si>
  <si>
    <t>[生医]検査HDLcho</t>
    <phoneticPr fontId="4"/>
  </si>
  <si>
    <t>[生医]検査CRP</t>
    <phoneticPr fontId="4"/>
  </si>
  <si>
    <t>[生医]追加検査名1</t>
    <phoneticPr fontId="4"/>
  </si>
  <si>
    <t>[生医]追加検査値1</t>
    <phoneticPr fontId="4"/>
  </si>
  <si>
    <t>[生医]追加検査名2</t>
    <phoneticPr fontId="4"/>
  </si>
  <si>
    <t>[生医]追加検査値2</t>
    <phoneticPr fontId="4"/>
  </si>
  <si>
    <t>[生医]追加検査名3</t>
    <phoneticPr fontId="4"/>
  </si>
  <si>
    <t>[生医]追加検査値3</t>
    <phoneticPr fontId="4"/>
  </si>
  <si>
    <t>[生医]追加検査名4</t>
    <phoneticPr fontId="4"/>
  </si>
  <si>
    <t>[生医]追加検査値4</t>
    <phoneticPr fontId="4"/>
  </si>
  <si>
    <t>[生医]追加検査名5</t>
    <phoneticPr fontId="4"/>
  </si>
  <si>
    <t>[生医]追加検査値5</t>
    <phoneticPr fontId="4"/>
  </si>
  <si>
    <t>[生医]追加検査名6</t>
    <phoneticPr fontId="4"/>
  </si>
  <si>
    <t>[生医]追加検査値6</t>
    <phoneticPr fontId="4"/>
  </si>
  <si>
    <t>[生医]追加検査名7</t>
    <phoneticPr fontId="4"/>
  </si>
  <si>
    <t>[生医]追加検査値7</t>
    <phoneticPr fontId="4"/>
  </si>
  <si>
    <t>[生医]追加検査名8</t>
    <phoneticPr fontId="4"/>
  </si>
  <si>
    <t>[生医]追加検査値8</t>
    <phoneticPr fontId="4"/>
  </si>
  <si>
    <t>[生医]追加検査名9</t>
    <phoneticPr fontId="4"/>
  </si>
  <si>
    <t>[生医]追加検査値9</t>
    <phoneticPr fontId="4"/>
  </si>
  <si>
    <t>[生医]検査PT-INR</t>
    <phoneticPr fontId="4"/>
  </si>
  <si>
    <t>[生医]検査INR管理値（低）</t>
    <phoneticPr fontId="4"/>
  </si>
  <si>
    <t>[生医]検査INR管理値（高）</t>
    <phoneticPr fontId="4"/>
  </si>
  <si>
    <t>[生医]検査データ添付</t>
    <phoneticPr fontId="4"/>
  </si>
  <si>
    <t>[生医]日常生活機能床上安静指示</t>
    <phoneticPr fontId="4"/>
  </si>
  <si>
    <t>[生医]日常生活機能手の持ち上げ</t>
    <phoneticPr fontId="4"/>
  </si>
  <si>
    <t>[生医]日常生活機能寝返り</t>
    <phoneticPr fontId="4"/>
  </si>
  <si>
    <t>[生医]日常生活機能起き上がり</t>
    <phoneticPr fontId="4"/>
  </si>
  <si>
    <t>[生医]日常生活機能座位保持</t>
    <phoneticPr fontId="4"/>
  </si>
  <si>
    <t>[生医]日常生活機能移乗</t>
    <phoneticPr fontId="4"/>
  </si>
  <si>
    <t>[生医]日常生活機能移動方法</t>
    <phoneticPr fontId="4"/>
  </si>
  <si>
    <t>[生医]日常生活機能口腔清拭</t>
    <phoneticPr fontId="4"/>
  </si>
  <si>
    <t>[生医]日常生活機能食事摂取</t>
    <phoneticPr fontId="4"/>
  </si>
  <si>
    <t>[生医]日常生活機能衣類の着脱</t>
    <phoneticPr fontId="4"/>
  </si>
  <si>
    <t>[生医]日常生活機能他者への意思伝達</t>
    <phoneticPr fontId="4"/>
  </si>
  <si>
    <t>[生医]日常生活機能診察療養上の指示</t>
    <phoneticPr fontId="4"/>
  </si>
  <si>
    <t>[生医]日常生活機能危険行動</t>
    <phoneticPr fontId="4"/>
  </si>
  <si>
    <t>[生医]日住生活機能合計</t>
    <phoneticPr fontId="4"/>
  </si>
  <si>
    <t>[生医]寝たきり度</t>
    <phoneticPr fontId="4"/>
  </si>
  <si>
    <t>[生医]認知症老人自立度</t>
    <phoneticPr fontId="4"/>
  </si>
  <si>
    <t>[FIM]回復期入院時検査年月日</t>
  </si>
  <si>
    <t>[FIM]回復期退院時検査年月日</t>
  </si>
  <si>
    <t>[FIM]退院後1ヶ月検査年月日</t>
  </si>
  <si>
    <t>[FIM]退院後1ヶ月食事</t>
  </si>
  <si>
    <t>[FIM]退院後1ヶ月整容</t>
  </si>
  <si>
    <t>[FIM]退院後1ヶ月入浴・清拭</t>
  </si>
  <si>
    <t>[FIM]退院後1ヶ月上半身更衣</t>
  </si>
  <si>
    <t>[FIM]退院後1ヶ月下半身更衣</t>
  </si>
  <si>
    <t>[FIM]退院後1ヶ月トイレ動作</t>
  </si>
  <si>
    <t>[FIM]退院後1ヶ月排尿コントロール</t>
  </si>
  <si>
    <t>[FIM]退院後1ヶ月排便コントロール</t>
  </si>
  <si>
    <t>[FIM]退院後1ヶ月ベッド・車椅子移乗</t>
  </si>
  <si>
    <t>[FIM]退院後1ヶ月トイレ移乗</t>
  </si>
  <si>
    <t>[FIM]退院後1ヶ月浴槽・シャワー移乗</t>
  </si>
  <si>
    <t>[FIM]退院後1ヶ月歩行・車椅子移乗</t>
  </si>
  <si>
    <t>[FIM]退院後1ヶ月階段昇降</t>
  </si>
  <si>
    <t>[FIM]退院後1ヶ月理解</t>
  </si>
  <si>
    <t>[FIM]退院後1ヶ月表出</t>
  </si>
  <si>
    <t>[FIM]退院後1ヶ月社会的交流</t>
  </si>
  <si>
    <t>[FIM]退院後1ヶ月問題解決</t>
  </si>
  <si>
    <t>[FIM]退院後1ヶ月記憶</t>
  </si>
  <si>
    <t>[FIM]退院後1ヶ月運動合計</t>
  </si>
  <si>
    <t>[FIM]退院後1ヶ月認知合計</t>
  </si>
  <si>
    <t>[FIM]退院後1ヶ月総計</t>
  </si>
  <si>
    <r>
      <t>[長谷川</t>
    </r>
    <r>
      <rPr>
        <sz val="11"/>
        <rFont val="ＭＳ Ｐゴシック"/>
        <family val="3"/>
        <charset val="128"/>
      </rPr>
      <t>]</t>
    </r>
    <r>
      <rPr>
        <sz val="11"/>
        <rFont val="ＭＳ Ｐゴシック"/>
        <family val="3"/>
        <charset val="128"/>
      </rPr>
      <t>回復期入院時検査年月日</t>
    </r>
    <phoneticPr fontId="4"/>
  </si>
  <si>
    <t>[長谷川]回復期入院時Q1</t>
    <phoneticPr fontId="4"/>
  </si>
  <si>
    <t>[長谷川]回復期入院時Q2-年</t>
    <phoneticPr fontId="4"/>
  </si>
  <si>
    <t>[長谷川]回復期入院時Q2-月</t>
    <phoneticPr fontId="4"/>
  </si>
  <si>
    <t>[長谷川]回復期入院時Q2-日</t>
    <phoneticPr fontId="4"/>
  </si>
  <si>
    <t>[長谷川]回復期入院時Q2-曜日</t>
    <phoneticPr fontId="4"/>
  </si>
  <si>
    <t>[長谷川]回復期入院時Q3</t>
    <phoneticPr fontId="4"/>
  </si>
  <si>
    <t>[長谷川]回復期入院時Q4-a</t>
    <phoneticPr fontId="4"/>
  </si>
  <si>
    <t>[長谷川]回復期入院時Q4-b</t>
    <phoneticPr fontId="4"/>
  </si>
  <si>
    <t>[長谷川]回復期入院時Q4-c</t>
    <phoneticPr fontId="4"/>
  </si>
  <si>
    <t>[長谷川]回復期入院時Q5-93</t>
    <phoneticPr fontId="4"/>
  </si>
  <si>
    <t>[長谷川]回復期入院時Q5-86</t>
    <phoneticPr fontId="4"/>
  </si>
  <si>
    <t>[長谷川]回復期入院時Q6-286</t>
    <phoneticPr fontId="4"/>
  </si>
  <si>
    <t>[長谷川]回復期入院時Q6-9253</t>
    <phoneticPr fontId="4"/>
  </si>
  <si>
    <t>[長谷川]回復期入院時Q7-a</t>
    <phoneticPr fontId="4"/>
  </si>
  <si>
    <t>[長谷川]回復期入院時Q7-b</t>
    <phoneticPr fontId="4"/>
  </si>
  <si>
    <t>[長谷川]回復期入院時Q7-c</t>
    <phoneticPr fontId="4"/>
  </si>
  <si>
    <t>[長谷川]回復期入院時Q8</t>
    <phoneticPr fontId="4"/>
  </si>
  <si>
    <t>[長谷川]回復期入院時Q9</t>
    <phoneticPr fontId="4"/>
  </si>
  <si>
    <t>[長谷川]回復期入院時合計</t>
    <phoneticPr fontId="4"/>
  </si>
  <si>
    <t>[長谷川]回復期退院時検査年月日</t>
    <phoneticPr fontId="4"/>
  </si>
  <si>
    <t>[長谷川]回復期退院時Q1</t>
    <phoneticPr fontId="4"/>
  </si>
  <si>
    <t>[長谷川]回復期退院時Q2-年</t>
    <phoneticPr fontId="4"/>
  </si>
  <si>
    <t>[長谷川]回復期退院時Q2-月</t>
    <phoneticPr fontId="4"/>
  </si>
  <si>
    <t>[長谷川]回復期退院時Q2-日</t>
    <phoneticPr fontId="4"/>
  </si>
  <si>
    <t>[長谷川]回復期退院時Q2-曜日</t>
    <phoneticPr fontId="4"/>
  </si>
  <si>
    <t>[長谷川]回復期退院時Q3</t>
    <phoneticPr fontId="4"/>
  </si>
  <si>
    <t>[長谷川]回復期退院時Q4-a</t>
    <phoneticPr fontId="4"/>
  </si>
  <si>
    <t>[長谷川]回復期退院時Q4-b</t>
    <phoneticPr fontId="4"/>
  </si>
  <si>
    <t>[長谷川]回復期退院時Q4-c</t>
    <phoneticPr fontId="4"/>
  </si>
  <si>
    <t>[長谷川]回復期退院時Q5-93</t>
    <phoneticPr fontId="4"/>
  </si>
  <si>
    <t>[長谷川]回復期退院時Q5-86</t>
    <phoneticPr fontId="4"/>
  </si>
  <si>
    <t>[長谷川]回復期退院時Q6-286</t>
    <phoneticPr fontId="4"/>
  </si>
  <si>
    <t>[長谷川]回復期退院時Q6-9253</t>
    <phoneticPr fontId="4"/>
  </si>
  <si>
    <t>[長谷川]回復期退院時Q7-a</t>
    <phoneticPr fontId="4"/>
  </si>
  <si>
    <t>[長谷川]回復期退院時Q7-b</t>
    <phoneticPr fontId="4"/>
  </si>
  <si>
    <t>[長谷川]回復期退院時Q7-c</t>
    <phoneticPr fontId="4"/>
  </si>
  <si>
    <t>[長谷川]回復期退院時Q8</t>
    <phoneticPr fontId="4"/>
  </si>
  <si>
    <t>[長谷川]回復期退院時Q9</t>
    <phoneticPr fontId="4"/>
  </si>
  <si>
    <t>[長谷川]回復期退院時合計</t>
    <phoneticPr fontId="4"/>
  </si>
  <si>
    <t>[長谷川]長谷川退院後1ヶ月検査年月日</t>
    <phoneticPr fontId="4"/>
  </si>
  <si>
    <t>[長谷川]退院後1ヶ月Q1</t>
    <phoneticPr fontId="4"/>
  </si>
  <si>
    <t>[長谷川]退院後1ヶ月Q2-年</t>
    <phoneticPr fontId="4"/>
  </si>
  <si>
    <t>[長谷川]退院後1ヶ月Q2-月</t>
    <phoneticPr fontId="4"/>
  </si>
  <si>
    <t>[長谷川]退院後1ヶ月Q2-日</t>
    <phoneticPr fontId="4"/>
  </si>
  <si>
    <t>[長谷川]退院後1ヶ月Q2-曜日</t>
    <phoneticPr fontId="4"/>
  </si>
  <si>
    <t>[長谷川]退院後1ヶ月Q3</t>
    <phoneticPr fontId="4"/>
  </si>
  <si>
    <t>[長谷川]退院後1ヶ月Q4-a</t>
    <phoneticPr fontId="4"/>
  </si>
  <si>
    <t>[長谷川]退院後1ヶ月Q4-b</t>
    <phoneticPr fontId="4"/>
  </si>
  <si>
    <t>[長谷川]退院後1ヶ月Q4-c</t>
    <phoneticPr fontId="4"/>
  </si>
  <si>
    <t>[長谷川]退院後1ヶ月Q5-93</t>
    <phoneticPr fontId="4"/>
  </si>
  <si>
    <t>[長谷川]退院後1ヶ月Q5-86</t>
    <phoneticPr fontId="4"/>
  </si>
  <si>
    <t>[長谷川]退院後1ヶ月Q6-286</t>
    <phoneticPr fontId="4"/>
  </si>
  <si>
    <t>[長谷川]退院後1ヶ月Q6-9253</t>
    <phoneticPr fontId="4"/>
  </si>
  <si>
    <t>[長谷川]退院後1ヶ月Q7-a</t>
    <phoneticPr fontId="4"/>
  </si>
  <si>
    <t>[長谷川]退院後1ヶ月Q7-b</t>
    <phoneticPr fontId="4"/>
  </si>
  <si>
    <t>[長谷川]退院後1ヶ月Q7-c</t>
    <phoneticPr fontId="4"/>
  </si>
  <si>
    <t>[長谷川]退院後1ヶ月Q8</t>
    <phoneticPr fontId="4"/>
  </si>
  <si>
    <t>[長谷川]退院後1ヶ月Q9</t>
    <phoneticPr fontId="4"/>
  </si>
  <si>
    <t>[長谷川]退院後1ヶ月合計</t>
    <phoneticPr fontId="4"/>
  </si>
  <si>
    <t>[急看]紹介時日常生活機能合計</t>
    <rPh sb="1" eb="2">
      <t>キュウ</t>
    </rPh>
    <rPh sb="2" eb="3">
      <t>カン</t>
    </rPh>
    <phoneticPr fontId="4"/>
  </si>
  <si>
    <r>
      <t>[急看]</t>
    </r>
    <r>
      <rPr>
        <sz val="11"/>
        <rFont val="ＭＳ Ｐゴシック"/>
        <family val="3"/>
        <charset val="128"/>
      </rPr>
      <t>退院時日常生活機能合計</t>
    </r>
    <rPh sb="1" eb="2">
      <t>キュウ</t>
    </rPh>
    <rPh sb="2" eb="3">
      <t>カン</t>
    </rPh>
    <phoneticPr fontId="4"/>
  </si>
  <si>
    <r>
      <t>[急医</t>
    </r>
    <r>
      <rPr>
        <sz val="11"/>
        <rFont val="ＭＳ Ｐゴシック"/>
        <family val="3"/>
        <charset val="128"/>
      </rPr>
      <t>]</t>
    </r>
    <r>
      <rPr>
        <sz val="11"/>
        <rFont val="ＭＳ Ｐゴシック"/>
        <family val="3"/>
        <charset val="128"/>
      </rPr>
      <t>検査日</t>
    </r>
    <rPh sb="1" eb="2">
      <t>キュウ</t>
    </rPh>
    <rPh sb="2" eb="3">
      <t>イ</t>
    </rPh>
    <phoneticPr fontId="4"/>
  </si>
  <si>
    <r>
      <t>[回医</t>
    </r>
    <r>
      <rPr>
        <sz val="11"/>
        <rFont val="ＭＳ Ｐゴシック"/>
        <family val="3"/>
        <charset val="128"/>
      </rPr>
      <t>]</t>
    </r>
    <r>
      <rPr>
        <sz val="11"/>
        <rFont val="ＭＳ Ｐゴシック"/>
        <family val="3"/>
        <charset val="128"/>
      </rPr>
      <t>検査日</t>
    </r>
    <rPh sb="1" eb="2">
      <t>カイ</t>
    </rPh>
    <rPh sb="2" eb="3">
      <t>イ</t>
    </rPh>
    <phoneticPr fontId="4"/>
  </si>
  <si>
    <r>
      <t>[生医</t>
    </r>
    <r>
      <rPr>
        <sz val="11"/>
        <rFont val="ＭＳ Ｐゴシック"/>
        <family val="3"/>
        <charset val="128"/>
      </rPr>
      <t>]</t>
    </r>
    <r>
      <rPr>
        <sz val="11"/>
        <rFont val="ＭＳ Ｐゴシック"/>
        <family val="3"/>
        <charset val="128"/>
      </rPr>
      <t>検査日</t>
    </r>
    <rPh sb="1" eb="2">
      <t>セイ</t>
    </rPh>
    <rPh sb="2" eb="3">
      <t>イ</t>
    </rPh>
    <phoneticPr fontId="4"/>
  </si>
  <si>
    <r>
      <t>[急看</t>
    </r>
    <r>
      <rPr>
        <sz val="11"/>
        <rFont val="ＭＳ Ｐゴシック"/>
        <family val="3"/>
        <charset val="128"/>
      </rPr>
      <t>]</t>
    </r>
    <r>
      <rPr>
        <sz val="11"/>
        <rFont val="ＭＳ Ｐゴシック"/>
        <family val="3"/>
        <charset val="128"/>
      </rPr>
      <t>認知症老人自立度</t>
    </r>
    <rPh sb="1" eb="2">
      <t>キュウ</t>
    </rPh>
    <rPh sb="2" eb="3">
      <t>カン</t>
    </rPh>
    <phoneticPr fontId="4"/>
  </si>
  <si>
    <r>
      <t>[回看</t>
    </r>
    <r>
      <rPr>
        <sz val="11"/>
        <rFont val="ＭＳ Ｐゴシック"/>
        <family val="3"/>
        <charset val="128"/>
      </rPr>
      <t>]</t>
    </r>
    <r>
      <rPr>
        <sz val="11"/>
        <rFont val="ＭＳ Ｐゴシック"/>
        <family val="3"/>
        <charset val="128"/>
      </rPr>
      <t>認知症老人自立度</t>
    </r>
    <rPh sb="1" eb="2">
      <t>カイ</t>
    </rPh>
    <rPh sb="2" eb="3">
      <t>カン</t>
    </rPh>
    <phoneticPr fontId="4"/>
  </si>
  <si>
    <t>[生看]認知症老人自立度</t>
    <rPh sb="1" eb="2">
      <t>セイ</t>
    </rPh>
    <rPh sb="2" eb="3">
      <t>カン</t>
    </rPh>
    <phoneticPr fontId="4"/>
  </si>
  <si>
    <r>
      <t>[急リ</t>
    </r>
    <r>
      <rPr>
        <sz val="11"/>
        <rFont val="ＭＳ Ｐゴシック"/>
        <family val="3"/>
        <charset val="128"/>
      </rPr>
      <t>]</t>
    </r>
    <r>
      <rPr>
        <sz val="11"/>
        <rFont val="ＭＳ Ｐゴシック"/>
        <family val="3"/>
        <charset val="128"/>
      </rPr>
      <t>麻痺右</t>
    </r>
    <rPh sb="1" eb="2">
      <t>キュウ</t>
    </rPh>
    <phoneticPr fontId="4"/>
  </si>
  <si>
    <t>[急リ]麻痺左</t>
    <rPh sb="1" eb="2">
      <t>キュウ</t>
    </rPh>
    <phoneticPr fontId="4"/>
  </si>
  <si>
    <t>[回リ]麻痺右</t>
    <rPh sb="1" eb="2">
      <t>カイ</t>
    </rPh>
    <phoneticPr fontId="4"/>
  </si>
  <si>
    <t>[回リ]麻痺左</t>
    <rPh sb="1" eb="2">
      <t>カイ</t>
    </rPh>
    <phoneticPr fontId="4"/>
  </si>
  <si>
    <t>[地連]特記事項</t>
    <rPh sb="4" eb="6">
      <t>トッキ</t>
    </rPh>
    <rPh sb="6" eb="8">
      <t>ジコウ</t>
    </rPh>
    <phoneticPr fontId="20"/>
  </si>
  <si>
    <t>[地連]装具作成日</t>
    <rPh sb="4" eb="6">
      <t>ソウグ</t>
    </rPh>
    <rPh sb="6" eb="9">
      <t>サクセイビ</t>
    </rPh>
    <phoneticPr fontId="20"/>
  </si>
  <si>
    <t>[地連]装具作成者</t>
    <rPh sb="4" eb="6">
      <t>ソウグ</t>
    </rPh>
    <rPh sb="6" eb="9">
      <t>サクセイシャ</t>
    </rPh>
    <phoneticPr fontId="20"/>
  </si>
  <si>
    <t>[地連]装具種類</t>
    <rPh sb="4" eb="6">
      <t>ソウグ</t>
    </rPh>
    <rPh sb="6" eb="8">
      <t>シュルイ</t>
    </rPh>
    <phoneticPr fontId="20"/>
  </si>
  <si>
    <t>[地連]装具利用頻度</t>
    <rPh sb="4" eb="6">
      <t>ソウグ</t>
    </rPh>
    <rPh sb="6" eb="8">
      <t>リヨウ</t>
    </rPh>
    <rPh sb="8" eb="10">
      <t>ヒンド</t>
    </rPh>
    <phoneticPr fontId="20"/>
  </si>
  <si>
    <t>[地連]介護進捗状況</t>
    <rPh sb="4" eb="6">
      <t>カイゴ</t>
    </rPh>
    <rPh sb="6" eb="8">
      <t>シンチョク</t>
    </rPh>
    <rPh sb="8" eb="10">
      <t>ジョウキョウ</t>
    </rPh>
    <phoneticPr fontId="20"/>
  </si>
  <si>
    <t>[地連]リハ目標・ポイント</t>
    <rPh sb="6" eb="8">
      <t>モクヒョウ</t>
    </rPh>
    <phoneticPr fontId="20"/>
  </si>
  <si>
    <t>[地連]リハ留意点</t>
    <rPh sb="6" eb="9">
      <t>リュウイテン</t>
    </rPh>
    <phoneticPr fontId="20"/>
  </si>
  <si>
    <t>高血圧</t>
    <rPh sb="0" eb="3">
      <t>コウケツアツ</t>
    </rPh>
    <phoneticPr fontId="3"/>
  </si>
  <si>
    <t>高血圧</t>
    <phoneticPr fontId="3"/>
  </si>
  <si>
    <t>[急医]リスク因子高血圧</t>
    <rPh sb="1" eb="2">
      <t>キュウ</t>
    </rPh>
    <rPh sb="2" eb="3">
      <t>イ</t>
    </rPh>
    <rPh sb="7" eb="9">
      <t>インシ</t>
    </rPh>
    <rPh sb="9" eb="12">
      <t>コウケツアツ</t>
    </rPh>
    <phoneticPr fontId="20"/>
  </si>
  <si>
    <t>[回医]リスク因子高血圧</t>
    <rPh sb="1" eb="2">
      <t>マワ</t>
    </rPh>
    <rPh sb="2" eb="3">
      <t>イ</t>
    </rPh>
    <phoneticPr fontId="20"/>
  </si>
  <si>
    <t>％</t>
    <phoneticPr fontId="3"/>
  </si>
  <si>
    <t>〔脳卒中地域連携パス〕</t>
    <rPh sb="1" eb="4">
      <t>ノウソッチュウ</t>
    </rPh>
    <rPh sb="4" eb="6">
      <t>チイキ</t>
    </rPh>
    <rPh sb="6" eb="8">
      <t>レンケイ</t>
    </rPh>
    <phoneticPr fontId="3"/>
  </si>
  <si>
    <t>①医師・薬剤シートより</t>
    <rPh sb="1" eb="3">
      <t>イシ</t>
    </rPh>
    <rPh sb="4" eb="6">
      <t>ヤクザイ</t>
    </rPh>
    <phoneticPr fontId="3"/>
  </si>
  <si>
    <t>075-441-6101</t>
    <phoneticPr fontId="3"/>
  </si>
  <si>
    <r>
      <t>075-441</t>
    </r>
    <r>
      <rPr>
        <sz val="11"/>
        <rFont val="ＭＳ Ｐゴシック"/>
        <family val="3"/>
        <charset val="128"/>
      </rPr>
      <t>-</t>
    </r>
    <r>
      <rPr>
        <sz val="11"/>
        <rFont val="ＭＳ Ｐゴシック"/>
        <family val="3"/>
        <charset val="128"/>
      </rPr>
      <t>6114</t>
    </r>
    <phoneticPr fontId="3"/>
  </si>
  <si>
    <t>A</t>
    <phoneticPr fontId="3"/>
  </si>
  <si>
    <t>A*</t>
    <phoneticPr fontId="3"/>
  </si>
  <si>
    <t>075-781-1134</t>
    <phoneticPr fontId="3"/>
  </si>
  <si>
    <t>075-781-5322</t>
    <phoneticPr fontId="3"/>
  </si>
  <si>
    <t>○</t>
    <phoneticPr fontId="3"/>
  </si>
  <si>
    <t>京都博愛会病院</t>
    <phoneticPr fontId="3"/>
  </si>
  <si>
    <t>075-494-0318</t>
    <phoneticPr fontId="3"/>
  </si>
  <si>
    <t>075-495-2161</t>
    <phoneticPr fontId="3"/>
  </si>
  <si>
    <t>がくさい</t>
    <phoneticPr fontId="3"/>
  </si>
  <si>
    <t>075-212-6122</t>
    <phoneticPr fontId="3"/>
  </si>
  <si>
    <t>075-212-6182</t>
    <phoneticPr fontId="3"/>
  </si>
  <si>
    <t>B</t>
    <phoneticPr fontId="3"/>
  </si>
  <si>
    <t>075-491-3241</t>
    <phoneticPr fontId="3"/>
  </si>
  <si>
    <t>075-491-7307</t>
    <phoneticPr fontId="3"/>
  </si>
  <si>
    <t>×</t>
    <phoneticPr fontId="3"/>
  </si>
  <si>
    <t>○</t>
    <phoneticPr fontId="3"/>
  </si>
  <si>
    <t>075-723-0335</t>
    <phoneticPr fontId="3"/>
  </si>
  <si>
    <t>○</t>
    <phoneticPr fontId="3"/>
  </si>
  <si>
    <t>こなか医院（訪問リハ）</t>
    <rPh sb="3" eb="5">
      <t>イイン</t>
    </rPh>
    <rPh sb="6" eb="8">
      <t>ホウモン</t>
    </rPh>
    <phoneticPr fontId="3"/>
  </si>
  <si>
    <t>北区</t>
    <rPh sb="0" eb="1">
      <t>キタ</t>
    </rPh>
    <rPh sb="1" eb="2">
      <t>ク</t>
    </rPh>
    <phoneticPr fontId="3"/>
  </si>
  <si>
    <t>075-801-0351</t>
    <phoneticPr fontId="3"/>
  </si>
  <si>
    <t>075-801-0364</t>
    <phoneticPr fontId="3"/>
  </si>
  <si>
    <t>C</t>
    <phoneticPr fontId="3"/>
  </si>
  <si>
    <t>C*</t>
    <phoneticPr fontId="3"/>
  </si>
  <si>
    <t>075-491-8559</t>
    <phoneticPr fontId="3"/>
  </si>
  <si>
    <t>075-494-1033</t>
    <phoneticPr fontId="3"/>
  </si>
  <si>
    <t>○</t>
    <phoneticPr fontId="3"/>
  </si>
  <si>
    <t>075-311-5311</t>
    <phoneticPr fontId="3"/>
  </si>
  <si>
    <t>075-311-9862</t>
    <phoneticPr fontId="3"/>
  </si>
  <si>
    <t>D</t>
    <phoneticPr fontId="3"/>
  </si>
  <si>
    <t>075-441-5859</t>
    <phoneticPr fontId="3"/>
  </si>
  <si>
    <t>075-441-0471</t>
    <phoneticPr fontId="3"/>
  </si>
  <si>
    <t>×</t>
    <phoneticPr fontId="3"/>
  </si>
  <si>
    <t>075-561-1121</t>
    <phoneticPr fontId="3"/>
  </si>
  <si>
    <t>075-533-1247</t>
    <phoneticPr fontId="3"/>
  </si>
  <si>
    <t>E</t>
    <phoneticPr fontId="3"/>
  </si>
  <si>
    <t>075-754-7113</t>
    <phoneticPr fontId="3"/>
  </si>
  <si>
    <t>075-754-7100</t>
    <phoneticPr fontId="3"/>
  </si>
  <si>
    <t>075-381-2111</t>
    <phoneticPr fontId="3"/>
  </si>
  <si>
    <t>075-381-2173</t>
    <phoneticPr fontId="3"/>
  </si>
  <si>
    <t>F</t>
    <phoneticPr fontId="3"/>
  </si>
  <si>
    <t>F*</t>
    <phoneticPr fontId="3"/>
  </si>
  <si>
    <t>075-822-2830</t>
    <phoneticPr fontId="3"/>
  </si>
  <si>
    <t>075-822-2587</t>
    <phoneticPr fontId="3"/>
  </si>
  <si>
    <t>京都民医連中央病院</t>
    <phoneticPr fontId="3"/>
  </si>
  <si>
    <t>075-392-9915</t>
    <phoneticPr fontId="3"/>
  </si>
  <si>
    <t>075-393-8101</t>
    <phoneticPr fontId="3"/>
  </si>
  <si>
    <t>G</t>
    <phoneticPr fontId="3"/>
  </si>
  <si>
    <t>075-311-5121</t>
    <phoneticPr fontId="3"/>
  </si>
  <si>
    <t>075-314-1843</t>
    <phoneticPr fontId="3"/>
  </si>
  <si>
    <t>075-313-7038</t>
    <phoneticPr fontId="3"/>
  </si>
  <si>
    <r>
      <t>0</t>
    </r>
    <r>
      <rPr>
        <sz val="11"/>
        <rFont val="ＭＳ Ｐゴシック"/>
        <family val="3"/>
        <charset val="128"/>
      </rPr>
      <t>75-313-7083</t>
    </r>
    <phoneticPr fontId="3"/>
  </si>
  <si>
    <t>青木医院</t>
    <rPh sb="0" eb="2">
      <t>アオキ</t>
    </rPh>
    <rPh sb="2" eb="4">
      <t>イイン</t>
    </rPh>
    <phoneticPr fontId="3"/>
  </si>
  <si>
    <t>075-641-9161</t>
    <phoneticPr fontId="3"/>
  </si>
  <si>
    <t>075-643-4361</t>
    <phoneticPr fontId="3"/>
  </si>
  <si>
    <t>H</t>
    <phoneticPr fontId="3"/>
  </si>
  <si>
    <t>京都医療センター</t>
    <phoneticPr fontId="3"/>
  </si>
  <si>
    <t>075-313-1530</t>
    <phoneticPr fontId="3"/>
  </si>
  <si>
    <t>075-321-5476</t>
    <phoneticPr fontId="3"/>
  </si>
  <si>
    <t>075-572-6530</t>
    <phoneticPr fontId="3"/>
  </si>
  <si>
    <t>075-572-6276</t>
    <phoneticPr fontId="3"/>
  </si>
  <si>
    <t>I</t>
    <phoneticPr fontId="3"/>
  </si>
  <si>
    <t>075-312-7001</t>
    <phoneticPr fontId="3"/>
  </si>
  <si>
    <t>075-326-2877</t>
    <phoneticPr fontId="3"/>
  </si>
  <si>
    <t>075-722-6225</t>
  </si>
  <si>
    <t>脳神経リハビリ北大路病院（訪問ﾘﾊ）</t>
    <rPh sb="0" eb="3">
      <t>ノウシンケイ</t>
    </rPh>
    <rPh sb="7" eb="8">
      <t>キタ</t>
    </rPh>
    <rPh sb="8" eb="10">
      <t>オオジ</t>
    </rPh>
    <rPh sb="10" eb="11">
      <t>ビョウ</t>
    </rPh>
    <rPh sb="11" eb="12">
      <t>イン</t>
    </rPh>
    <rPh sb="13" eb="15">
      <t>ホウモン</t>
    </rPh>
    <phoneticPr fontId="3"/>
  </si>
  <si>
    <t>075-956-3825</t>
    <phoneticPr fontId="3"/>
  </si>
  <si>
    <t>075-956-3826</t>
    <phoneticPr fontId="3"/>
  </si>
  <si>
    <t>J</t>
    <phoneticPr fontId="3"/>
  </si>
  <si>
    <t>075-671-2523</t>
    <phoneticPr fontId="3"/>
  </si>
  <si>
    <t>075-671-2654</t>
    <phoneticPr fontId="3"/>
  </si>
  <si>
    <t>075-251-5258</t>
    <phoneticPr fontId="3"/>
  </si>
  <si>
    <t>075-251-5188</t>
    <phoneticPr fontId="3"/>
  </si>
  <si>
    <t>K*</t>
    <phoneticPr fontId="3"/>
  </si>
  <si>
    <t>K</t>
    <phoneticPr fontId="3"/>
  </si>
  <si>
    <t>075-744-3121</t>
    <phoneticPr fontId="3"/>
  </si>
  <si>
    <t>075-744-3126</t>
    <phoneticPr fontId="3"/>
  </si>
  <si>
    <t>京都大原記念病院</t>
    <phoneticPr fontId="3"/>
  </si>
  <si>
    <t>075-751-3110</t>
    <phoneticPr fontId="3"/>
  </si>
  <si>
    <t>075-751-3115</t>
    <phoneticPr fontId="3"/>
  </si>
  <si>
    <t>L*</t>
    <phoneticPr fontId="3"/>
  </si>
  <si>
    <t>L</t>
    <phoneticPr fontId="3"/>
  </si>
  <si>
    <t>075-762-5000</t>
    <phoneticPr fontId="3"/>
  </si>
  <si>
    <t>075-762-5010</t>
    <phoneticPr fontId="3"/>
  </si>
  <si>
    <t>○</t>
    <phoneticPr fontId="3"/>
  </si>
  <si>
    <t>京都近衛リハビリテーション病院</t>
    <rPh sb="2" eb="4">
      <t>コノエ</t>
    </rPh>
    <phoneticPr fontId="3"/>
  </si>
  <si>
    <t>075-331-8900</t>
  </si>
  <si>
    <t>075-331-8802</t>
  </si>
  <si>
    <t>シミズひまわりの里</t>
    <rPh sb="8" eb="9">
      <t>サト</t>
    </rPh>
    <phoneticPr fontId="3"/>
  </si>
  <si>
    <t>075-361-1352</t>
    <phoneticPr fontId="3"/>
  </si>
  <si>
    <t>075-361-1337</t>
    <phoneticPr fontId="3"/>
  </si>
  <si>
    <t>M</t>
    <phoneticPr fontId="3"/>
  </si>
  <si>
    <t>0774-46-5981</t>
    <phoneticPr fontId="3"/>
  </si>
  <si>
    <t>0774-46-7835</t>
    <phoneticPr fontId="3"/>
  </si>
  <si>
    <t>N*</t>
    <phoneticPr fontId="3"/>
  </si>
  <si>
    <t>N</t>
    <phoneticPr fontId="3"/>
  </si>
  <si>
    <t>0774-54-1111</t>
    <phoneticPr fontId="3"/>
  </si>
  <si>
    <t>0774-55-8919</t>
    <phoneticPr fontId="3"/>
  </si>
  <si>
    <t>O*</t>
    <phoneticPr fontId="3"/>
  </si>
  <si>
    <t>O</t>
    <phoneticPr fontId="3"/>
  </si>
  <si>
    <t>0774-72-0235</t>
    <phoneticPr fontId="3"/>
  </si>
  <si>
    <t>0774-72-8891</t>
    <phoneticPr fontId="3"/>
  </si>
  <si>
    <t>P*</t>
    <phoneticPr fontId="3"/>
  </si>
  <si>
    <t>P</t>
    <phoneticPr fontId="3"/>
  </si>
  <si>
    <t>0771-42-2510</t>
    <phoneticPr fontId="3"/>
  </si>
  <si>
    <t>0771-42-5071</t>
    <phoneticPr fontId="3"/>
  </si>
  <si>
    <t>Q</t>
    <phoneticPr fontId="3"/>
  </si>
  <si>
    <t>京都中部総合医療センター</t>
    <rPh sb="0" eb="2">
      <t>キョウト</t>
    </rPh>
    <rPh sb="2" eb="4">
      <t>チュウブ</t>
    </rPh>
    <rPh sb="4" eb="6">
      <t>ソウゴウ</t>
    </rPh>
    <rPh sb="6" eb="8">
      <t>イリョウ</t>
    </rPh>
    <phoneticPr fontId="3"/>
  </si>
  <si>
    <t>0774-64-0444</t>
    <phoneticPr fontId="3"/>
  </si>
  <si>
    <t>R</t>
    <phoneticPr fontId="3"/>
  </si>
  <si>
    <t>京都久野病院</t>
    <rPh sb="0" eb="2">
      <t>キョウト</t>
    </rPh>
    <rPh sb="2" eb="4">
      <t>クノ</t>
    </rPh>
    <rPh sb="4" eb="6">
      <t>ビョウイン</t>
    </rPh>
    <phoneticPr fontId="3"/>
  </si>
  <si>
    <t>075-702-5951</t>
    <phoneticPr fontId="3"/>
  </si>
  <si>
    <t>075-702-8412</t>
    <phoneticPr fontId="3"/>
  </si>
  <si>
    <t>S*</t>
    <phoneticPr fontId="3"/>
  </si>
  <si>
    <t>0774-20-1111</t>
    <phoneticPr fontId="3"/>
  </si>
  <si>
    <t>0774-25-2854</t>
    <phoneticPr fontId="3"/>
  </si>
  <si>
    <t>T</t>
    <phoneticPr fontId="3"/>
  </si>
  <si>
    <t>075-691-7121</t>
    <phoneticPr fontId="3"/>
  </si>
  <si>
    <t>075-662-6686</t>
    <phoneticPr fontId="3"/>
  </si>
  <si>
    <t>U*</t>
    <phoneticPr fontId="3"/>
  </si>
  <si>
    <t>U</t>
    <phoneticPr fontId="3"/>
  </si>
  <si>
    <t>075-822-2830</t>
    <phoneticPr fontId="3"/>
  </si>
  <si>
    <t>V</t>
    <phoneticPr fontId="3"/>
  </si>
  <si>
    <t>V*</t>
    <phoneticPr fontId="3"/>
  </si>
  <si>
    <t>長岡京病院（通所ﾘﾊ・訪問ﾘﾊ）</t>
    <rPh sb="0" eb="2">
      <t>ナガオカ</t>
    </rPh>
    <rPh sb="2" eb="3">
      <t>キョウ</t>
    </rPh>
    <rPh sb="3" eb="4">
      <t>ビョウ</t>
    </rPh>
    <rPh sb="4" eb="5">
      <t>イン</t>
    </rPh>
    <rPh sb="6" eb="7">
      <t>ツウ</t>
    </rPh>
    <rPh sb="7" eb="8">
      <t>ショ</t>
    </rPh>
    <rPh sb="11" eb="13">
      <t>ホウモン</t>
    </rPh>
    <phoneticPr fontId="3"/>
  </si>
  <si>
    <t>075-593-0720</t>
    <phoneticPr fontId="3"/>
  </si>
  <si>
    <t>075-593-4056</t>
    <phoneticPr fontId="3"/>
  </si>
  <si>
    <t>W</t>
    <phoneticPr fontId="3"/>
  </si>
  <si>
    <t>075-381-5161</t>
    <phoneticPr fontId="3"/>
  </si>
  <si>
    <t>075-382-5180</t>
    <phoneticPr fontId="3"/>
  </si>
  <si>
    <t>X*</t>
    <phoneticPr fontId="3"/>
  </si>
  <si>
    <t>X</t>
    <phoneticPr fontId="3"/>
  </si>
  <si>
    <t>Y</t>
    <phoneticPr fontId="3"/>
  </si>
  <si>
    <t>Z</t>
    <phoneticPr fontId="3"/>
  </si>
  <si>
    <t>AA</t>
    <phoneticPr fontId="3"/>
  </si>
  <si>
    <t>BA</t>
    <phoneticPr fontId="3"/>
  </si>
  <si>
    <t>0771-43-2111</t>
  </si>
  <si>
    <t>0771-42-3933</t>
  </si>
  <si>
    <t>シミズふないの里</t>
    <rPh sb="7" eb="8">
      <t>サト</t>
    </rPh>
    <phoneticPr fontId="3"/>
  </si>
  <si>
    <t>南丹市</t>
    <rPh sb="0" eb="3">
      <t>ナンタンシ</t>
    </rPh>
    <phoneticPr fontId="3"/>
  </si>
  <si>
    <t>CA</t>
    <phoneticPr fontId="3"/>
  </si>
  <si>
    <t>DA</t>
    <phoneticPr fontId="3"/>
  </si>
  <si>
    <t>EA</t>
    <phoneticPr fontId="3"/>
  </si>
  <si>
    <t>FA</t>
    <phoneticPr fontId="3"/>
  </si>
  <si>
    <t>GA</t>
    <phoneticPr fontId="3"/>
  </si>
  <si>
    <t>HA</t>
    <phoneticPr fontId="3"/>
  </si>
  <si>
    <t>IA</t>
    <phoneticPr fontId="3"/>
  </si>
  <si>
    <t>JA</t>
    <phoneticPr fontId="3"/>
  </si>
  <si>
    <t>KA</t>
    <phoneticPr fontId="3"/>
  </si>
  <si>
    <t>LA</t>
    <phoneticPr fontId="3"/>
  </si>
  <si>
    <t>MA</t>
    <phoneticPr fontId="3"/>
  </si>
  <si>
    <t>NA</t>
    <phoneticPr fontId="3"/>
  </si>
  <si>
    <t>OA</t>
    <phoneticPr fontId="3"/>
  </si>
  <si>
    <t>PA</t>
    <phoneticPr fontId="3"/>
  </si>
  <si>
    <t>QA</t>
    <phoneticPr fontId="3"/>
  </si>
  <si>
    <t>RA</t>
    <phoneticPr fontId="3"/>
  </si>
  <si>
    <t>SA</t>
    <phoneticPr fontId="3"/>
  </si>
  <si>
    <t>TA</t>
    <phoneticPr fontId="3"/>
  </si>
  <si>
    <t>UA</t>
    <phoneticPr fontId="3"/>
  </si>
  <si>
    <t>園部病院</t>
    <rPh sb="0" eb="2">
      <t>ソノベ</t>
    </rPh>
    <rPh sb="2" eb="4">
      <t>ビョウイン</t>
    </rPh>
    <phoneticPr fontId="3"/>
  </si>
  <si>
    <t>VA</t>
    <phoneticPr fontId="3"/>
  </si>
  <si>
    <t>WA</t>
    <phoneticPr fontId="3"/>
  </si>
  <si>
    <t>XA</t>
    <phoneticPr fontId="3"/>
  </si>
  <si>
    <t>YA</t>
    <phoneticPr fontId="3"/>
  </si>
  <si>
    <t>（更新：H30年4月）</t>
    <rPh sb="1" eb="3">
      <t>コウシン</t>
    </rPh>
    <rPh sb="7" eb="8">
      <t>ネン</t>
    </rPh>
    <rPh sb="9" eb="10">
      <t>ガツ</t>
    </rPh>
    <phoneticPr fontId="3"/>
  </si>
  <si>
    <t>本連絡票は記載時の現状を記録するもので、患者様の食行動を制限するものではありません</t>
    <rPh sb="5" eb="7">
      <t>キサイ</t>
    </rPh>
    <rPh sb="7" eb="8">
      <t>ジ</t>
    </rPh>
    <rPh sb="9" eb="11">
      <t>ゲンジョウ</t>
    </rPh>
    <rPh sb="12" eb="14">
      <t>キロク</t>
    </rPh>
    <phoneticPr fontId="42"/>
  </si>
  <si>
    <t>不明な部分は空欄または「不明」の記載で結構です。受け取った方は、状況に応じて適宜、変更、調整をお願いします</t>
    <rPh sb="24" eb="25">
      <t>ウ</t>
    </rPh>
    <rPh sb="26" eb="27">
      <t>ト</t>
    </rPh>
    <rPh sb="29" eb="30">
      <t>カタ</t>
    </rPh>
    <rPh sb="32" eb="34">
      <t>ジョウキョウ</t>
    </rPh>
    <rPh sb="44" eb="46">
      <t>チョウセイ</t>
    </rPh>
    <phoneticPr fontId="42"/>
  </si>
  <si>
    <t>氏名</t>
    <rPh sb="0" eb="2">
      <t>シメイ</t>
    </rPh>
    <phoneticPr fontId="42"/>
  </si>
  <si>
    <t>主病名</t>
    <rPh sb="0" eb="1">
      <t>シュ</t>
    </rPh>
    <rPh sb="1" eb="3">
      <t>ビョウメイ</t>
    </rPh>
    <phoneticPr fontId="42"/>
  </si>
  <si>
    <t>摂食嚥下に問題となる認知症</t>
    <phoneticPr fontId="42"/>
  </si>
  <si>
    <t>生年月日</t>
    <rPh sb="0" eb="2">
      <t>セイネン</t>
    </rPh>
    <rPh sb="2" eb="4">
      <t>ガッピ</t>
    </rPh>
    <phoneticPr fontId="42"/>
  </si>
  <si>
    <t>歳</t>
    <rPh sb="0" eb="1">
      <t>サイ</t>
    </rPh>
    <phoneticPr fontId="42"/>
  </si>
  <si>
    <t>既往</t>
    <rPh sb="0" eb="2">
      <t>キオウ</t>
    </rPh>
    <phoneticPr fontId="42"/>
  </si>
  <si>
    <t>誤嚥性肺炎　</t>
    <rPh sb="0" eb="2">
      <t>ゴエン</t>
    </rPh>
    <rPh sb="2" eb="3">
      <t>セイ</t>
    </rPh>
    <rPh sb="3" eb="5">
      <t>ハイエン</t>
    </rPh>
    <phoneticPr fontId="42"/>
  </si>
  <si>
    <t>身長</t>
    <rPh sb="0" eb="2">
      <t>シンチョウ</t>
    </rPh>
    <phoneticPr fontId="42"/>
  </si>
  <si>
    <t>cm</t>
    <phoneticPr fontId="42"/>
  </si>
  <si>
    <t>体重</t>
    <rPh sb="0" eb="2">
      <t>タイジュウ</t>
    </rPh>
    <phoneticPr fontId="42"/>
  </si>
  <si>
    <t>kg</t>
    <phoneticPr fontId="42"/>
  </si>
  <si>
    <t>窒息</t>
    <rPh sb="0" eb="2">
      <t>チッソク</t>
    </rPh>
    <phoneticPr fontId="42"/>
  </si>
  <si>
    <t>お食事の内容</t>
    <rPh sb="1" eb="3">
      <t>ショクジ</t>
    </rPh>
    <rPh sb="4" eb="6">
      <t>ナイヨウ</t>
    </rPh>
    <phoneticPr fontId="42"/>
  </si>
  <si>
    <t xml:space="preserve">名称 ( </t>
    <rPh sb="0" eb="2">
      <t>メイショウ</t>
    </rPh>
    <phoneticPr fontId="42"/>
  </si>
  <si>
    <t>)</t>
    <phoneticPr fontId="42"/>
  </si>
  <si>
    <t>食事形態</t>
    <rPh sb="0" eb="2">
      <t>ショクジ</t>
    </rPh>
    <rPh sb="2" eb="4">
      <t>ケイタイ</t>
    </rPh>
    <phoneticPr fontId="42"/>
  </si>
  <si>
    <t>学会分類2013</t>
    <rPh sb="0" eb="2">
      <t>ガッカイ</t>
    </rPh>
    <rPh sb="2" eb="4">
      <t>ブンルイ</t>
    </rPh>
    <phoneticPr fontId="42"/>
  </si>
  <si>
    <t xml:space="preserve">嚥下食ピラミッド </t>
    <rPh sb="0" eb="2">
      <t>エンゲ</t>
    </rPh>
    <rPh sb="2" eb="3">
      <t>ショク</t>
    </rPh>
    <phoneticPr fontId="42"/>
  </si>
  <si>
    <t>注</t>
    <rPh sb="0" eb="1">
      <t>チュウ</t>
    </rPh>
    <phoneticPr fontId="42"/>
  </si>
  <si>
    <t>施設名称を記載し、右の食形態の欄から近いものを選択してください</t>
    <phoneticPr fontId="42"/>
  </si>
  <si>
    <t>分類は学会分類と嚥下食ピラミットを併記しておりますのであてはまるものを選択してください</t>
    <phoneticPr fontId="42"/>
  </si>
  <si>
    <t>主食</t>
    <rPh sb="0" eb="2">
      <t>シュショク</t>
    </rPh>
    <phoneticPr fontId="42"/>
  </si>
  <si>
    <t>ゼリー状（</t>
    <phoneticPr fontId="42"/>
  </si>
  <si>
    <t>）</t>
    <phoneticPr fontId="42"/>
  </si>
  <si>
    <t>とろみ（</t>
    <phoneticPr fontId="42"/>
  </si>
  <si>
    <t>副食</t>
    <rPh sb="0" eb="2">
      <t>フクショク</t>
    </rPh>
    <phoneticPr fontId="42"/>
  </si>
  <si>
    <t>（</t>
    <phoneticPr fontId="42"/>
  </si>
  <si>
    <t>とろみ</t>
    <phoneticPr fontId="42"/>
  </si>
  <si>
    <t>特記事項（食品アレルギー・嗜好等）</t>
    <rPh sb="0" eb="2">
      <t>トッキ</t>
    </rPh>
    <rPh sb="2" eb="4">
      <t>ジコウ</t>
    </rPh>
    <rPh sb="5" eb="7">
      <t>ショクヒン</t>
    </rPh>
    <rPh sb="13" eb="15">
      <t>シコウ</t>
    </rPh>
    <rPh sb="15" eb="16">
      <t>ナド</t>
    </rPh>
    <phoneticPr fontId="42"/>
  </si>
  <si>
    <t>提供エネルギー</t>
    <rPh sb="0" eb="2">
      <t>テイキョウ</t>
    </rPh>
    <phoneticPr fontId="42"/>
  </si>
  <si>
    <t>kcal/日</t>
    <phoneticPr fontId="42"/>
  </si>
  <si>
    <t>お食事の方法</t>
    <rPh sb="1" eb="3">
      <t>ショクジ</t>
    </rPh>
    <rPh sb="4" eb="6">
      <t>ホウホウ</t>
    </rPh>
    <phoneticPr fontId="42"/>
  </si>
  <si>
    <t>介助方法</t>
    <rPh sb="0" eb="2">
      <t>カイジョ</t>
    </rPh>
    <rPh sb="2" eb="4">
      <t>ホウホウ</t>
    </rPh>
    <phoneticPr fontId="42"/>
  </si>
  <si>
    <t>方法</t>
    <rPh sb="0" eb="2">
      <t>ホウホウ</t>
    </rPh>
    <phoneticPr fontId="42"/>
  </si>
  <si>
    <t>姿勢</t>
    <rPh sb="0" eb="2">
      <t>シセイ</t>
    </rPh>
    <phoneticPr fontId="42"/>
  </si>
  <si>
    <t>（角度</t>
    <phoneticPr fontId="42"/>
  </si>
  <si>
    <t>度）</t>
    <rPh sb="0" eb="1">
      <t>ド</t>
    </rPh>
    <phoneticPr fontId="42"/>
  </si>
  <si>
    <t>）</t>
    <phoneticPr fontId="42"/>
  </si>
  <si>
    <t>)</t>
    <phoneticPr fontId="42"/>
  </si>
  <si>
    <t>特記事項(姿勢調整の留意点等）</t>
    <rPh sb="0" eb="2">
      <t>トッキ</t>
    </rPh>
    <rPh sb="2" eb="4">
      <t>ジコウ</t>
    </rPh>
    <rPh sb="5" eb="7">
      <t>シセイ</t>
    </rPh>
    <rPh sb="7" eb="9">
      <t>チョウセイ</t>
    </rPh>
    <rPh sb="10" eb="12">
      <t>リュウイ</t>
    </rPh>
    <rPh sb="12" eb="13">
      <t>テン</t>
    </rPh>
    <rPh sb="13" eb="14">
      <t>トウ</t>
    </rPh>
    <phoneticPr fontId="42"/>
  </si>
  <si>
    <t>お食事の状況</t>
    <rPh sb="1" eb="3">
      <t>ショクジ</t>
    </rPh>
    <rPh sb="4" eb="6">
      <t>ジョウキョウ</t>
    </rPh>
    <phoneticPr fontId="42"/>
  </si>
  <si>
    <t>食事回数</t>
    <rPh sb="0" eb="2">
      <t>ショクジ</t>
    </rPh>
    <rPh sb="2" eb="4">
      <t>カイスウ</t>
    </rPh>
    <phoneticPr fontId="42"/>
  </si>
  <si>
    <t>１日（</t>
    <rPh sb="1" eb="2">
      <t>ニチ</t>
    </rPh>
    <phoneticPr fontId="42"/>
  </si>
  <si>
    <t>）回</t>
    <rPh sb="1" eb="2">
      <t>カイ</t>
    </rPh>
    <phoneticPr fontId="42"/>
  </si>
  <si>
    <t>食事（介助）に要する時間（</t>
    <phoneticPr fontId="42"/>
  </si>
  <si>
    <t>）分</t>
    <rPh sb="1" eb="2">
      <t>フン</t>
    </rPh>
    <phoneticPr fontId="42"/>
  </si>
  <si>
    <t>食事摂取量</t>
    <rPh sb="0" eb="2">
      <t>ショクジ</t>
    </rPh>
    <rPh sb="2" eb="4">
      <t>セッシュ</t>
    </rPh>
    <rPh sb="4" eb="5">
      <t>リョウ</t>
    </rPh>
    <phoneticPr fontId="42"/>
  </si>
  <si>
    <t>（</t>
    <phoneticPr fontId="42"/>
  </si>
  <si>
    <t>）割摂取</t>
    <rPh sb="1" eb="2">
      <t>ワリ</t>
    </rPh>
    <rPh sb="2" eb="4">
      <t>セッシュ</t>
    </rPh>
    <phoneticPr fontId="42"/>
  </si>
  <si>
    <t>むせ</t>
    <phoneticPr fontId="42"/>
  </si>
  <si>
    <t>お口の中の残留</t>
    <phoneticPr fontId="42"/>
  </si>
  <si>
    <t>咽頭残留</t>
    <phoneticPr fontId="42"/>
  </si>
  <si>
    <t>特記事項</t>
    <rPh sb="0" eb="2">
      <t>トッキ</t>
    </rPh>
    <rPh sb="2" eb="4">
      <t>ジコウ</t>
    </rPh>
    <phoneticPr fontId="42"/>
  </si>
  <si>
    <t>お水の飲み方</t>
    <rPh sb="1" eb="2">
      <t>ミズ</t>
    </rPh>
    <rPh sb="3" eb="4">
      <t>ノ</t>
    </rPh>
    <rPh sb="5" eb="6">
      <t>カタ</t>
    </rPh>
    <phoneticPr fontId="42"/>
  </si>
  <si>
    <t>増粘剤</t>
    <rPh sb="0" eb="1">
      <t>ゾウ</t>
    </rPh>
    <rPh sb="1" eb="2">
      <t>ネン</t>
    </rPh>
    <rPh sb="2" eb="3">
      <t>ザイ</t>
    </rPh>
    <phoneticPr fontId="42"/>
  </si>
  <si>
    <t>) mlに増粘剤(</t>
    <rPh sb="5" eb="8">
      <t>ゾウネンザイ</t>
    </rPh>
    <phoneticPr fontId="42"/>
  </si>
  <si>
    <t>)を</t>
    <phoneticPr fontId="42"/>
  </si>
  <si>
    <t>g使用</t>
    <rPh sb="1" eb="3">
      <t>シヨウ</t>
    </rPh>
    <phoneticPr fontId="42"/>
  </si>
  <si>
    <t>形状（学会分類2013）</t>
    <rPh sb="0" eb="2">
      <t>ケイジョウ</t>
    </rPh>
    <rPh sb="3" eb="5">
      <t>ガッカイ</t>
    </rPh>
    <rPh sb="5" eb="7">
      <t>ブンルイ</t>
    </rPh>
    <phoneticPr fontId="42"/>
  </si>
  <si>
    <t>お薬の飲み方</t>
    <rPh sb="1" eb="2">
      <t>クスリ</t>
    </rPh>
    <rPh sb="3" eb="4">
      <t>ノ</t>
    </rPh>
    <rPh sb="5" eb="6">
      <t>カタ</t>
    </rPh>
    <phoneticPr fontId="42"/>
  </si>
  <si>
    <t>投薬法</t>
    <rPh sb="0" eb="2">
      <t>トウヤク</t>
    </rPh>
    <rPh sb="2" eb="3">
      <t>ホウ</t>
    </rPh>
    <phoneticPr fontId="42"/>
  </si>
  <si>
    <t>飲み方</t>
    <rPh sb="0" eb="1">
      <t>ノ</t>
    </rPh>
    <rPh sb="2" eb="3">
      <t>カタ</t>
    </rPh>
    <phoneticPr fontId="42"/>
  </si>
  <si>
    <t>(</t>
    <phoneticPr fontId="42"/>
  </si>
  <si>
    <t>)</t>
    <phoneticPr fontId="42"/>
  </si>
  <si>
    <t>お口のケア</t>
    <rPh sb="1" eb="2">
      <t>クチ</t>
    </rPh>
    <phoneticPr fontId="42"/>
  </si>
  <si>
    <t>ブクブクうがい</t>
    <phoneticPr fontId="42"/>
  </si>
  <si>
    <t>お口の乾燥</t>
    <phoneticPr fontId="42"/>
  </si>
  <si>
    <t>義歯　　</t>
  </si>
  <si>
    <t>上顎</t>
    <phoneticPr fontId="42"/>
  </si>
  <si>
    <t>下顎</t>
    <phoneticPr fontId="42"/>
  </si>
  <si>
    <t>清掃用具</t>
    <rPh sb="0" eb="2">
      <t>セイソウ</t>
    </rPh>
    <rPh sb="2" eb="4">
      <t>ヨウグ</t>
    </rPh>
    <phoneticPr fontId="42"/>
  </si>
  <si>
    <t>その他</t>
    <rPh sb="2" eb="3">
      <t>ホカ</t>
    </rPh>
    <phoneticPr fontId="42"/>
  </si>
  <si>
    <t>訓練、注意事項等</t>
    <rPh sb="0" eb="2">
      <t>クンレン</t>
    </rPh>
    <rPh sb="3" eb="5">
      <t>チュウイ</t>
    </rPh>
    <rPh sb="5" eb="8">
      <t>ジコウトウ</t>
    </rPh>
    <phoneticPr fontId="42"/>
  </si>
  <si>
    <t>栄養管理</t>
    <rPh sb="0" eb="2">
      <t>エイヨウ</t>
    </rPh>
    <rPh sb="2" eb="4">
      <t>カンリ</t>
    </rPh>
    <phoneticPr fontId="42"/>
  </si>
  <si>
    <t>必要エネルギー</t>
    <rPh sb="0" eb="2">
      <t>ヒツヨウ</t>
    </rPh>
    <phoneticPr fontId="42"/>
  </si>
  <si>
    <t>（</t>
    <phoneticPr fontId="42"/>
  </si>
  <si>
    <t>）kcal/日</t>
    <phoneticPr fontId="42"/>
  </si>
  <si>
    <t>必要水分量</t>
    <rPh sb="0" eb="2">
      <t>ヒツヨウ</t>
    </rPh>
    <rPh sb="2" eb="4">
      <t>スイブン</t>
    </rPh>
    <rPh sb="4" eb="5">
      <t>リョウ</t>
    </rPh>
    <phoneticPr fontId="42"/>
  </si>
  <si>
    <t>）ml/日</t>
    <phoneticPr fontId="42"/>
  </si>
  <si>
    <t>特記事項（栄養経路等）</t>
    <rPh sb="0" eb="2">
      <t>トッキ</t>
    </rPh>
    <rPh sb="2" eb="4">
      <t>ジコウ</t>
    </rPh>
    <rPh sb="5" eb="7">
      <t>エイヨウ</t>
    </rPh>
    <rPh sb="7" eb="9">
      <t>ケイロ</t>
    </rPh>
    <rPh sb="9" eb="10">
      <t>トウ</t>
    </rPh>
    <phoneticPr fontId="42"/>
  </si>
  <si>
    <t>摂食嚥下障害</t>
    <rPh sb="0" eb="2">
      <t>セッショク</t>
    </rPh>
    <rPh sb="2" eb="4">
      <t>エンゲ</t>
    </rPh>
    <rPh sb="4" eb="6">
      <t>ショウガイ</t>
    </rPh>
    <phoneticPr fontId="42"/>
  </si>
  <si>
    <t>藤島レベル (Lv)</t>
    <rPh sb="0" eb="2">
      <t>フジシマ</t>
    </rPh>
    <phoneticPr fontId="42"/>
  </si>
  <si>
    <t>嚥下障害の段階</t>
    <rPh sb="0" eb="4">
      <t>エンゲショウガイ</t>
    </rPh>
    <rPh sb="5" eb="7">
      <t>ダンカイ</t>
    </rPh>
    <phoneticPr fontId="3"/>
  </si>
  <si>
    <t>嚥下内視鏡検査(ＶＥ)</t>
    <rPh sb="0" eb="2">
      <t>エンゲ</t>
    </rPh>
    <rPh sb="2" eb="5">
      <t>ナイシキョウ</t>
    </rPh>
    <rPh sb="5" eb="7">
      <t>ケンサ</t>
    </rPh>
    <phoneticPr fontId="42"/>
  </si>
  <si>
    <t>年</t>
    <rPh sb="0" eb="1">
      <t>ネン</t>
    </rPh>
    <phoneticPr fontId="42"/>
  </si>
  <si>
    <t>月</t>
    <rPh sb="0" eb="1">
      <t>ツキ</t>
    </rPh>
    <phoneticPr fontId="42"/>
  </si>
  <si>
    <t>日(</t>
    <rPh sb="0" eb="1">
      <t>ニチ</t>
    </rPh>
    <phoneticPr fontId="42"/>
  </si>
  <si>
    <t>)</t>
    <phoneticPr fontId="42"/>
  </si>
  <si>
    <t>嚥下造影検査(ＶＦ)</t>
    <rPh sb="0" eb="2">
      <t>エンゲ</t>
    </rPh>
    <rPh sb="2" eb="4">
      <t>ゾウエイ</t>
    </rPh>
    <rPh sb="4" eb="6">
      <t>ケンサ</t>
    </rPh>
    <phoneticPr fontId="42"/>
  </si>
  <si>
    <t>詳細</t>
    <rPh sb="0" eb="2">
      <t>ショウサイ</t>
    </rPh>
    <phoneticPr fontId="42"/>
  </si>
  <si>
    <t>施設（事業所名）</t>
    <rPh sb="0" eb="2">
      <t>シセツ</t>
    </rPh>
    <rPh sb="3" eb="6">
      <t>ジギョウショ</t>
    </rPh>
    <rPh sb="6" eb="7">
      <t>メイ</t>
    </rPh>
    <phoneticPr fontId="42"/>
  </si>
  <si>
    <t>記入年月日</t>
    <rPh sb="0" eb="2">
      <t>キニュウ</t>
    </rPh>
    <rPh sb="2" eb="5">
      <t>ネンガッピ</t>
    </rPh>
    <rPh sb="3" eb="5">
      <t>ガッピ</t>
    </rPh>
    <phoneticPr fontId="42"/>
  </si>
  <si>
    <t>/</t>
    <phoneticPr fontId="42"/>
  </si>
  <si>
    <t>所属</t>
    <rPh sb="0" eb="2">
      <t>ショゾク</t>
    </rPh>
    <phoneticPr fontId="42"/>
  </si>
  <si>
    <t>後援</t>
    <rPh sb="0" eb="2">
      <t>コウエン</t>
    </rPh>
    <phoneticPr fontId="42"/>
  </si>
  <si>
    <t>京都府医師会在宅医療・地域包括ケアサポートセンター「ブレーントラスト会議」
食支援Part </t>
    <rPh sb="3" eb="6">
      <t>イシカイ</t>
    </rPh>
    <phoneticPr fontId="42"/>
  </si>
  <si>
    <t>担当者</t>
    <rPh sb="0" eb="3">
      <t>タントウシャ</t>
    </rPh>
    <phoneticPr fontId="42"/>
  </si>
  <si>
    <t>[急摂]身長</t>
    <rPh sb="1" eb="2">
      <t>キュウ</t>
    </rPh>
    <rPh sb="2" eb="3">
      <t>セツ</t>
    </rPh>
    <rPh sb="4" eb="6">
      <t>シンチョウ</t>
    </rPh>
    <phoneticPr fontId="42"/>
  </si>
  <si>
    <t>[急摂]体重</t>
    <rPh sb="4" eb="6">
      <t>タイジュウ</t>
    </rPh>
    <phoneticPr fontId="42"/>
  </si>
  <si>
    <t>[急摂]既往</t>
    <rPh sb="4" eb="6">
      <t>キオウ</t>
    </rPh>
    <phoneticPr fontId="42"/>
  </si>
  <si>
    <t>[急摂]認知症有無</t>
    <rPh sb="4" eb="7">
      <t>ニンチショウ</t>
    </rPh>
    <rPh sb="7" eb="9">
      <t>ウム</t>
    </rPh>
    <phoneticPr fontId="42"/>
  </si>
  <si>
    <t>[急摂]誤嚥性肺炎有無</t>
    <rPh sb="4" eb="9">
      <t>ゴエンセイハイエン</t>
    </rPh>
    <rPh sb="9" eb="11">
      <t>ウム</t>
    </rPh>
    <phoneticPr fontId="42"/>
  </si>
  <si>
    <t>[急摂]窒息有無</t>
    <rPh sb="4" eb="6">
      <t>チッソク</t>
    </rPh>
    <rPh sb="6" eb="8">
      <t>ウム</t>
    </rPh>
    <phoneticPr fontId="42"/>
  </si>
  <si>
    <t>[急摂]食事エネルギー</t>
    <rPh sb="4" eb="6">
      <t>ショクジ</t>
    </rPh>
    <phoneticPr fontId="42"/>
  </si>
  <si>
    <t>[急摂]食事名称</t>
    <rPh sb="4" eb="6">
      <t>ショクジ</t>
    </rPh>
    <rPh sb="6" eb="8">
      <t>メイショウ</t>
    </rPh>
    <phoneticPr fontId="42"/>
  </si>
  <si>
    <t>[急摂]食事形態分類</t>
    <rPh sb="4" eb="6">
      <t>ショクジ</t>
    </rPh>
    <rPh sb="6" eb="8">
      <t>ケイタイ</t>
    </rPh>
    <rPh sb="8" eb="10">
      <t>ブンルイ</t>
    </rPh>
    <phoneticPr fontId="42"/>
  </si>
  <si>
    <t>[急摂]食事形態ピラミッド</t>
    <rPh sb="4" eb="6">
      <t>ショクジ</t>
    </rPh>
    <rPh sb="6" eb="8">
      <t>ケイタイ</t>
    </rPh>
    <phoneticPr fontId="42"/>
  </si>
  <si>
    <t>[急摂]主食重湯</t>
    <rPh sb="4" eb="6">
      <t>シュショク</t>
    </rPh>
    <rPh sb="6" eb="8">
      <t>オモユ</t>
    </rPh>
    <phoneticPr fontId="42"/>
  </si>
  <si>
    <t>[急摂]主食ミキサー粥</t>
    <rPh sb="4" eb="6">
      <t>シュショク</t>
    </rPh>
    <rPh sb="10" eb="11">
      <t>カユ</t>
    </rPh>
    <phoneticPr fontId="42"/>
  </si>
  <si>
    <t>[急摂]主食全粥</t>
    <rPh sb="4" eb="6">
      <t>シュショク</t>
    </rPh>
    <rPh sb="6" eb="8">
      <t>ゼンガユ</t>
    </rPh>
    <phoneticPr fontId="42"/>
  </si>
  <si>
    <t>[急摂]主食軟飯</t>
    <rPh sb="4" eb="6">
      <t>シュショク</t>
    </rPh>
    <rPh sb="6" eb="7">
      <t>ヤワ</t>
    </rPh>
    <rPh sb="7" eb="8">
      <t>ハン</t>
    </rPh>
    <phoneticPr fontId="42"/>
  </si>
  <si>
    <t>[急摂]主食米飯</t>
    <rPh sb="4" eb="6">
      <t>シュショク</t>
    </rPh>
    <rPh sb="6" eb="8">
      <t>ベイハン</t>
    </rPh>
    <phoneticPr fontId="42"/>
  </si>
  <si>
    <t>[急摂]主食ゼリー有無</t>
    <rPh sb="4" eb="6">
      <t>シュショク</t>
    </rPh>
    <rPh sb="9" eb="11">
      <t>ウム</t>
    </rPh>
    <phoneticPr fontId="42"/>
  </si>
  <si>
    <t>[急摂]主食とろみ有無</t>
    <rPh sb="4" eb="6">
      <t>シュショク</t>
    </rPh>
    <rPh sb="9" eb="11">
      <t>ウム</t>
    </rPh>
    <phoneticPr fontId="42"/>
  </si>
  <si>
    <t>[急摂]副食ゼリー</t>
    <rPh sb="4" eb="6">
      <t>フクショク</t>
    </rPh>
    <phoneticPr fontId="42"/>
  </si>
  <si>
    <t>[急摂]副食ペースト</t>
    <rPh sb="4" eb="6">
      <t>フクショク</t>
    </rPh>
    <phoneticPr fontId="42"/>
  </si>
  <si>
    <t>[急摂]副食キザミ</t>
    <rPh sb="4" eb="6">
      <t>フクショク</t>
    </rPh>
    <phoneticPr fontId="42"/>
  </si>
  <si>
    <t>[急摂]副食キザミとろみ有無</t>
    <rPh sb="4" eb="6">
      <t>フクショク</t>
    </rPh>
    <rPh sb="12" eb="14">
      <t>ウム</t>
    </rPh>
    <phoneticPr fontId="42"/>
  </si>
  <si>
    <t>[急摂]副食ひとくち大</t>
    <rPh sb="4" eb="6">
      <t>フクショク</t>
    </rPh>
    <rPh sb="10" eb="11">
      <t>ダイ</t>
    </rPh>
    <phoneticPr fontId="42"/>
  </si>
  <si>
    <t>[急摂]食事特記事項</t>
    <rPh sb="4" eb="6">
      <t>ショクジ</t>
    </rPh>
    <rPh sb="6" eb="8">
      <t>トッキ</t>
    </rPh>
    <rPh sb="8" eb="10">
      <t>ジコウ</t>
    </rPh>
    <phoneticPr fontId="42"/>
  </si>
  <si>
    <t>[急摂]食事介助方法</t>
    <rPh sb="4" eb="6">
      <t>ショクジ</t>
    </rPh>
    <rPh sb="6" eb="8">
      <t>カイジョ</t>
    </rPh>
    <rPh sb="8" eb="10">
      <t>ホウホウ</t>
    </rPh>
    <phoneticPr fontId="42"/>
  </si>
  <si>
    <t>[急摂]食事量</t>
    <rPh sb="4" eb="6">
      <t>ショクジ</t>
    </rPh>
    <rPh sb="6" eb="7">
      <t>リョウ</t>
    </rPh>
    <phoneticPr fontId="42"/>
  </si>
  <si>
    <t>[急摂]食事姿勢</t>
    <rPh sb="4" eb="6">
      <t>ショクジ</t>
    </rPh>
    <rPh sb="6" eb="8">
      <t>シセイ</t>
    </rPh>
    <phoneticPr fontId="42"/>
  </si>
  <si>
    <t>[急摂]食事姿勢座位</t>
    <rPh sb="4" eb="6">
      <t>ショクジ</t>
    </rPh>
    <rPh sb="6" eb="8">
      <t>シセイ</t>
    </rPh>
    <rPh sb="8" eb="10">
      <t>ザイ</t>
    </rPh>
    <phoneticPr fontId="42"/>
  </si>
  <si>
    <t>[急摂]食事方法特記事項</t>
    <rPh sb="4" eb="6">
      <t>ショクジ</t>
    </rPh>
    <rPh sb="6" eb="8">
      <t>ホウホウ</t>
    </rPh>
    <rPh sb="8" eb="10">
      <t>トッキ</t>
    </rPh>
    <rPh sb="10" eb="12">
      <t>ジコウ</t>
    </rPh>
    <phoneticPr fontId="42"/>
  </si>
  <si>
    <t>[急摂]食事回数</t>
    <rPh sb="4" eb="6">
      <t>ショクジ</t>
    </rPh>
    <rPh sb="6" eb="8">
      <t>カイスウ</t>
    </rPh>
    <phoneticPr fontId="42"/>
  </si>
  <si>
    <t>[急摂]食事時間</t>
    <rPh sb="4" eb="6">
      <t>ショクジ</t>
    </rPh>
    <rPh sb="6" eb="8">
      <t>ジカン</t>
    </rPh>
    <phoneticPr fontId="42"/>
  </si>
  <si>
    <t>[急摂]食事摂取量</t>
    <rPh sb="4" eb="6">
      <t>ショクジ</t>
    </rPh>
    <rPh sb="6" eb="8">
      <t>セッシュ</t>
    </rPh>
    <rPh sb="8" eb="9">
      <t>リョウ</t>
    </rPh>
    <phoneticPr fontId="42"/>
  </si>
  <si>
    <t>[急摂]むせ有無</t>
    <rPh sb="6" eb="8">
      <t>ウム</t>
    </rPh>
    <phoneticPr fontId="42"/>
  </si>
  <si>
    <t>[急摂]口内残留</t>
    <rPh sb="4" eb="6">
      <t>コウナイ</t>
    </rPh>
    <rPh sb="6" eb="8">
      <t>ザンリュウ</t>
    </rPh>
    <phoneticPr fontId="42"/>
  </si>
  <si>
    <t>[急摂]咽頭残留</t>
    <rPh sb="4" eb="6">
      <t>イントウ</t>
    </rPh>
    <rPh sb="6" eb="8">
      <t>ザンリュウ</t>
    </rPh>
    <phoneticPr fontId="42"/>
  </si>
  <si>
    <t>[急摂]食事状況特記事項</t>
    <rPh sb="4" eb="6">
      <t>ショクジ</t>
    </rPh>
    <rPh sb="6" eb="8">
      <t>ジョウキョウ</t>
    </rPh>
    <rPh sb="8" eb="10">
      <t>トッキ</t>
    </rPh>
    <rPh sb="10" eb="12">
      <t>ジコウ</t>
    </rPh>
    <phoneticPr fontId="42"/>
  </si>
  <si>
    <t>[急摂]飲水増粘剤有無</t>
    <rPh sb="4" eb="5">
      <t>イン</t>
    </rPh>
    <rPh sb="5" eb="6">
      <t>スイ</t>
    </rPh>
    <rPh sb="6" eb="9">
      <t>ゾウネンザイ</t>
    </rPh>
    <rPh sb="9" eb="11">
      <t>ウム</t>
    </rPh>
    <phoneticPr fontId="42"/>
  </si>
  <si>
    <t>[急摂]飲水増粘剤水量</t>
    <rPh sb="6" eb="9">
      <t>ゾウネンザイ</t>
    </rPh>
    <rPh sb="9" eb="11">
      <t>スイリョウ</t>
    </rPh>
    <phoneticPr fontId="42"/>
  </si>
  <si>
    <t>[急摂]飲水増粘剤種別</t>
    <rPh sb="6" eb="9">
      <t>ゾウネンザイ</t>
    </rPh>
    <rPh sb="9" eb="11">
      <t>シュベツ</t>
    </rPh>
    <phoneticPr fontId="42"/>
  </si>
  <si>
    <t>[急摂]飲水形状</t>
    <rPh sb="6" eb="8">
      <t>ケイジョウ</t>
    </rPh>
    <phoneticPr fontId="42"/>
  </si>
  <si>
    <t>[急摂]投薬法経管</t>
    <rPh sb="4" eb="6">
      <t>トウヤク</t>
    </rPh>
    <rPh sb="6" eb="7">
      <t>ホウ</t>
    </rPh>
    <rPh sb="7" eb="9">
      <t>ケイカン</t>
    </rPh>
    <phoneticPr fontId="42"/>
  </si>
  <si>
    <t>[急摂]投薬法経口</t>
    <rPh sb="4" eb="6">
      <t>トウヤク</t>
    </rPh>
    <rPh sb="6" eb="7">
      <t>ホウ</t>
    </rPh>
    <rPh sb="7" eb="9">
      <t>ケイコウ</t>
    </rPh>
    <phoneticPr fontId="42"/>
  </si>
  <si>
    <t>[急摂]投薬法別指定</t>
    <rPh sb="4" eb="6">
      <t>トウヤク</t>
    </rPh>
    <rPh sb="6" eb="7">
      <t>ホウ</t>
    </rPh>
    <rPh sb="7" eb="8">
      <t>ベツ</t>
    </rPh>
    <rPh sb="8" eb="10">
      <t>シテイ</t>
    </rPh>
    <phoneticPr fontId="42"/>
  </si>
  <si>
    <t>[急摂]服薬法水</t>
    <rPh sb="4" eb="6">
      <t>フクヤク</t>
    </rPh>
    <rPh sb="6" eb="7">
      <t>ホウ</t>
    </rPh>
    <rPh sb="7" eb="8">
      <t>ミズ</t>
    </rPh>
    <phoneticPr fontId="42"/>
  </si>
  <si>
    <t>[急摂]服薬法とろみ水</t>
    <rPh sb="4" eb="6">
      <t>フクヤク</t>
    </rPh>
    <rPh sb="6" eb="7">
      <t>ホウ</t>
    </rPh>
    <rPh sb="10" eb="11">
      <t>ミズ</t>
    </rPh>
    <phoneticPr fontId="42"/>
  </si>
  <si>
    <t>[急摂]服薬法ゼリー</t>
    <rPh sb="4" eb="6">
      <t>フクヤク</t>
    </rPh>
    <rPh sb="6" eb="7">
      <t>ホウ</t>
    </rPh>
    <phoneticPr fontId="42"/>
  </si>
  <si>
    <t>[急摂]服薬法オブラート</t>
    <rPh sb="4" eb="6">
      <t>フクヤク</t>
    </rPh>
    <rPh sb="6" eb="7">
      <t>ホウ</t>
    </rPh>
    <phoneticPr fontId="42"/>
  </si>
  <si>
    <t>[急摂]服薬法その他</t>
    <rPh sb="4" eb="6">
      <t>フクヤク</t>
    </rPh>
    <rPh sb="6" eb="7">
      <t>ホウ</t>
    </rPh>
    <rPh sb="9" eb="10">
      <t>タ</t>
    </rPh>
    <phoneticPr fontId="42"/>
  </si>
  <si>
    <t>[急摂]服薬法その他備考</t>
    <rPh sb="4" eb="6">
      <t>フクヤク</t>
    </rPh>
    <rPh sb="6" eb="7">
      <t>ホウ</t>
    </rPh>
    <rPh sb="9" eb="10">
      <t>タ</t>
    </rPh>
    <rPh sb="10" eb="12">
      <t>ビコウ</t>
    </rPh>
    <phoneticPr fontId="42"/>
  </si>
  <si>
    <t>[急摂]口内ケアうがい有無</t>
    <rPh sb="4" eb="6">
      <t>コウナイ</t>
    </rPh>
    <rPh sb="11" eb="13">
      <t>ウム</t>
    </rPh>
    <phoneticPr fontId="42"/>
  </si>
  <si>
    <t>[急摂]口内ケア乾燥有無</t>
    <rPh sb="4" eb="6">
      <t>コウナイ</t>
    </rPh>
    <rPh sb="8" eb="10">
      <t>カンソウ</t>
    </rPh>
    <rPh sb="10" eb="12">
      <t>ウム</t>
    </rPh>
    <phoneticPr fontId="42"/>
  </si>
  <si>
    <t>[急摂]義歯上顎有無</t>
    <rPh sb="4" eb="6">
      <t>ギシ</t>
    </rPh>
    <rPh sb="6" eb="8">
      <t>ウワアゴ</t>
    </rPh>
    <rPh sb="8" eb="10">
      <t>ウム</t>
    </rPh>
    <phoneticPr fontId="42"/>
  </si>
  <si>
    <t>[急摂]上顎総義歯</t>
    <rPh sb="4" eb="6">
      <t>ウワアゴ</t>
    </rPh>
    <rPh sb="6" eb="9">
      <t>ソウギシ</t>
    </rPh>
    <phoneticPr fontId="42"/>
  </si>
  <si>
    <t>[急摂]上顎部分義歯</t>
    <rPh sb="4" eb="6">
      <t>ウワアゴ</t>
    </rPh>
    <rPh sb="6" eb="8">
      <t>ブブン</t>
    </rPh>
    <rPh sb="8" eb="10">
      <t>ギシ</t>
    </rPh>
    <phoneticPr fontId="42"/>
  </si>
  <si>
    <t>[急摂]上顎義歯不使用</t>
    <rPh sb="4" eb="6">
      <t>ウワアゴ</t>
    </rPh>
    <rPh sb="6" eb="8">
      <t>ギシ</t>
    </rPh>
    <rPh sb="8" eb="11">
      <t>フシヨウ</t>
    </rPh>
    <phoneticPr fontId="42"/>
  </si>
  <si>
    <t>[急摂]上顎安定剤使用</t>
    <rPh sb="4" eb="6">
      <t>ウワアゴ</t>
    </rPh>
    <rPh sb="6" eb="9">
      <t>アンテイザイ</t>
    </rPh>
    <rPh sb="9" eb="11">
      <t>シヨウ</t>
    </rPh>
    <phoneticPr fontId="42"/>
  </si>
  <si>
    <t>[急摂]義歯下顎有無</t>
    <rPh sb="4" eb="6">
      <t>ギシ</t>
    </rPh>
    <rPh sb="6" eb="8">
      <t>シタアゴ</t>
    </rPh>
    <rPh sb="8" eb="10">
      <t>ウム</t>
    </rPh>
    <phoneticPr fontId="42"/>
  </si>
  <si>
    <t>[急摂]下顎総義歯</t>
    <rPh sb="4" eb="6">
      <t>シタアゴ</t>
    </rPh>
    <rPh sb="6" eb="9">
      <t>ソウギシ</t>
    </rPh>
    <phoneticPr fontId="42"/>
  </si>
  <si>
    <t>[急摂]下顎部分義歯</t>
    <rPh sb="4" eb="5">
      <t>シタ</t>
    </rPh>
    <rPh sb="6" eb="8">
      <t>ブブン</t>
    </rPh>
    <rPh sb="8" eb="10">
      <t>ギシ</t>
    </rPh>
    <phoneticPr fontId="42"/>
  </si>
  <si>
    <t>[急摂]下顎義歯不使用</t>
    <rPh sb="4" eb="6">
      <t>シタアゴ</t>
    </rPh>
    <rPh sb="6" eb="8">
      <t>ギシ</t>
    </rPh>
    <rPh sb="8" eb="11">
      <t>フシヨウ</t>
    </rPh>
    <phoneticPr fontId="42"/>
  </si>
  <si>
    <t>[急摂]下顎安定剤使用</t>
    <rPh sb="4" eb="6">
      <t>シタアゴ</t>
    </rPh>
    <rPh sb="6" eb="9">
      <t>アンテイザイ</t>
    </rPh>
    <rPh sb="9" eb="11">
      <t>シヨウ</t>
    </rPh>
    <phoneticPr fontId="42"/>
  </si>
  <si>
    <t>[急摂]歯みがき自立度</t>
    <rPh sb="4" eb="5">
      <t>ハ</t>
    </rPh>
    <rPh sb="8" eb="11">
      <t>ジリツド</t>
    </rPh>
    <phoneticPr fontId="42"/>
  </si>
  <si>
    <t>[急摂]歯みがき保湿</t>
    <rPh sb="4" eb="5">
      <t>ハ</t>
    </rPh>
    <rPh sb="8" eb="10">
      <t>ホシツ</t>
    </rPh>
    <phoneticPr fontId="42"/>
  </si>
  <si>
    <t>[急摂]歯みがき保湿備考</t>
    <rPh sb="4" eb="5">
      <t>ハ</t>
    </rPh>
    <rPh sb="8" eb="10">
      <t>ホシツ</t>
    </rPh>
    <rPh sb="10" eb="12">
      <t>ビコウ</t>
    </rPh>
    <phoneticPr fontId="42"/>
  </si>
  <si>
    <t>[急摂]清掃スポンジ</t>
    <rPh sb="4" eb="6">
      <t>セイソウ</t>
    </rPh>
    <phoneticPr fontId="42"/>
  </si>
  <si>
    <t>[急摂]清掃歯ブラシ</t>
    <rPh sb="4" eb="6">
      <t>セイソウ</t>
    </rPh>
    <rPh sb="6" eb="7">
      <t>ハ</t>
    </rPh>
    <phoneticPr fontId="42"/>
  </si>
  <si>
    <t>[急摂]清掃その他</t>
    <rPh sb="4" eb="6">
      <t>セイソウ</t>
    </rPh>
    <rPh sb="8" eb="9">
      <t>タ</t>
    </rPh>
    <phoneticPr fontId="42"/>
  </si>
  <si>
    <t>[急摂]清掃特記事項</t>
    <rPh sb="4" eb="6">
      <t>セイソウ</t>
    </rPh>
    <rPh sb="6" eb="8">
      <t>トッキ</t>
    </rPh>
    <rPh sb="8" eb="10">
      <t>ジコウ</t>
    </rPh>
    <phoneticPr fontId="42"/>
  </si>
  <si>
    <t>[急摂]その他特記事項</t>
    <rPh sb="6" eb="7">
      <t>タ</t>
    </rPh>
    <rPh sb="7" eb="9">
      <t>トッキ</t>
    </rPh>
    <rPh sb="9" eb="11">
      <t>ジコウ</t>
    </rPh>
    <phoneticPr fontId="42"/>
  </si>
  <si>
    <t>[急摂]必要エネルギー</t>
    <rPh sb="4" eb="6">
      <t>ヒツヨウ</t>
    </rPh>
    <phoneticPr fontId="42"/>
  </si>
  <si>
    <t>[急摂]必要水分量</t>
    <rPh sb="4" eb="6">
      <t>ヒツヨウ</t>
    </rPh>
    <rPh sb="6" eb="8">
      <t>スイブン</t>
    </rPh>
    <rPh sb="8" eb="9">
      <t>リョウ</t>
    </rPh>
    <phoneticPr fontId="42"/>
  </si>
  <si>
    <t>[急摂]栄養管理特記事項</t>
    <rPh sb="4" eb="6">
      <t>エイヨウ</t>
    </rPh>
    <rPh sb="6" eb="8">
      <t>カンリ</t>
    </rPh>
    <rPh sb="8" eb="10">
      <t>トッキ</t>
    </rPh>
    <rPh sb="10" eb="12">
      <t>ジコウ</t>
    </rPh>
    <phoneticPr fontId="42"/>
  </si>
  <si>
    <t>[急摂]藤島レベル</t>
    <rPh sb="4" eb="6">
      <t>フジシマ</t>
    </rPh>
    <phoneticPr fontId="42"/>
  </si>
  <si>
    <t>[急摂]嚥下障害の段階</t>
    <rPh sb="4" eb="6">
      <t>エンゲ</t>
    </rPh>
    <rPh sb="6" eb="8">
      <t>ショウガイ</t>
    </rPh>
    <rPh sb="9" eb="11">
      <t>ダンカイ</t>
    </rPh>
    <phoneticPr fontId="42"/>
  </si>
  <si>
    <t>[急摂]嚥下内視鏡検査備考</t>
    <rPh sb="4" eb="6">
      <t>エンゲ</t>
    </rPh>
    <rPh sb="6" eb="9">
      <t>ナイシキョウ</t>
    </rPh>
    <rPh sb="9" eb="11">
      <t>ケンサ</t>
    </rPh>
    <rPh sb="11" eb="13">
      <t>ビコウ</t>
    </rPh>
    <phoneticPr fontId="42"/>
  </si>
  <si>
    <t>[急摂]嚥下造影検査備考</t>
    <rPh sb="4" eb="6">
      <t>エンゲ</t>
    </rPh>
    <rPh sb="6" eb="8">
      <t>ゾウエイ</t>
    </rPh>
    <rPh sb="8" eb="10">
      <t>ケンサ</t>
    </rPh>
    <rPh sb="10" eb="12">
      <t>ビコウ</t>
    </rPh>
    <phoneticPr fontId="42"/>
  </si>
  <si>
    <t>[急摂]摂食嚥下障害備考</t>
    <rPh sb="4" eb="6">
      <t>セッショク</t>
    </rPh>
    <rPh sb="6" eb="8">
      <t>エンゲ</t>
    </rPh>
    <rPh sb="8" eb="10">
      <t>ショウガイ</t>
    </rPh>
    <rPh sb="10" eb="12">
      <t>ビコウ</t>
    </rPh>
    <phoneticPr fontId="42"/>
  </si>
  <si>
    <t>[急摂]記入日</t>
    <rPh sb="4" eb="6">
      <t>キニュウ</t>
    </rPh>
    <rPh sb="6" eb="7">
      <t>ビ</t>
    </rPh>
    <phoneticPr fontId="42"/>
  </si>
  <si>
    <t>[急摂]記入者所属</t>
    <rPh sb="4" eb="7">
      <t>キニュウシャ</t>
    </rPh>
    <rPh sb="7" eb="9">
      <t>ショゾク</t>
    </rPh>
    <phoneticPr fontId="42"/>
  </si>
  <si>
    <t>[急摂]記入担当者名</t>
    <rPh sb="4" eb="6">
      <t>キニュウ</t>
    </rPh>
    <rPh sb="6" eb="9">
      <t>タントウシャ</t>
    </rPh>
    <rPh sb="9" eb="10">
      <t>メイ</t>
    </rPh>
    <phoneticPr fontId="42"/>
  </si>
  <si>
    <t>[急摂]食事姿勢角度</t>
    <rPh sb="8" eb="10">
      <t>カクド</t>
    </rPh>
    <phoneticPr fontId="20"/>
  </si>
  <si>
    <t>[急摂]食事摂取割合</t>
    <rPh sb="4" eb="6">
      <t>ショクジ</t>
    </rPh>
    <rPh sb="6" eb="8">
      <t>セッシュ</t>
    </rPh>
    <rPh sb="8" eb="10">
      <t>ワリアイ</t>
    </rPh>
    <phoneticPr fontId="42"/>
  </si>
  <si>
    <t>[急摂]食事摂取その他</t>
    <rPh sb="4" eb="6">
      <t>ショクジ</t>
    </rPh>
    <rPh sb="6" eb="8">
      <t>セッシュ</t>
    </rPh>
    <rPh sb="10" eb="11">
      <t>タ</t>
    </rPh>
    <phoneticPr fontId="42"/>
  </si>
  <si>
    <t>[急摂]むせ水分</t>
    <rPh sb="6" eb="8">
      <t>スイブン</t>
    </rPh>
    <phoneticPr fontId="42"/>
  </si>
  <si>
    <t>[急摂]むせ固形物</t>
    <rPh sb="6" eb="9">
      <t>コケイブツ</t>
    </rPh>
    <phoneticPr fontId="42"/>
  </si>
  <si>
    <t>[急摂]飲水増粘剤量</t>
    <rPh sb="6" eb="9">
      <t>ゾウネンザイ</t>
    </rPh>
    <rPh sb="9" eb="10">
      <t>リョウ</t>
    </rPh>
    <phoneticPr fontId="42"/>
  </si>
  <si>
    <t>[急摂]清掃その他備考</t>
    <rPh sb="4" eb="6">
      <t>セイソウ</t>
    </rPh>
    <rPh sb="8" eb="9">
      <t>タ</t>
    </rPh>
    <rPh sb="9" eb="11">
      <t>ビコウ</t>
    </rPh>
    <phoneticPr fontId="42"/>
  </si>
  <si>
    <t>[回摂]身長</t>
    <rPh sb="1" eb="2">
      <t>カイ</t>
    </rPh>
    <rPh sb="2" eb="3">
      <t>セツ</t>
    </rPh>
    <rPh sb="4" eb="6">
      <t>シンチョウ</t>
    </rPh>
    <phoneticPr fontId="42"/>
  </si>
  <si>
    <t>[回摂]体重</t>
    <rPh sb="4" eb="6">
      <t>タイジュウ</t>
    </rPh>
    <phoneticPr fontId="42"/>
  </si>
  <si>
    <t>[回摂]既往</t>
    <rPh sb="4" eb="6">
      <t>キオウ</t>
    </rPh>
    <phoneticPr fontId="42"/>
  </si>
  <si>
    <t>[回摂]認知症有無</t>
    <rPh sb="4" eb="7">
      <t>ニンチショウ</t>
    </rPh>
    <rPh sb="7" eb="9">
      <t>ウム</t>
    </rPh>
    <phoneticPr fontId="42"/>
  </si>
  <si>
    <t>[回摂]誤嚥性肺炎有無</t>
    <rPh sb="3" eb="8">
      <t>ゴエンセイハイエン</t>
    </rPh>
    <rPh sb="8" eb="10">
      <t>ウム</t>
    </rPh>
    <phoneticPr fontId="42"/>
  </si>
  <si>
    <t>[回摂]窒息有無</t>
    <rPh sb="4" eb="6">
      <t>チッソク</t>
    </rPh>
    <rPh sb="6" eb="8">
      <t>ウム</t>
    </rPh>
    <phoneticPr fontId="42"/>
  </si>
  <si>
    <t>[回摂]食事エネルギー</t>
    <rPh sb="4" eb="6">
      <t>ショクジ</t>
    </rPh>
    <phoneticPr fontId="42"/>
  </si>
  <si>
    <t>[回摂]食事名称</t>
    <rPh sb="4" eb="6">
      <t>ショクジ</t>
    </rPh>
    <rPh sb="6" eb="8">
      <t>メイショウ</t>
    </rPh>
    <phoneticPr fontId="42"/>
  </si>
  <si>
    <t>[回摂]食事形態分類</t>
    <rPh sb="4" eb="6">
      <t>ショクジ</t>
    </rPh>
    <rPh sb="6" eb="8">
      <t>ケイタイ</t>
    </rPh>
    <rPh sb="8" eb="10">
      <t>ブンルイ</t>
    </rPh>
    <phoneticPr fontId="42"/>
  </si>
  <si>
    <t>[回摂]食事形態ピラミッド</t>
    <rPh sb="4" eb="6">
      <t>ショクジ</t>
    </rPh>
    <rPh sb="6" eb="8">
      <t>ケイタイ</t>
    </rPh>
    <phoneticPr fontId="42"/>
  </si>
  <si>
    <t>[回摂]主食重湯</t>
    <rPh sb="4" eb="6">
      <t>シュショク</t>
    </rPh>
    <rPh sb="6" eb="8">
      <t>オモユ</t>
    </rPh>
    <phoneticPr fontId="42"/>
  </si>
  <si>
    <t>[回摂]主食ミキサー粥</t>
    <rPh sb="4" eb="6">
      <t>シュショク</t>
    </rPh>
    <rPh sb="10" eb="11">
      <t>カユ</t>
    </rPh>
    <phoneticPr fontId="42"/>
  </si>
  <si>
    <t>[回摂]主食全粥</t>
    <rPh sb="4" eb="6">
      <t>シュショク</t>
    </rPh>
    <rPh sb="6" eb="8">
      <t>ゼンガユ</t>
    </rPh>
    <phoneticPr fontId="42"/>
  </si>
  <si>
    <t>[回摂]主食軟飯</t>
    <rPh sb="4" eb="6">
      <t>シュショク</t>
    </rPh>
    <rPh sb="6" eb="7">
      <t>ヤワ</t>
    </rPh>
    <rPh sb="7" eb="8">
      <t>ハン</t>
    </rPh>
    <phoneticPr fontId="42"/>
  </si>
  <si>
    <t>[回摂]主食米飯</t>
    <rPh sb="4" eb="6">
      <t>シュショク</t>
    </rPh>
    <rPh sb="6" eb="8">
      <t>ベイハン</t>
    </rPh>
    <phoneticPr fontId="42"/>
  </si>
  <si>
    <t>[回摂]主食ゼリー有無</t>
    <rPh sb="4" eb="6">
      <t>シュショク</t>
    </rPh>
    <rPh sb="9" eb="11">
      <t>ウム</t>
    </rPh>
    <phoneticPr fontId="42"/>
  </si>
  <si>
    <t>[回摂]主食とろみ有無</t>
    <rPh sb="4" eb="6">
      <t>シュショク</t>
    </rPh>
    <rPh sb="9" eb="11">
      <t>ウム</t>
    </rPh>
    <phoneticPr fontId="42"/>
  </si>
  <si>
    <t>[回摂]副食ゼリー</t>
    <rPh sb="4" eb="6">
      <t>フクショク</t>
    </rPh>
    <phoneticPr fontId="42"/>
  </si>
  <si>
    <t>[回摂]副食ペースト</t>
    <rPh sb="4" eb="6">
      <t>フクショク</t>
    </rPh>
    <phoneticPr fontId="42"/>
  </si>
  <si>
    <t>[回摂]副食キザミ</t>
    <rPh sb="4" eb="6">
      <t>フクショク</t>
    </rPh>
    <phoneticPr fontId="42"/>
  </si>
  <si>
    <t>[回摂]副食キザミとろみ有無</t>
    <rPh sb="4" eb="6">
      <t>フクショク</t>
    </rPh>
    <rPh sb="12" eb="14">
      <t>ウム</t>
    </rPh>
    <phoneticPr fontId="42"/>
  </si>
  <si>
    <t>[回摂]副食ひとくち大</t>
    <rPh sb="4" eb="6">
      <t>フクショク</t>
    </rPh>
    <rPh sb="10" eb="11">
      <t>ダイ</t>
    </rPh>
    <phoneticPr fontId="42"/>
  </si>
  <si>
    <t>[回摂]食事特記事項</t>
    <rPh sb="4" eb="6">
      <t>ショクジ</t>
    </rPh>
    <rPh sb="6" eb="8">
      <t>トッキ</t>
    </rPh>
    <rPh sb="8" eb="10">
      <t>ジコウ</t>
    </rPh>
    <phoneticPr fontId="42"/>
  </si>
  <si>
    <t>[回摂]食事介助方法</t>
    <rPh sb="4" eb="6">
      <t>ショクジ</t>
    </rPh>
    <rPh sb="6" eb="8">
      <t>カイジョ</t>
    </rPh>
    <rPh sb="8" eb="10">
      <t>ホウホウ</t>
    </rPh>
    <phoneticPr fontId="42"/>
  </si>
  <si>
    <t>[回摂]食事量</t>
    <rPh sb="4" eb="6">
      <t>ショクジ</t>
    </rPh>
    <rPh sb="6" eb="7">
      <t>リョウ</t>
    </rPh>
    <phoneticPr fontId="42"/>
  </si>
  <si>
    <t>[回摂]食事姿勢</t>
    <rPh sb="4" eb="6">
      <t>ショクジ</t>
    </rPh>
    <rPh sb="6" eb="8">
      <t>シセイ</t>
    </rPh>
    <phoneticPr fontId="42"/>
  </si>
  <si>
    <t>[回摂]食事姿勢角度</t>
    <rPh sb="8" eb="10">
      <t>カクド</t>
    </rPh>
    <phoneticPr fontId="20"/>
  </si>
  <si>
    <t>[回摂]食事姿勢座位</t>
    <rPh sb="4" eb="6">
      <t>ショクジ</t>
    </rPh>
    <rPh sb="6" eb="8">
      <t>シセイ</t>
    </rPh>
    <rPh sb="8" eb="10">
      <t>ザイ</t>
    </rPh>
    <phoneticPr fontId="42"/>
  </si>
  <si>
    <t>[回摂]食事方法特記事項</t>
    <rPh sb="4" eb="6">
      <t>ショクジ</t>
    </rPh>
    <rPh sb="6" eb="8">
      <t>ホウホウ</t>
    </rPh>
    <rPh sb="8" eb="10">
      <t>トッキ</t>
    </rPh>
    <rPh sb="10" eb="12">
      <t>ジコウ</t>
    </rPh>
    <phoneticPr fontId="42"/>
  </si>
  <si>
    <t>[回摂]食事回数</t>
    <rPh sb="4" eb="6">
      <t>ショクジ</t>
    </rPh>
    <rPh sb="6" eb="8">
      <t>カイスウ</t>
    </rPh>
    <phoneticPr fontId="42"/>
  </si>
  <si>
    <t>[回摂]食事時間</t>
    <rPh sb="4" eb="6">
      <t>ショクジ</t>
    </rPh>
    <rPh sb="6" eb="8">
      <t>ジカン</t>
    </rPh>
    <phoneticPr fontId="42"/>
  </si>
  <si>
    <t>[回摂]食事摂取量</t>
    <rPh sb="4" eb="6">
      <t>ショクジ</t>
    </rPh>
    <rPh sb="6" eb="8">
      <t>セッシュ</t>
    </rPh>
    <rPh sb="8" eb="9">
      <t>リョウ</t>
    </rPh>
    <phoneticPr fontId="42"/>
  </si>
  <si>
    <t>[回摂]食事摂取割合</t>
    <rPh sb="4" eb="6">
      <t>ショクジ</t>
    </rPh>
    <rPh sb="6" eb="8">
      <t>セッシュ</t>
    </rPh>
    <rPh sb="8" eb="10">
      <t>ワリアイ</t>
    </rPh>
    <phoneticPr fontId="42"/>
  </si>
  <si>
    <t>[回摂]食事摂取その他</t>
    <rPh sb="4" eb="6">
      <t>ショクジ</t>
    </rPh>
    <rPh sb="6" eb="8">
      <t>セッシュ</t>
    </rPh>
    <rPh sb="10" eb="11">
      <t>タ</t>
    </rPh>
    <phoneticPr fontId="42"/>
  </si>
  <si>
    <t>[回摂]むせ有無</t>
    <rPh sb="6" eb="8">
      <t>ウム</t>
    </rPh>
    <phoneticPr fontId="42"/>
  </si>
  <si>
    <t>[回摂]むせ水分</t>
    <rPh sb="6" eb="8">
      <t>スイブン</t>
    </rPh>
    <phoneticPr fontId="42"/>
  </si>
  <si>
    <t>[回摂]むせ固形物</t>
    <rPh sb="6" eb="9">
      <t>コケイブツ</t>
    </rPh>
    <phoneticPr fontId="42"/>
  </si>
  <si>
    <t>[回摂]口内残留</t>
    <rPh sb="4" eb="6">
      <t>コウナイ</t>
    </rPh>
    <rPh sb="6" eb="8">
      <t>ザンリュウ</t>
    </rPh>
    <phoneticPr fontId="42"/>
  </si>
  <si>
    <t>[回摂]咽頭残留</t>
    <rPh sb="4" eb="6">
      <t>イントウ</t>
    </rPh>
    <rPh sb="6" eb="8">
      <t>ザンリュウ</t>
    </rPh>
    <phoneticPr fontId="42"/>
  </si>
  <si>
    <t>[回摂]食事状況特記事項</t>
    <rPh sb="4" eb="6">
      <t>ショクジ</t>
    </rPh>
    <rPh sb="6" eb="8">
      <t>ジョウキョウ</t>
    </rPh>
    <rPh sb="8" eb="10">
      <t>トッキ</t>
    </rPh>
    <rPh sb="10" eb="12">
      <t>ジコウ</t>
    </rPh>
    <phoneticPr fontId="42"/>
  </si>
  <si>
    <t>[回摂]飲水増粘剤有無</t>
    <rPh sb="4" eb="5">
      <t>イン</t>
    </rPh>
    <rPh sb="5" eb="6">
      <t>スイ</t>
    </rPh>
    <rPh sb="6" eb="9">
      <t>ゾウネンザイ</t>
    </rPh>
    <rPh sb="9" eb="11">
      <t>ウム</t>
    </rPh>
    <phoneticPr fontId="42"/>
  </si>
  <si>
    <t>[回摂]飲水増粘剤水量</t>
    <rPh sb="6" eb="9">
      <t>ゾウネンザイ</t>
    </rPh>
    <rPh sb="9" eb="11">
      <t>スイリョウ</t>
    </rPh>
    <phoneticPr fontId="42"/>
  </si>
  <si>
    <t>[回摂]飲水増粘剤種別</t>
    <rPh sb="6" eb="9">
      <t>ゾウネンザイ</t>
    </rPh>
    <rPh sb="9" eb="11">
      <t>シュベツ</t>
    </rPh>
    <phoneticPr fontId="42"/>
  </si>
  <si>
    <t>[回摂]飲水増粘剤量</t>
    <rPh sb="6" eb="9">
      <t>ゾウネンザイ</t>
    </rPh>
    <rPh sb="9" eb="10">
      <t>リョウ</t>
    </rPh>
    <phoneticPr fontId="42"/>
  </si>
  <si>
    <t>[回摂]飲水形状</t>
    <rPh sb="6" eb="8">
      <t>ケイジョウ</t>
    </rPh>
    <phoneticPr fontId="42"/>
  </si>
  <si>
    <t>[回摂]投薬法経管</t>
    <rPh sb="4" eb="6">
      <t>トウヤク</t>
    </rPh>
    <rPh sb="6" eb="7">
      <t>ホウ</t>
    </rPh>
    <rPh sb="7" eb="9">
      <t>ケイカン</t>
    </rPh>
    <phoneticPr fontId="42"/>
  </si>
  <si>
    <t>[回摂]投薬法経口</t>
    <rPh sb="4" eb="6">
      <t>トウヤク</t>
    </rPh>
    <rPh sb="6" eb="7">
      <t>ホウ</t>
    </rPh>
    <rPh sb="7" eb="9">
      <t>ケイコウ</t>
    </rPh>
    <phoneticPr fontId="42"/>
  </si>
  <si>
    <t>[回摂]投薬法別指定</t>
    <rPh sb="4" eb="6">
      <t>トウヤク</t>
    </rPh>
    <rPh sb="6" eb="7">
      <t>ホウ</t>
    </rPh>
    <rPh sb="7" eb="8">
      <t>ベツ</t>
    </rPh>
    <rPh sb="8" eb="10">
      <t>シテイ</t>
    </rPh>
    <phoneticPr fontId="42"/>
  </si>
  <si>
    <t>[回摂]服薬法水</t>
    <rPh sb="4" eb="6">
      <t>フクヤク</t>
    </rPh>
    <rPh sb="6" eb="7">
      <t>ホウ</t>
    </rPh>
    <rPh sb="7" eb="8">
      <t>ミズ</t>
    </rPh>
    <phoneticPr fontId="42"/>
  </si>
  <si>
    <t>[回摂]服薬法とろみ水</t>
    <rPh sb="4" eb="6">
      <t>フクヤク</t>
    </rPh>
    <rPh sb="6" eb="7">
      <t>ホウ</t>
    </rPh>
    <rPh sb="10" eb="11">
      <t>ミズ</t>
    </rPh>
    <phoneticPr fontId="42"/>
  </si>
  <si>
    <t>[回摂]服薬法ゼリー</t>
    <rPh sb="4" eb="6">
      <t>フクヤク</t>
    </rPh>
    <rPh sb="6" eb="7">
      <t>ホウ</t>
    </rPh>
    <phoneticPr fontId="42"/>
  </si>
  <si>
    <t>[回摂]服薬法オブラート</t>
    <rPh sb="4" eb="6">
      <t>フクヤク</t>
    </rPh>
    <rPh sb="6" eb="7">
      <t>ホウ</t>
    </rPh>
    <phoneticPr fontId="42"/>
  </si>
  <si>
    <t>[回摂]服薬法その他</t>
    <rPh sb="4" eb="6">
      <t>フクヤク</t>
    </rPh>
    <rPh sb="6" eb="7">
      <t>ホウ</t>
    </rPh>
    <rPh sb="9" eb="10">
      <t>タ</t>
    </rPh>
    <phoneticPr fontId="42"/>
  </si>
  <si>
    <t>[回摂]服薬法その他備考</t>
    <rPh sb="4" eb="6">
      <t>フクヤク</t>
    </rPh>
    <rPh sb="6" eb="7">
      <t>ホウ</t>
    </rPh>
    <rPh sb="9" eb="10">
      <t>タ</t>
    </rPh>
    <rPh sb="10" eb="12">
      <t>ビコウ</t>
    </rPh>
    <phoneticPr fontId="42"/>
  </si>
  <si>
    <t>[回摂]口内ケアうがい有無</t>
    <rPh sb="4" eb="6">
      <t>コウナイ</t>
    </rPh>
    <rPh sb="11" eb="13">
      <t>ウム</t>
    </rPh>
    <phoneticPr fontId="42"/>
  </si>
  <si>
    <t>[回摂]口内ケア乾燥有無</t>
    <rPh sb="4" eb="6">
      <t>コウナイ</t>
    </rPh>
    <rPh sb="8" eb="10">
      <t>カンソウ</t>
    </rPh>
    <rPh sb="10" eb="12">
      <t>ウム</t>
    </rPh>
    <phoneticPr fontId="42"/>
  </si>
  <si>
    <t>[回摂]義歯上顎有無</t>
    <rPh sb="4" eb="6">
      <t>ギシ</t>
    </rPh>
    <rPh sb="6" eb="8">
      <t>ウワアゴ</t>
    </rPh>
    <rPh sb="8" eb="10">
      <t>ウム</t>
    </rPh>
    <phoneticPr fontId="42"/>
  </si>
  <si>
    <t>[回摂]上顎総義歯</t>
    <rPh sb="4" eb="6">
      <t>ウワアゴ</t>
    </rPh>
    <rPh sb="6" eb="9">
      <t>ソウギシ</t>
    </rPh>
    <phoneticPr fontId="42"/>
  </si>
  <si>
    <t>[回摂]上顎部分義歯</t>
    <rPh sb="4" eb="6">
      <t>ウワアゴ</t>
    </rPh>
    <rPh sb="6" eb="8">
      <t>ブブン</t>
    </rPh>
    <rPh sb="8" eb="10">
      <t>ギシ</t>
    </rPh>
    <phoneticPr fontId="42"/>
  </si>
  <si>
    <t>[回摂]上顎義歯不使用</t>
    <rPh sb="4" eb="6">
      <t>ウワアゴ</t>
    </rPh>
    <rPh sb="6" eb="8">
      <t>ギシ</t>
    </rPh>
    <rPh sb="8" eb="11">
      <t>フシヨウ</t>
    </rPh>
    <phoneticPr fontId="42"/>
  </si>
  <si>
    <t>[回摂]上顎安定剤使用</t>
    <rPh sb="4" eb="6">
      <t>ウワアゴ</t>
    </rPh>
    <rPh sb="6" eb="9">
      <t>アンテイザイ</t>
    </rPh>
    <rPh sb="9" eb="11">
      <t>シヨウ</t>
    </rPh>
    <phoneticPr fontId="42"/>
  </si>
  <si>
    <t>[回摂]義歯下顎有無</t>
    <rPh sb="4" eb="6">
      <t>ギシ</t>
    </rPh>
    <rPh sb="6" eb="8">
      <t>シタアゴ</t>
    </rPh>
    <rPh sb="8" eb="10">
      <t>ウム</t>
    </rPh>
    <phoneticPr fontId="42"/>
  </si>
  <si>
    <t>[回摂]下顎総義歯</t>
    <rPh sb="4" eb="6">
      <t>シタアゴ</t>
    </rPh>
    <rPh sb="6" eb="9">
      <t>ソウギシ</t>
    </rPh>
    <phoneticPr fontId="42"/>
  </si>
  <si>
    <t>[回摂]下顎部分義歯</t>
    <rPh sb="4" eb="5">
      <t>シタ</t>
    </rPh>
    <rPh sb="6" eb="8">
      <t>ブブン</t>
    </rPh>
    <rPh sb="8" eb="10">
      <t>ギシ</t>
    </rPh>
    <phoneticPr fontId="42"/>
  </si>
  <si>
    <t>[回摂]下顎義歯不使用</t>
    <rPh sb="4" eb="6">
      <t>シタアゴ</t>
    </rPh>
    <rPh sb="6" eb="8">
      <t>ギシ</t>
    </rPh>
    <rPh sb="8" eb="11">
      <t>フシヨウ</t>
    </rPh>
    <phoneticPr fontId="42"/>
  </si>
  <si>
    <t>[回摂]下顎安定剤使用</t>
    <rPh sb="4" eb="6">
      <t>シタアゴ</t>
    </rPh>
    <rPh sb="6" eb="9">
      <t>アンテイザイ</t>
    </rPh>
    <rPh sb="9" eb="11">
      <t>シヨウ</t>
    </rPh>
    <phoneticPr fontId="42"/>
  </si>
  <si>
    <t>[回摂]歯みがき自立度</t>
    <rPh sb="4" eb="5">
      <t>ハ</t>
    </rPh>
    <rPh sb="8" eb="11">
      <t>ジリツド</t>
    </rPh>
    <phoneticPr fontId="42"/>
  </si>
  <si>
    <t>[回摂]歯みがき保湿</t>
    <rPh sb="4" eb="5">
      <t>ハ</t>
    </rPh>
    <rPh sb="8" eb="10">
      <t>ホシツ</t>
    </rPh>
    <phoneticPr fontId="42"/>
  </si>
  <si>
    <t>[回摂]歯みがき保湿備考</t>
    <rPh sb="4" eb="5">
      <t>ハ</t>
    </rPh>
    <rPh sb="8" eb="10">
      <t>ホシツ</t>
    </rPh>
    <rPh sb="10" eb="12">
      <t>ビコウ</t>
    </rPh>
    <phoneticPr fontId="42"/>
  </si>
  <si>
    <t>[回摂]清掃スポンジ</t>
    <rPh sb="4" eb="6">
      <t>セイソウ</t>
    </rPh>
    <phoneticPr fontId="42"/>
  </si>
  <si>
    <t>[回摂]清掃歯ブラシ</t>
    <rPh sb="4" eb="6">
      <t>セイソウ</t>
    </rPh>
    <rPh sb="6" eb="7">
      <t>ハ</t>
    </rPh>
    <phoneticPr fontId="42"/>
  </si>
  <si>
    <t>[回摂]清掃その他</t>
    <rPh sb="4" eb="6">
      <t>セイソウ</t>
    </rPh>
    <rPh sb="8" eb="9">
      <t>タ</t>
    </rPh>
    <phoneticPr fontId="42"/>
  </si>
  <si>
    <t>[回摂]清掃その他備考</t>
    <rPh sb="4" eb="6">
      <t>セイソウ</t>
    </rPh>
    <rPh sb="8" eb="9">
      <t>タ</t>
    </rPh>
    <rPh sb="9" eb="11">
      <t>ビコウ</t>
    </rPh>
    <phoneticPr fontId="42"/>
  </si>
  <si>
    <t>[回摂]清掃特記事項</t>
    <rPh sb="4" eb="6">
      <t>セイソウ</t>
    </rPh>
    <rPh sb="6" eb="8">
      <t>トッキ</t>
    </rPh>
    <rPh sb="8" eb="10">
      <t>ジコウ</t>
    </rPh>
    <phoneticPr fontId="42"/>
  </si>
  <si>
    <t>[回摂]その他特記事項</t>
    <rPh sb="6" eb="7">
      <t>タ</t>
    </rPh>
    <rPh sb="7" eb="9">
      <t>トッキ</t>
    </rPh>
    <rPh sb="9" eb="11">
      <t>ジコウ</t>
    </rPh>
    <phoneticPr fontId="42"/>
  </si>
  <si>
    <t>[回摂]必要エネルギー</t>
    <rPh sb="4" eb="6">
      <t>ヒツヨウ</t>
    </rPh>
    <phoneticPr fontId="42"/>
  </si>
  <si>
    <t>[回摂]必要水分量</t>
    <rPh sb="4" eb="6">
      <t>ヒツヨウ</t>
    </rPh>
    <rPh sb="6" eb="8">
      <t>スイブン</t>
    </rPh>
    <rPh sb="8" eb="9">
      <t>リョウ</t>
    </rPh>
    <phoneticPr fontId="42"/>
  </si>
  <si>
    <t>[回摂]栄養管理特記事項</t>
    <rPh sb="4" eb="6">
      <t>エイヨウ</t>
    </rPh>
    <rPh sb="6" eb="8">
      <t>カンリ</t>
    </rPh>
    <rPh sb="8" eb="10">
      <t>トッキ</t>
    </rPh>
    <rPh sb="10" eb="12">
      <t>ジコウ</t>
    </rPh>
    <phoneticPr fontId="42"/>
  </si>
  <si>
    <t>[回摂]藤島レベル</t>
    <rPh sb="4" eb="6">
      <t>フジシマ</t>
    </rPh>
    <phoneticPr fontId="42"/>
  </si>
  <si>
    <t>[回摂]嚥下障害の段階</t>
    <rPh sb="4" eb="6">
      <t>エンゲ</t>
    </rPh>
    <rPh sb="6" eb="8">
      <t>ショウガイ</t>
    </rPh>
    <rPh sb="9" eb="11">
      <t>ダンカイ</t>
    </rPh>
    <phoneticPr fontId="42"/>
  </si>
  <si>
    <t>[回摂]嚥下内視鏡検査備考</t>
    <rPh sb="4" eb="6">
      <t>エンゲ</t>
    </rPh>
    <rPh sb="6" eb="9">
      <t>ナイシキョウ</t>
    </rPh>
    <rPh sb="9" eb="11">
      <t>ケンサ</t>
    </rPh>
    <rPh sb="11" eb="13">
      <t>ビコウ</t>
    </rPh>
    <phoneticPr fontId="42"/>
  </si>
  <si>
    <t>[回摂]嚥下造影検査備考</t>
    <rPh sb="4" eb="6">
      <t>エンゲ</t>
    </rPh>
    <rPh sb="6" eb="8">
      <t>ゾウエイ</t>
    </rPh>
    <rPh sb="8" eb="10">
      <t>ケンサ</t>
    </rPh>
    <rPh sb="10" eb="12">
      <t>ビコウ</t>
    </rPh>
    <phoneticPr fontId="42"/>
  </si>
  <si>
    <t>[回摂]摂食嚥下障害備考</t>
    <rPh sb="4" eb="6">
      <t>セッショク</t>
    </rPh>
    <rPh sb="6" eb="8">
      <t>エンゲ</t>
    </rPh>
    <rPh sb="8" eb="10">
      <t>ショウガイ</t>
    </rPh>
    <rPh sb="10" eb="12">
      <t>ビコウ</t>
    </rPh>
    <phoneticPr fontId="42"/>
  </si>
  <si>
    <t>[回摂]記入日</t>
    <rPh sb="4" eb="6">
      <t>キニュウ</t>
    </rPh>
    <rPh sb="6" eb="7">
      <t>ビ</t>
    </rPh>
    <phoneticPr fontId="42"/>
  </si>
  <si>
    <t>[回摂]記入者所属</t>
    <rPh sb="4" eb="7">
      <t>キニュウシャ</t>
    </rPh>
    <rPh sb="7" eb="9">
      <t>ショゾク</t>
    </rPh>
    <phoneticPr fontId="42"/>
  </si>
  <si>
    <t>[回摂]記入担当者名</t>
    <rPh sb="4" eb="6">
      <t>キニュウ</t>
    </rPh>
    <rPh sb="6" eb="9">
      <t>タントウシャ</t>
    </rPh>
    <rPh sb="9" eb="10">
      <t>メイ</t>
    </rPh>
    <phoneticPr fontId="42"/>
  </si>
  <si>
    <t>[急摂]嚥下内視鏡検査日</t>
    <rPh sb="4" eb="6">
      <t>エンゲ</t>
    </rPh>
    <rPh sb="6" eb="9">
      <t>ナイシキョウ</t>
    </rPh>
    <rPh sb="9" eb="11">
      <t>ケンサ</t>
    </rPh>
    <rPh sb="11" eb="12">
      <t>ビ</t>
    </rPh>
    <phoneticPr fontId="42"/>
  </si>
  <si>
    <t>[急摂]嚥下造影検査日</t>
    <rPh sb="4" eb="6">
      <t>エンゲ</t>
    </rPh>
    <rPh sb="6" eb="7">
      <t>カゲ</t>
    </rPh>
    <rPh sb="7" eb="9">
      <t>ケンサ</t>
    </rPh>
    <rPh sb="9" eb="10">
      <t>ネン</t>
    </rPh>
    <rPh sb="10" eb="11">
      <t>ビ</t>
    </rPh>
    <phoneticPr fontId="42"/>
  </si>
  <si>
    <t>[回摂]嚥下内視鏡検査日</t>
    <rPh sb="4" eb="6">
      <t>エンゲ</t>
    </rPh>
    <rPh sb="6" eb="9">
      <t>ナイシキョウ</t>
    </rPh>
    <rPh sb="9" eb="11">
      <t>ケンサ</t>
    </rPh>
    <rPh sb="11" eb="12">
      <t>ビ</t>
    </rPh>
    <phoneticPr fontId="42"/>
  </si>
  <si>
    <t>[回摂]嚥下造影検査日</t>
    <rPh sb="4" eb="6">
      <t>エンゲ</t>
    </rPh>
    <rPh sb="6" eb="8">
      <t>ゾウエイ</t>
    </rPh>
    <rPh sb="8" eb="10">
      <t>ケンサ</t>
    </rPh>
    <rPh sb="10" eb="11">
      <t>ビ</t>
    </rPh>
    <phoneticPr fontId="42"/>
  </si>
  <si>
    <t>[急摂]食事姿勢その他備考</t>
    <rPh sb="4" eb="6">
      <t>ショクジ</t>
    </rPh>
    <rPh sb="6" eb="8">
      <t>シセイ</t>
    </rPh>
    <rPh sb="10" eb="11">
      <t>タ</t>
    </rPh>
    <rPh sb="11" eb="13">
      <t>ビコウ</t>
    </rPh>
    <phoneticPr fontId="42"/>
  </si>
  <si>
    <t>[回摂]食事姿勢その他備考</t>
    <rPh sb="4" eb="6">
      <t>ショクジ</t>
    </rPh>
    <rPh sb="6" eb="8">
      <t>シセイ</t>
    </rPh>
    <rPh sb="10" eb="11">
      <t>タ</t>
    </rPh>
    <rPh sb="11" eb="13">
      <t>ビコウ</t>
    </rPh>
    <phoneticPr fontId="42"/>
  </si>
  <si>
    <t>1：x割　2：その他</t>
    <rPh sb="3" eb="4">
      <t>ワリ</t>
    </rPh>
    <rPh sb="9" eb="10">
      <t>タ</t>
    </rPh>
    <phoneticPr fontId="20"/>
  </si>
  <si>
    <t>1：有　2：無　3：不明</t>
    <rPh sb="2" eb="3">
      <t>アリ</t>
    </rPh>
    <rPh sb="6" eb="7">
      <t>ナシ</t>
    </rPh>
    <rPh sb="10" eb="12">
      <t>フメイ</t>
    </rPh>
    <phoneticPr fontId="20"/>
  </si>
  <si>
    <t>1：0t　2：1j　3：2-1　4：2-2　5：3　6：4</t>
    <phoneticPr fontId="20"/>
  </si>
  <si>
    <t>1：L0　2：L1　3：L2　4：L3　5：L4</t>
    <phoneticPr fontId="20"/>
  </si>
  <si>
    <t>1：有　2：無</t>
    <rPh sb="2" eb="3">
      <t>アリ</t>
    </rPh>
    <rPh sb="6" eb="7">
      <t>ナシ</t>
    </rPh>
    <phoneticPr fontId="20"/>
  </si>
  <si>
    <t>1：自力　2：一部介助　3：全介助</t>
    <rPh sb="2" eb="4">
      <t>ジリキ</t>
    </rPh>
    <rPh sb="7" eb="9">
      <t>イチブ</t>
    </rPh>
    <rPh sb="9" eb="11">
      <t>カイジョ</t>
    </rPh>
    <rPh sb="14" eb="15">
      <t>ゼン</t>
    </rPh>
    <rPh sb="15" eb="17">
      <t>カイジョ</t>
    </rPh>
    <phoneticPr fontId="20"/>
  </si>
  <si>
    <t>1：ベッド上　2：座位　3：その他</t>
    <rPh sb="5" eb="6">
      <t>ウエ</t>
    </rPh>
    <rPh sb="9" eb="11">
      <t>ザイ</t>
    </rPh>
    <rPh sb="16" eb="17">
      <t>タ</t>
    </rPh>
    <phoneticPr fontId="20"/>
  </si>
  <si>
    <t>1：イス　2：車椅子</t>
    <rPh sb="7" eb="10">
      <t>クルマイス</t>
    </rPh>
    <phoneticPr fontId="20"/>
  </si>
  <si>
    <t>1：うすいとろみ　2：中間のとろみ　3：濃いとろみ</t>
    <rPh sb="11" eb="13">
      <t>チュウカン</t>
    </rPh>
    <rPh sb="20" eb="21">
      <t>コ</t>
    </rPh>
    <phoneticPr fontId="20"/>
  </si>
  <si>
    <t>1：可　2：不可</t>
    <rPh sb="2" eb="3">
      <t>カ</t>
    </rPh>
    <rPh sb="6" eb="8">
      <t>フカ</t>
    </rPh>
    <phoneticPr fontId="20"/>
  </si>
  <si>
    <t>1：無　2：有</t>
    <rPh sb="2" eb="3">
      <t>ナシ</t>
    </rPh>
    <rPh sb="6" eb="7">
      <t>アリ</t>
    </rPh>
    <phoneticPr fontId="20"/>
  </si>
  <si>
    <t>1：0　2：1　3：2　4：3　5：4　6：5　7：6　8：7　9：8　10：9　11：10</t>
    <phoneticPr fontId="20"/>
  </si>
  <si>
    <t>1：先行期　2：準備期　3：口腔期　4：咽頭期　5：食道期</t>
    <rPh sb="2" eb="4">
      <t>センコウ</t>
    </rPh>
    <rPh sb="4" eb="5">
      <t>キ</t>
    </rPh>
    <rPh sb="8" eb="10">
      <t>ジュンビ</t>
    </rPh>
    <rPh sb="10" eb="11">
      <t>キ</t>
    </rPh>
    <rPh sb="14" eb="16">
      <t>コウクウ</t>
    </rPh>
    <rPh sb="16" eb="17">
      <t>キ</t>
    </rPh>
    <rPh sb="20" eb="22">
      <t>イントウ</t>
    </rPh>
    <rPh sb="22" eb="23">
      <t>キ</t>
    </rPh>
    <rPh sb="26" eb="28">
      <t>ショクドウ</t>
    </rPh>
    <rPh sb="28" eb="29">
      <t>キ</t>
    </rPh>
    <phoneticPr fontId="20"/>
  </si>
  <si>
    <t>：水(</t>
    <rPh sb="1" eb="2">
      <t>ミズ</t>
    </rPh>
    <phoneticPr fontId="42"/>
  </si>
  <si>
    <t>監修   京滋NST研究会</t>
  </si>
  <si>
    <t>　　   京滋摂食嚥下を考える会</t>
  </si>
  <si>
    <t>Ver. 2.0</t>
  </si>
  <si>
    <t>Ver. 2.0</t>
    <phoneticPr fontId="3"/>
  </si>
  <si>
    <t>とろみ</t>
    <phoneticPr fontId="3"/>
  </si>
  <si>
    <t>[急医]リスク因子心房細動</t>
    <rPh sb="1" eb="2">
      <t>キュウ</t>
    </rPh>
    <rPh sb="2" eb="3">
      <t>イ</t>
    </rPh>
    <phoneticPr fontId="4"/>
  </si>
  <si>
    <t>[急医]リスク因子糖尿病</t>
    <phoneticPr fontId="4"/>
  </si>
  <si>
    <t>ひとくち量（</t>
  </si>
  <si>
    <t>ひとくち量（</t>
    <phoneticPr fontId="3"/>
  </si>
  <si>
    <t>摂食嚥下連絡票（回復期）</t>
  </si>
  <si>
    <t>摂食嚥下連絡票（急性期）</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</si>
</sst>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_);[Red]\(0\)"/>
    <numFmt numFmtId="177" formatCode="[$-411]ggge&quot;年&quot;m&quot;月&quot;d&quot;日&quot;;@"/>
    <numFmt numFmtId="178" formatCode="[$-F800]dddd\,\ mmmm\ dd\,\ yyyy"/>
    <numFmt numFmtId="179" formatCode="0_ "/>
    <numFmt numFmtId="180" formatCode="yyyy&quot;年&quot;m&quot;月&quot;d&quot;日&quot;;@"/>
    <numFmt numFmtId="181" formatCode="yyyy/m/d;@"/>
    <numFmt numFmtId="182" formatCode="[&lt;=999]000;[&lt;=9999]000\-00;000\-0000"/>
    <numFmt numFmtId="183" formatCode="0_ ;[Red]\-0\ "/>
    <numFmt numFmtId="184" formatCode="\+##,##0;\-##,##0;0"/>
  </numFmts>
  <fonts count="6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2.65"/>
      <color indexed="12"/>
      <name val="ＭＳ Ｐゴシック"/>
      <family val="3"/>
      <charset val="128"/>
    </font>
    <font>
      <u/>
      <sz val="12.65"/>
      <color indexed="36"/>
      <name val="ＭＳ Ｐゴシック"/>
      <family val="3"/>
      <charset val="128"/>
    </font>
    <font>
      <b/>
      <sz val="14"/>
      <name val="ＭＳ Ｐゴシック"/>
      <family val="3"/>
      <charset val="128"/>
    </font>
    <font>
      <b/>
      <sz val="11"/>
      <name val="ＭＳ Ｐゴシック"/>
      <family val="3"/>
      <charset val="128"/>
    </font>
    <font>
      <sz val="12"/>
      <name val="ＭＳ Ｐゴシック"/>
      <family val="3"/>
      <charset val="128"/>
    </font>
    <font>
      <b/>
      <sz val="12"/>
      <name val="ＭＳ Ｐゴシック"/>
      <family val="3"/>
      <charset val="128"/>
    </font>
    <font>
      <sz val="10"/>
      <name val="ＭＳ Ｐゴシック"/>
      <family val="3"/>
      <charset val="128"/>
    </font>
    <font>
      <sz val="9"/>
      <name val="ＭＳ Ｐゴシック"/>
      <family val="3"/>
      <charset val="128"/>
    </font>
    <font>
      <sz val="9"/>
      <name val="HG丸ｺﾞｼｯｸM-PRO"/>
      <family val="3"/>
      <charset val="128"/>
    </font>
    <font>
      <b/>
      <sz val="9"/>
      <color indexed="81"/>
      <name val="ＭＳ Ｐゴシック"/>
      <family val="3"/>
      <charset val="128"/>
    </font>
    <font>
      <sz val="8"/>
      <name val="ＭＳ Ｐゴシック"/>
      <family val="3"/>
      <charset val="128"/>
    </font>
    <font>
      <sz val="9"/>
      <color indexed="81"/>
      <name val="ＭＳ Ｐゴシック"/>
      <family val="3"/>
      <charset val="128"/>
    </font>
    <font>
      <sz val="6"/>
      <name val="ＭＳ Ｐゴシック"/>
      <family val="3"/>
      <charset val="128"/>
    </font>
    <font>
      <sz val="10"/>
      <color indexed="10"/>
      <name val="ＭＳ Ｐゴシック"/>
      <family val="3"/>
      <charset val="128"/>
    </font>
    <font>
      <b/>
      <sz val="8"/>
      <name val="ＭＳ Ｐゴシック"/>
      <family val="3"/>
      <charset val="128"/>
    </font>
    <font>
      <b/>
      <sz val="20"/>
      <name val="ＭＳ Ｐゴシック"/>
      <family val="3"/>
      <charset val="128"/>
    </font>
    <font>
      <sz val="6"/>
      <name val="ＭＳ Ｐゴシック"/>
      <family val="3"/>
      <charset val="128"/>
    </font>
    <font>
      <sz val="10.5"/>
      <name val="ＭＳ Ｐゴシック"/>
      <family val="3"/>
      <charset val="128"/>
    </font>
    <font>
      <b/>
      <sz val="10"/>
      <name val="ＭＳ Ｐゴシック"/>
      <family val="3"/>
      <charset val="128"/>
    </font>
    <font>
      <b/>
      <sz val="9"/>
      <name val="ＭＳ Ｐゴシック"/>
      <family val="3"/>
      <charset val="128"/>
    </font>
    <font>
      <b/>
      <sz val="7"/>
      <name val="ＭＳ Ｐゴシック"/>
      <family val="3"/>
      <charset val="128"/>
    </font>
    <font>
      <b/>
      <sz val="13"/>
      <name val="ＭＳ Ｐゴシック"/>
      <family val="3"/>
      <charset val="128"/>
    </font>
    <font>
      <b/>
      <sz val="18"/>
      <name val="HG丸ｺﾞｼｯｸM-PRO"/>
      <family val="3"/>
      <charset val="128"/>
    </font>
    <font>
      <sz val="11"/>
      <color theme="1"/>
      <name val="ＭＳ Ｐゴシック"/>
      <family val="3"/>
      <charset val="128"/>
      <scheme val="minor"/>
    </font>
    <font>
      <sz val="11"/>
      <color theme="0"/>
      <name val="ＭＳ Ｐゴシック"/>
      <family val="3"/>
      <charset val="128"/>
      <scheme val="minor"/>
    </font>
    <font>
      <sz val="11"/>
      <color theme="0"/>
      <name val="ＭＳ Ｐゴシック"/>
      <family val="3"/>
      <charset val="128"/>
    </font>
    <font>
      <b/>
      <sz val="11"/>
      <color theme="0"/>
      <name val="ＭＳ Ｐゴシック"/>
      <family val="3"/>
      <charset val="128"/>
    </font>
    <font>
      <sz val="11"/>
      <color rgb="FFFF0000"/>
      <name val="ＭＳ Ｐゴシック"/>
      <family val="3"/>
      <charset val="128"/>
    </font>
    <font>
      <b/>
      <sz val="11"/>
      <color rgb="FFFF0000"/>
      <name val="ＭＳ Ｐゴシック"/>
      <family val="3"/>
      <charset val="128"/>
    </font>
    <font>
      <b/>
      <sz val="11"/>
      <color rgb="FF002060"/>
      <name val="ＭＳ Ｐゴシック"/>
      <family val="3"/>
      <charset val="128"/>
    </font>
    <font>
      <b/>
      <sz val="10"/>
      <color rgb="FFFF0000"/>
      <name val="ＭＳ Ｐゴシック"/>
      <family val="3"/>
      <charset val="128"/>
    </font>
    <font>
      <b/>
      <sz val="10.5"/>
      <color rgb="FF002060"/>
      <name val="ＭＳ Ｐゴシック"/>
      <family val="3"/>
      <charset val="128"/>
    </font>
    <font>
      <sz val="9"/>
      <color rgb="FF0070C0"/>
      <name val="ＭＳ Ｐゴシック"/>
      <family val="3"/>
      <charset val="128"/>
    </font>
    <font>
      <sz val="9"/>
      <color rgb="FF000000"/>
      <name val="Meiryo UI"/>
      <family val="3"/>
      <charset val="128"/>
    </font>
    <font>
      <sz val="9"/>
      <color rgb="FF000000"/>
      <name val="MS UI Gothic"/>
      <family val="3"/>
      <charset val="128"/>
    </font>
    <font>
      <sz val="14"/>
      <name val="ＭＳ Ｐゴシック"/>
      <family val="3"/>
      <charset val="128"/>
    </font>
    <font>
      <b/>
      <sz val="9"/>
      <color rgb="FFFF0000"/>
      <name val="ＭＳ Ｐゴシック"/>
      <family val="3"/>
      <charset val="128"/>
    </font>
    <font>
      <sz val="8"/>
      <name val="HG丸ｺﾞｼｯｸM-PRO"/>
      <family val="3"/>
      <charset val="128"/>
    </font>
    <font>
      <sz val="6"/>
      <name val="ＭＳ Ｐゴシック"/>
      <family val="2"/>
      <charset val="128"/>
      <scheme val="minor"/>
    </font>
    <font>
      <sz val="11"/>
      <color theme="1"/>
      <name val="HG丸ｺﾞｼｯｸM-PRO"/>
      <family val="3"/>
      <charset val="128"/>
    </font>
    <font>
      <sz val="10"/>
      <color rgb="FF000000"/>
      <name val="HG丸ｺﾞｼｯｸM-PRO"/>
      <family val="3"/>
      <charset val="128"/>
    </font>
    <font>
      <sz val="10"/>
      <name val="HG丸ｺﾞｼｯｸM-PRO"/>
      <family val="3"/>
      <charset val="128"/>
    </font>
    <font>
      <sz val="11"/>
      <name val="HG丸ｺﾞｼｯｸM-PRO"/>
      <family val="3"/>
      <charset val="128"/>
    </font>
    <font>
      <sz val="9"/>
      <color theme="0"/>
      <name val="HG丸ｺﾞｼｯｸM-PRO"/>
      <family val="3"/>
      <charset val="128"/>
    </font>
    <font>
      <sz val="10"/>
      <color theme="1"/>
      <name val="HG丸ｺﾞｼｯｸM-PRO"/>
      <family val="3"/>
      <charset val="128"/>
    </font>
    <font>
      <sz val="7"/>
      <name val="HG丸ｺﾞｼｯｸM-PRO"/>
      <family val="3"/>
      <charset val="128"/>
    </font>
    <font>
      <sz val="6"/>
      <name val="HG丸ｺﾞｼｯｸM-PRO"/>
      <family val="3"/>
      <charset val="128"/>
    </font>
    <font>
      <sz val="11"/>
      <color theme="0"/>
      <name val="HG丸ｺﾞｼｯｸM-PRO"/>
      <family val="3"/>
      <charset val="128"/>
    </font>
    <font>
      <sz val="10"/>
      <color theme="0"/>
      <name val="HG丸ｺﾞｼｯｸM-PRO"/>
      <family val="3"/>
      <charset val="128"/>
    </font>
    <font>
      <sz val="10"/>
      <color theme="0" tint="-4.9989318521683403E-2"/>
      <name val="HG丸ｺﾞｼｯｸM-PRO"/>
      <family val="3"/>
      <charset val="128"/>
    </font>
    <font>
      <sz val="20"/>
      <name val="HG丸ｺﾞｼｯｸM-PRO"/>
      <family val="3"/>
      <charset val="128"/>
    </font>
    <font>
      <sz val="20"/>
      <color theme="0"/>
      <name val="HG丸ｺﾞｼｯｸM-PRO"/>
      <family val="3"/>
      <charset val="128"/>
    </font>
    <font>
      <sz val="72"/>
      <name val="HG丸ｺﾞｼｯｸM-PRO"/>
      <family val="3"/>
      <charset val="128"/>
    </font>
    <font>
      <sz val="24"/>
      <name val="HG丸ｺﾞｼｯｸM-PRO"/>
      <family val="3"/>
      <charset val="128"/>
    </font>
    <font>
      <sz val="14"/>
      <name val="HG丸ｺﾞｼｯｸM-PRO"/>
      <family val="3"/>
      <charset val="128"/>
    </font>
    <font>
      <sz val="10"/>
      <color rgb="FFFF0000"/>
      <name val="HG丸ｺﾞｼｯｸM-PRO"/>
      <family val="3"/>
      <charset val="128"/>
    </font>
    <font>
      <sz val="9"/>
      <color rgb="FFFF0000"/>
      <name val="HG丸ｺﾞｼｯｸM-PRO"/>
      <family val="3"/>
      <charset val="128"/>
    </font>
    <font>
      <b/>
      <sz val="12"/>
      <name val="HG丸ｺﾞｼｯｸM-PRO"/>
      <family val="3"/>
      <charset val="128"/>
    </font>
    <font>
      <b/>
      <sz val="11"/>
      <name val="HG丸ｺﾞｼｯｸM-PRO"/>
      <family val="3"/>
      <charset val="128"/>
    </font>
  </fonts>
  <fills count="15">
    <fill>
      <patternFill patternType="none"/>
    </fill>
    <fill>
      <patternFill patternType="gray125"/>
    </fill>
    <fill>
      <patternFill patternType="solid">
        <fgColor indexed="27"/>
        <bgColor indexed="64"/>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FFFFCC"/>
        <bgColor indexed="64"/>
      </patternFill>
    </fill>
    <fill>
      <patternFill patternType="solid">
        <fgColor rgb="FFCCFF99"/>
        <bgColor indexed="64"/>
      </patternFill>
    </fill>
    <fill>
      <patternFill patternType="solid">
        <fgColor rgb="FFCCFFFF"/>
        <bgColor indexed="64"/>
      </patternFill>
    </fill>
    <fill>
      <patternFill patternType="solid">
        <fgColor rgb="FFFFCC00"/>
        <bgColor indexed="64"/>
      </patternFill>
    </fill>
    <fill>
      <patternFill patternType="solid">
        <fgColor rgb="FFCC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EBFFFF"/>
        <bgColor indexed="64"/>
      </patternFill>
    </fill>
    <fill>
      <patternFill patternType="solid">
        <fgColor theme="5" tint="0.79998168889431442"/>
        <bgColor indexed="64"/>
      </patternFill>
    </fill>
  </fills>
  <borders count="138">
    <border>
      <left/>
      <right/>
      <top/>
      <bottom/>
      <diagonal/>
    </border>
    <border>
      <left/>
      <right/>
      <top style="hair">
        <color indexed="64"/>
      </top>
      <bottom/>
      <diagonal/>
    </border>
    <border>
      <left/>
      <right/>
      <top/>
      <bottom style="hair">
        <color indexed="64"/>
      </bottom>
      <diagonal/>
    </border>
    <border>
      <left/>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bottom/>
      <diagonal/>
    </border>
    <border>
      <left/>
      <right/>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style="double">
        <color indexed="64"/>
      </right>
      <top style="medium">
        <color indexed="64"/>
      </top>
      <bottom/>
      <diagonal/>
    </border>
    <border>
      <left/>
      <right style="double">
        <color indexed="64"/>
      </right>
      <top/>
      <bottom style="medium">
        <color indexed="64"/>
      </bottom>
      <diagonal/>
    </border>
    <border>
      <left style="dotted">
        <color indexed="64"/>
      </left>
      <right/>
      <top style="thin">
        <color indexed="64"/>
      </top>
      <bottom/>
      <diagonal/>
    </border>
    <border>
      <left style="dotted">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bottom style="thin">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double">
        <color indexed="64"/>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double">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right style="double">
        <color indexed="64"/>
      </right>
      <top/>
      <bottom/>
      <diagonal/>
    </border>
    <border>
      <left style="dotted">
        <color indexed="64"/>
      </left>
      <right/>
      <top/>
      <bottom style="thin">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top style="medium">
        <color indexed="64"/>
      </top>
      <bottom style="thin">
        <color indexed="64"/>
      </bottom>
      <diagonal/>
    </border>
    <border>
      <left style="medium">
        <color indexed="64"/>
      </left>
      <right/>
      <top style="medium">
        <color indexed="64"/>
      </top>
      <bottom style="medium">
        <color indexed="64"/>
      </bottom>
      <diagonal/>
    </border>
    <border diagonalDown="1">
      <left/>
      <right/>
      <top style="thin">
        <color indexed="64"/>
      </top>
      <bottom/>
      <diagonal style="thin">
        <color indexed="64"/>
      </diagonal>
    </border>
    <border diagonalDown="1">
      <left/>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style="medium">
        <color indexed="64"/>
      </left>
      <right/>
      <top/>
      <bottom style="double">
        <color indexed="64"/>
      </bottom>
      <diagonal/>
    </border>
  </borders>
  <cellStyleXfs count="61">
    <xf numFmtId="0" fontId="0" fillId="0" borderId="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8" fillId="5" borderId="0" applyNumberFormat="0" applyBorder="0" applyAlignment="0" applyProtection="0">
      <alignment vertical="center"/>
    </xf>
    <xf numFmtId="179" fontId="7" fillId="6" borderId="0" applyBorder="0">
      <alignment horizontal="center" vertical="center" shrinkToFit="1"/>
    </xf>
    <xf numFmtId="180" fontId="7" fillId="6" borderId="0" applyBorder="0">
      <alignment horizontal="center" vertical="center" shrinkToFit="1"/>
    </xf>
    <xf numFmtId="177" fontId="7" fillId="6" borderId="0" applyBorder="0">
      <alignment horizontal="center" vertical="center" shrinkToFit="1"/>
    </xf>
    <xf numFmtId="0" fontId="7" fillId="6" borderId="0" applyBorder="0">
      <alignment horizontal="center" vertical="center" shrinkToFit="1"/>
    </xf>
    <xf numFmtId="177" fontId="7" fillId="6" borderId="0" applyBorder="0">
      <alignment horizontal="center" vertical="center" shrinkToFit="1"/>
    </xf>
    <xf numFmtId="0" fontId="2" fillId="6" borderId="0" applyNumberFormat="0" applyBorder="0">
      <alignment horizontal="center" vertical="center" shrinkToFit="1"/>
      <protection locked="0"/>
    </xf>
    <xf numFmtId="180" fontId="7" fillId="6" borderId="0" applyBorder="0">
      <alignment horizontal="center" vertical="center" shrinkToFit="1"/>
      <protection locked="0"/>
    </xf>
    <xf numFmtId="0" fontId="7" fillId="6" borderId="0" applyNumberFormat="0" applyBorder="0">
      <alignment horizontal="center" vertical="center" shrinkToFit="1"/>
      <protection locked="0"/>
    </xf>
    <xf numFmtId="177" fontId="7" fillId="6" borderId="0" applyBorder="0">
      <alignment horizontal="center" vertical="center" shrinkToFit="1"/>
      <protection locked="0"/>
    </xf>
    <xf numFmtId="0" fontId="4" fillId="0" borderId="0" applyNumberFormat="0" applyFill="0" applyBorder="0" applyAlignment="0" applyProtection="0">
      <alignment vertical="top"/>
      <protection locked="0"/>
    </xf>
    <xf numFmtId="0" fontId="6" fillId="0" borderId="0" applyNumberFormat="0" applyFill="0" applyBorder="0">
      <alignment horizontal="center" vertical="center"/>
    </xf>
    <xf numFmtId="0" fontId="7" fillId="7" borderId="0" applyNumberFormat="0" applyBorder="0">
      <alignment horizontal="center" vertical="center" shrinkToFit="1"/>
    </xf>
    <xf numFmtId="0" fontId="7" fillId="7" borderId="0" applyNumberFormat="0" applyBorder="0">
      <alignment horizontal="center" vertical="center" shrinkToFit="1"/>
    </xf>
    <xf numFmtId="0" fontId="7" fillId="7" borderId="0" applyNumberFormat="0" applyBorder="0">
      <alignment horizontal="center" vertical="center" textRotation="255" shrinkToFit="1"/>
    </xf>
    <xf numFmtId="0" fontId="7" fillId="7" borderId="0" applyNumberFormat="0" applyBorder="0">
      <alignment horizontal="center" vertical="center" textRotation="255" shrinkToFit="1"/>
    </xf>
    <xf numFmtId="0" fontId="14" fillId="7" borderId="0" applyNumberFormat="0" applyBorder="0">
      <alignment horizontal="center" vertical="center" textRotation="255" wrapText="1" shrinkToFit="1"/>
    </xf>
    <xf numFmtId="0" fontId="14" fillId="7" borderId="0" applyNumberFormat="0" applyBorder="0">
      <alignment horizontal="center" vertical="center" textRotation="255" wrapText="1" shrinkToFit="1"/>
    </xf>
    <xf numFmtId="180" fontId="7" fillId="7" borderId="0" applyBorder="0">
      <alignment horizontal="center" vertical="center" shrinkToFit="1"/>
    </xf>
    <xf numFmtId="0" fontId="2" fillId="7" borderId="0" applyBorder="0">
      <alignment horizontal="center" vertical="center" shrinkToFit="1"/>
    </xf>
    <xf numFmtId="0" fontId="2" fillId="7" borderId="0" applyBorder="0">
      <alignment horizontal="center" vertical="center" shrinkToFit="1"/>
    </xf>
    <xf numFmtId="0" fontId="7" fillId="8" borderId="0" applyBorder="0">
      <alignment horizontal="center" vertical="center" shrinkToFit="1"/>
    </xf>
    <xf numFmtId="0" fontId="7" fillId="8" borderId="0" applyBorder="0">
      <alignment horizontal="center" vertical="center" textRotation="255" shrinkToFit="1"/>
    </xf>
    <xf numFmtId="0" fontId="14" fillId="8" borderId="0" applyBorder="0">
      <alignment horizontal="center" vertical="center" textRotation="255" wrapText="1" shrinkToFit="1"/>
    </xf>
    <xf numFmtId="0" fontId="2" fillId="8" borderId="0" applyBorder="0">
      <alignment horizontal="center" vertical="center" shrinkToFit="1"/>
    </xf>
    <xf numFmtId="0" fontId="7" fillId="9" borderId="0" applyBorder="0">
      <alignment horizontal="center" vertical="center" shrinkToFit="1"/>
    </xf>
    <xf numFmtId="0" fontId="7" fillId="0" borderId="0" applyBorder="0">
      <alignment horizontal="center" vertical="center" shrinkToFit="1"/>
    </xf>
    <xf numFmtId="184" fontId="2" fillId="0" borderId="0" applyBorder="0">
      <alignment horizontal="center" vertical="center" shrinkToFit="1"/>
    </xf>
    <xf numFmtId="0" fontId="2" fillId="0" borderId="0" applyBorder="0">
      <alignment horizontal="right" vertical="center" shrinkToFit="1"/>
    </xf>
    <xf numFmtId="0" fontId="2" fillId="0" borderId="0" applyBorder="0">
      <alignment horizontal="left" vertical="center" shrinkToFit="1"/>
    </xf>
    <xf numFmtId="0" fontId="7" fillId="0" borderId="0" applyBorder="0">
      <alignment horizontal="center" vertical="center" textRotation="255" shrinkToFit="1"/>
    </xf>
    <xf numFmtId="0" fontId="2" fillId="0" borderId="0" applyBorder="0">
      <alignment horizontal="center" vertical="center" wrapText="1"/>
    </xf>
    <xf numFmtId="0" fontId="2" fillId="0" borderId="0" applyBorder="0">
      <alignment horizontal="left" vertical="center" wrapText="1"/>
    </xf>
    <xf numFmtId="0" fontId="7" fillId="0" borderId="0" applyBorder="0">
      <alignment horizontal="center" vertical="center" wrapText="1"/>
    </xf>
    <xf numFmtId="0" fontId="7" fillId="0" borderId="0" applyBorder="0">
      <alignment horizontal="left" vertical="top" wrapText="1"/>
    </xf>
    <xf numFmtId="0" fontId="2" fillId="0" borderId="0" applyBorder="0">
      <alignment horizontal="center" vertical="center" shrinkToFit="1"/>
    </xf>
    <xf numFmtId="183" fontId="7" fillId="0" borderId="0" applyBorder="0">
      <alignment horizontal="center" vertical="center" shrinkToFit="1"/>
    </xf>
    <xf numFmtId="179" fontId="7" fillId="10" borderId="0" applyBorder="0">
      <alignment horizontal="center" vertical="center" shrinkToFit="1"/>
    </xf>
    <xf numFmtId="180" fontId="2" fillId="0" borderId="0" applyBorder="0">
      <alignment horizontal="center" vertical="center" shrinkToFit="1"/>
    </xf>
    <xf numFmtId="181" fontId="2" fillId="0" borderId="0" applyBorder="0">
      <alignment horizontal="center" vertical="center" shrinkToFit="1"/>
    </xf>
    <xf numFmtId="180" fontId="7" fillId="0" borderId="0" applyBorder="0">
      <alignment horizontal="center" vertical="center" shrinkToFit="1"/>
    </xf>
    <xf numFmtId="0" fontId="7" fillId="10" borderId="0" applyNumberFormat="0" applyBorder="0">
      <alignment horizontal="center" vertical="center" shrinkToFit="1"/>
    </xf>
    <xf numFmtId="0" fontId="2" fillId="10" borderId="0" applyNumberFormat="0" applyBorder="0">
      <alignment horizontal="center" vertical="center" shrinkToFit="1"/>
    </xf>
    <xf numFmtId="177" fontId="7" fillId="0" borderId="0" applyBorder="0">
      <alignment horizontal="center" vertical="center" shrinkToFit="1"/>
    </xf>
    <xf numFmtId="0" fontId="29" fillId="0" borderId="0" applyBorder="0">
      <alignment vertical="center" shrinkToFit="1"/>
    </xf>
    <xf numFmtId="0" fontId="29" fillId="0" borderId="0" applyBorder="0">
      <alignment horizontal="center" vertical="center" shrinkToFit="1"/>
      <protection locked="0"/>
    </xf>
    <xf numFmtId="0" fontId="2" fillId="0" borderId="0" applyBorder="0">
      <alignment horizontal="left" vertical="center" shrinkToFit="1"/>
      <protection locked="0"/>
    </xf>
    <xf numFmtId="0" fontId="7" fillId="0" borderId="0" applyNumberFormat="0" applyBorder="0">
      <alignment horizontal="center" vertical="center" shrinkToFit="1"/>
      <protection locked="0"/>
    </xf>
    <xf numFmtId="49" fontId="7" fillId="0" borderId="0" applyBorder="0">
      <alignment horizontal="center" vertical="center" shrinkToFit="1"/>
      <protection locked="0"/>
    </xf>
    <xf numFmtId="179" fontId="7" fillId="0" borderId="0" applyBorder="0">
      <alignment horizontal="center" vertical="center" shrinkToFit="1"/>
      <protection locked="0"/>
    </xf>
    <xf numFmtId="180" fontId="2" fillId="0" borderId="0" applyBorder="0">
      <alignment horizontal="center" vertical="center" shrinkToFit="1"/>
      <protection locked="0"/>
    </xf>
    <xf numFmtId="180" fontId="7" fillId="0" borderId="0" applyBorder="0">
      <alignment horizontal="center" vertical="center" shrinkToFit="1"/>
      <protection locked="0"/>
    </xf>
    <xf numFmtId="0" fontId="2" fillId="0" borderId="0" applyBorder="0">
      <alignment vertical="center" wrapText="1"/>
      <protection locked="0"/>
    </xf>
    <xf numFmtId="0" fontId="2" fillId="0" borderId="0" applyBorder="0">
      <alignment vertical="center" wrapText="1"/>
      <protection locked="0"/>
    </xf>
    <xf numFmtId="0" fontId="2" fillId="0" borderId="0" applyNumberFormat="0" applyBorder="0">
      <alignment horizontal="center" vertical="center" shrinkToFit="1"/>
      <protection locked="0"/>
    </xf>
    <xf numFmtId="0" fontId="5" fillId="0" borderId="0" applyNumberFormat="0" applyFill="0" applyBorder="0" applyAlignment="0" applyProtection="0">
      <alignment vertical="top"/>
      <protection locked="0"/>
    </xf>
    <xf numFmtId="0" fontId="1" fillId="0" borderId="0">
      <alignment vertical="center"/>
    </xf>
    <xf numFmtId="0" fontId="2" fillId="0" borderId="0">
      <alignment vertical="center"/>
    </xf>
  </cellStyleXfs>
  <cellXfs count="1824">
    <xf numFmtId="0" fontId="0" fillId="0" borderId="0" xfId="0">
      <alignment vertical="center"/>
    </xf>
    <xf numFmtId="0" fontId="10" fillId="0" borderId="0" xfId="0" applyFont="1">
      <alignment vertical="center"/>
    </xf>
    <xf numFmtId="0" fontId="11" fillId="0" borderId="0" xfId="0" applyFont="1">
      <alignment vertical="center"/>
    </xf>
    <xf numFmtId="0" fontId="8" fillId="0" borderId="0" xfId="0" applyFont="1" applyAlignment="1">
      <alignment horizontal="left" vertical="center" wrapText="1"/>
    </xf>
    <xf numFmtId="0" fontId="0" fillId="0" borderId="0" xfId="0" applyAlignment="1">
      <alignment horizontal="left" vertical="center"/>
    </xf>
    <xf numFmtId="0" fontId="7" fillId="0" borderId="0" xfId="0" applyFont="1">
      <alignment vertical="center"/>
    </xf>
    <xf numFmtId="0" fontId="17" fillId="0" borderId="0" xfId="0" applyFont="1">
      <alignment vertical="center"/>
    </xf>
    <xf numFmtId="0" fontId="9" fillId="0" borderId="0" xfId="0" applyFont="1">
      <alignment vertical="center"/>
    </xf>
    <xf numFmtId="0" fontId="14" fillId="0" borderId="0" xfId="0" applyFont="1">
      <alignment vertical="center"/>
    </xf>
    <xf numFmtId="0" fontId="0" fillId="0" borderId="9" xfId="0" applyBorder="1">
      <alignment vertical="center"/>
    </xf>
    <xf numFmtId="0" fontId="6" fillId="0" borderId="0" xfId="14">
      <alignment horizontal="center" vertical="center"/>
    </xf>
    <xf numFmtId="0" fontId="0" fillId="0" borderId="10" xfId="0" applyBorder="1">
      <alignment vertical="center"/>
    </xf>
    <xf numFmtId="0" fontId="0" fillId="0" borderId="11" xfId="0" applyBorder="1">
      <alignment vertical="center"/>
    </xf>
    <xf numFmtId="0" fontId="0" fillId="0" borderId="3"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7" fillId="0" borderId="12" xfId="29" applyBorder="1">
      <alignment horizontal="center" vertical="center" shrinkToFit="1"/>
    </xf>
    <xf numFmtId="0" fontId="0" fillId="0" borderId="17" xfId="0" applyBorder="1">
      <alignment vertical="center"/>
    </xf>
    <xf numFmtId="0" fontId="0" fillId="0" borderId="18" xfId="0" applyBorder="1">
      <alignment vertical="center"/>
    </xf>
    <xf numFmtId="0" fontId="7" fillId="0" borderId="3" xfId="29" applyBorder="1">
      <alignment horizontal="center" vertical="center" shrinkToFit="1"/>
    </xf>
    <xf numFmtId="0" fontId="7" fillId="0" borderId="19" xfId="29" applyBorder="1">
      <alignment horizontal="center" vertical="center" shrinkToFit="1"/>
    </xf>
    <xf numFmtId="0" fontId="2" fillId="0" borderId="3" xfId="57" applyBorder="1">
      <alignment horizontal="center" vertical="center" shrinkToFit="1"/>
      <protection locked="0"/>
    </xf>
    <xf numFmtId="0" fontId="2" fillId="0" borderId="10" xfId="57" applyBorder="1">
      <alignment horizontal="center" vertical="center" shrinkToFit="1"/>
      <protection locked="0"/>
    </xf>
    <xf numFmtId="0" fontId="2" fillId="0" borderId="12" xfId="57" applyBorder="1">
      <alignment horizontal="center" vertical="center" shrinkToFit="1"/>
      <protection locked="0"/>
    </xf>
    <xf numFmtId="0" fontId="0" fillId="0" borderId="20" xfId="0" applyBorder="1">
      <alignment vertical="center"/>
    </xf>
    <xf numFmtId="0" fontId="2" fillId="0" borderId="0" xfId="57">
      <alignment horizontal="center" vertical="center" shrinkToFit="1"/>
      <protection locked="0"/>
    </xf>
    <xf numFmtId="0" fontId="2" fillId="0" borderId="10" xfId="38" applyBorder="1">
      <alignment horizontal="center" vertical="center" shrinkToFit="1"/>
    </xf>
    <xf numFmtId="0" fontId="7" fillId="0" borderId="0" xfId="29">
      <alignment horizontal="center" vertical="center" shrinkToFit="1"/>
    </xf>
    <xf numFmtId="0" fontId="7" fillId="0" borderId="20" xfId="29" applyBorder="1">
      <alignment horizontal="center" vertical="center" shrinkToFit="1"/>
    </xf>
    <xf numFmtId="0" fontId="7" fillId="7" borderId="10" xfId="15" applyBorder="1">
      <alignment horizontal="center" vertical="center" shrinkToFit="1"/>
    </xf>
    <xf numFmtId="0" fontId="7" fillId="0" borderId="9" xfId="29" applyBorder="1">
      <alignment horizontal="center" vertical="center" shrinkToFit="1"/>
    </xf>
    <xf numFmtId="0" fontId="7" fillId="8" borderId="9" xfId="24" applyBorder="1">
      <alignment horizontal="center" vertical="center" shrinkToFit="1"/>
    </xf>
    <xf numFmtId="0" fontId="0" fillId="0" borderId="21" xfId="0" applyBorder="1">
      <alignment vertical="center"/>
    </xf>
    <xf numFmtId="0" fontId="7" fillId="0" borderId="18" xfId="29" applyBorder="1">
      <alignment horizontal="center" vertical="center" shrinkToFit="1"/>
    </xf>
    <xf numFmtId="0" fontId="7" fillId="7" borderId="22" xfId="15" applyBorder="1">
      <alignment horizontal="center" vertical="center" shrinkToFit="1"/>
    </xf>
    <xf numFmtId="0" fontId="0" fillId="0" borderId="23" xfId="0" applyBorder="1">
      <alignment vertical="center"/>
    </xf>
    <xf numFmtId="0" fontId="7" fillId="0" borderId="17" xfId="29" applyBorder="1">
      <alignment horizontal="center" vertical="center" shrinkToFit="1"/>
    </xf>
    <xf numFmtId="0" fontId="7" fillId="2" borderId="9" xfId="29" applyFill="1" applyBorder="1">
      <alignment horizontal="center" vertical="center" shrinkToFit="1"/>
    </xf>
    <xf numFmtId="0" fontId="0" fillId="0" borderId="24" xfId="0" applyBorder="1">
      <alignment vertical="center"/>
    </xf>
    <xf numFmtId="0" fontId="0" fillId="0" borderId="25" xfId="0" applyBorder="1">
      <alignment vertical="center"/>
    </xf>
    <xf numFmtId="0" fontId="0" fillId="0" borderId="26" xfId="0" applyBorder="1">
      <alignment vertical="center"/>
    </xf>
    <xf numFmtId="0" fontId="7" fillId="0" borderId="27" xfId="29" applyBorder="1">
      <alignment horizontal="center" vertical="center" shrinkToFit="1"/>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7" fillId="2" borderId="30" xfId="29" applyFill="1" applyBorder="1">
      <alignment horizontal="center" vertical="center" shrinkToFit="1"/>
    </xf>
    <xf numFmtId="0" fontId="0" fillId="0" borderId="31" xfId="0" applyBorder="1">
      <alignment vertical="center"/>
    </xf>
    <xf numFmtId="0" fontId="7" fillId="8" borderId="32" xfId="24" applyBorder="1">
      <alignment horizontal="center" vertical="center" shrinkToFit="1"/>
    </xf>
    <xf numFmtId="0" fontId="7" fillId="8" borderId="30" xfId="24" applyBorder="1">
      <alignment horizontal="center" vertical="center" shrinkToFit="1"/>
    </xf>
    <xf numFmtId="0" fontId="7" fillId="8" borderId="33" xfId="24" applyBorder="1">
      <alignment horizontal="center" vertical="center" shrinkToFit="1"/>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0" fillId="0" borderId="10" xfId="32" applyFont="1" applyBorder="1">
      <alignment horizontal="left" vertical="center" shrinkToFit="1"/>
    </xf>
    <xf numFmtId="0" fontId="2" fillId="0" borderId="3" xfId="38" applyBorder="1">
      <alignment horizontal="center" vertical="center" shrinkToFit="1"/>
    </xf>
    <xf numFmtId="0" fontId="7" fillId="7" borderId="20" xfId="15" applyBorder="1">
      <alignment horizontal="center" vertical="center" shrinkToFit="1"/>
    </xf>
    <xf numFmtId="0" fontId="7" fillId="0" borderId="16" xfId="29" applyBorder="1">
      <alignment horizontal="center" vertical="center" shrinkToFit="1"/>
    </xf>
    <xf numFmtId="0" fontId="7" fillId="7" borderId="0" xfId="15">
      <alignment horizontal="center" vertical="center" shrinkToFit="1"/>
    </xf>
    <xf numFmtId="0" fontId="7" fillId="0" borderId="37" xfId="29" applyBorder="1">
      <alignment horizontal="center" vertical="center" shrinkToFit="1"/>
    </xf>
    <xf numFmtId="0" fontId="2" fillId="0" borderId="37" xfId="57" applyBorder="1">
      <alignment horizontal="center" vertical="center" shrinkToFit="1"/>
      <protection locked="0"/>
    </xf>
    <xf numFmtId="0" fontId="2" fillId="0" borderId="21" xfId="57" applyBorder="1">
      <alignment horizontal="center" vertical="center" shrinkToFit="1"/>
      <protection locked="0"/>
    </xf>
    <xf numFmtId="0" fontId="2" fillId="0" borderId="38" xfId="57" applyBorder="1">
      <alignment horizontal="center" vertical="center" shrinkToFit="1"/>
      <protection locked="0"/>
    </xf>
    <xf numFmtId="0" fontId="2" fillId="0" borderId="39" xfId="57" applyBorder="1">
      <alignment horizontal="center" vertical="center" shrinkToFit="1"/>
      <protection locked="0"/>
    </xf>
    <xf numFmtId="0" fontId="0" fillId="0" borderId="40" xfId="0" applyBorder="1">
      <alignment vertical="center"/>
    </xf>
    <xf numFmtId="0" fontId="0" fillId="0" borderId="37" xfId="0" applyBorder="1">
      <alignment vertical="center"/>
    </xf>
    <xf numFmtId="0" fontId="0" fillId="0" borderId="38" xfId="0" applyBorder="1">
      <alignment vertical="center"/>
    </xf>
    <xf numFmtId="0" fontId="7" fillId="8" borderId="27" xfId="24" applyBorder="1">
      <alignment horizontal="center" vertical="center" shrinkToFit="1"/>
    </xf>
    <xf numFmtId="0" fontId="7" fillId="7" borderId="27" xfId="15" applyBorder="1">
      <alignment horizontal="center" vertical="center" shrinkToFit="1"/>
    </xf>
    <xf numFmtId="0" fontId="0" fillId="0" borderId="22" xfId="0" applyBorder="1">
      <alignment vertical="center"/>
    </xf>
    <xf numFmtId="0" fontId="0" fillId="0" borderId="41" xfId="0" applyBorder="1">
      <alignment vertical="center"/>
    </xf>
    <xf numFmtId="0" fontId="7" fillId="0" borderId="22" xfId="29" applyBorder="1">
      <alignment horizontal="center" vertical="center" shrinkToFit="1"/>
    </xf>
    <xf numFmtId="0" fontId="0" fillId="0" borderId="42" xfId="0" applyBorder="1">
      <alignment vertical="center"/>
    </xf>
    <xf numFmtId="0" fontId="7" fillId="7" borderId="21" xfId="15" applyBorder="1">
      <alignment horizontal="center" vertical="center" shrinkToFit="1"/>
    </xf>
    <xf numFmtId="0" fontId="7" fillId="0" borderId="21" xfId="29" applyBorder="1">
      <alignment horizontal="center" vertical="center" shrinkToFit="1"/>
    </xf>
    <xf numFmtId="0" fontId="2" fillId="0" borderId="23" xfId="57" applyBorder="1">
      <alignment horizontal="center" vertical="center" shrinkToFit="1"/>
      <protection locked="0"/>
    </xf>
    <xf numFmtId="0" fontId="7" fillId="0" borderId="43" xfId="29" applyBorder="1">
      <alignment horizontal="center" vertical="center" shrinkToFit="1"/>
    </xf>
    <xf numFmtId="0" fontId="7" fillId="0" borderId="23" xfId="29" applyBorder="1">
      <alignment horizontal="center" vertical="center" shrinkToFit="1"/>
    </xf>
    <xf numFmtId="0" fontId="0" fillId="0" borderId="39" xfId="0" applyBorder="1">
      <alignment vertical="center"/>
    </xf>
    <xf numFmtId="0" fontId="7" fillId="0" borderId="38" xfId="29" applyBorder="1">
      <alignment horizontal="center" vertical="center" shrinkToFit="1"/>
    </xf>
    <xf numFmtId="0" fontId="0" fillId="0" borderId="44" xfId="0" applyBorder="1">
      <alignment vertical="center"/>
    </xf>
    <xf numFmtId="0" fontId="0" fillId="0" borderId="45" xfId="0" applyBorder="1">
      <alignment vertical="center"/>
    </xf>
    <xf numFmtId="0" fontId="7" fillId="7" borderId="46" xfId="15" applyBorder="1">
      <alignment horizontal="center" vertical="center" shrinkToFit="1"/>
    </xf>
    <xf numFmtId="0" fontId="0" fillId="0" borderId="47" xfId="0" applyBorder="1">
      <alignment vertical="center"/>
    </xf>
    <xf numFmtId="0" fontId="7" fillId="0" borderId="40" xfId="29" applyBorder="1">
      <alignment horizontal="center" vertical="center" shrinkToFit="1"/>
    </xf>
    <xf numFmtId="0" fontId="0" fillId="0" borderId="48" xfId="0" applyBorder="1">
      <alignment vertical="center"/>
    </xf>
    <xf numFmtId="0" fontId="0" fillId="0" borderId="49" xfId="0" applyBorder="1">
      <alignment vertical="center"/>
    </xf>
    <xf numFmtId="0" fontId="2" fillId="0" borderId="50" xfId="57" applyBorder="1">
      <alignment horizontal="center" vertical="center" shrinkToFit="1"/>
      <protection locked="0"/>
    </xf>
    <xf numFmtId="0" fontId="0" fillId="0" borderId="50" xfId="0" applyBorder="1">
      <alignment vertical="center"/>
    </xf>
    <xf numFmtId="0" fontId="2" fillId="0" borderId="51" xfId="57" applyBorder="1">
      <alignment horizontal="center" vertical="center" shrinkToFit="1"/>
      <protection locked="0"/>
    </xf>
    <xf numFmtId="0" fontId="2" fillId="0" borderId="39" xfId="38" applyBorder="1">
      <alignment horizontal="center" vertical="center" shrinkToFit="1"/>
    </xf>
    <xf numFmtId="0" fontId="2" fillId="0" borderId="50" xfId="38" applyBorder="1">
      <alignment horizontal="center" vertical="center" shrinkToFit="1"/>
    </xf>
    <xf numFmtId="0" fontId="0" fillId="0" borderId="51" xfId="0" applyBorder="1">
      <alignment vertical="center"/>
    </xf>
    <xf numFmtId="0" fontId="0" fillId="0" borderId="52" xfId="0" applyBorder="1">
      <alignment vertical="center"/>
    </xf>
    <xf numFmtId="0" fontId="7" fillId="7" borderId="9" xfId="15" applyBorder="1">
      <alignment horizontal="center" vertical="center" shrinkToFit="1"/>
    </xf>
    <xf numFmtId="0" fontId="7" fillId="7" borderId="17" xfId="15" applyBorder="1">
      <alignment horizontal="center" vertical="center" shrinkToFit="1"/>
    </xf>
    <xf numFmtId="0" fontId="7" fillId="7" borderId="53" xfId="15" applyBorder="1">
      <alignment horizontal="center" vertical="center" shrinkToFit="1"/>
    </xf>
    <xf numFmtId="0" fontId="7" fillId="10" borderId="53" xfId="44" applyBorder="1">
      <alignment horizontal="center" vertical="center" shrinkToFit="1"/>
    </xf>
    <xf numFmtId="0" fontId="7" fillId="10" borderId="54" xfId="44" applyBorder="1">
      <alignment horizontal="center" vertical="center" shrinkToFit="1"/>
    </xf>
    <xf numFmtId="0" fontId="7" fillId="7" borderId="54" xfId="15" applyBorder="1">
      <alignment horizontal="center" vertical="center" shrinkToFit="1"/>
    </xf>
    <xf numFmtId="0" fontId="7" fillId="6" borderId="55" xfId="11" applyBorder="1">
      <alignment horizontal="center" vertical="center" shrinkToFit="1"/>
      <protection locked="0"/>
    </xf>
    <xf numFmtId="0" fontId="11" fillId="0" borderId="21" xfId="29" applyFont="1" applyBorder="1" applyAlignment="1">
      <alignment vertical="center" wrapText="1" shrinkToFit="1"/>
    </xf>
    <xf numFmtId="179" fontId="7" fillId="0" borderId="9" xfId="52" applyBorder="1">
      <alignment horizontal="center" vertical="center" shrinkToFit="1"/>
      <protection locked="0"/>
    </xf>
    <xf numFmtId="179" fontId="7" fillId="0" borderId="28" xfId="52" applyBorder="1">
      <alignment horizontal="center" vertical="center" shrinkToFit="1"/>
      <protection locked="0"/>
    </xf>
    <xf numFmtId="179" fontId="7" fillId="0" borderId="27" xfId="52" applyBorder="1">
      <alignment horizontal="center" vertical="center" shrinkToFit="1"/>
      <protection locked="0"/>
    </xf>
    <xf numFmtId="179" fontId="7" fillId="0" borderId="29" xfId="52" applyBorder="1">
      <alignment horizontal="center" vertical="center" shrinkToFit="1"/>
      <protection locked="0"/>
    </xf>
    <xf numFmtId="0" fontId="29" fillId="0" borderId="21" xfId="57" applyFont="1" applyBorder="1">
      <alignment horizontal="center" vertical="center" shrinkToFit="1"/>
      <protection locked="0"/>
    </xf>
    <xf numFmtId="0" fontId="29" fillId="0" borderId="0" xfId="57" applyFont="1">
      <alignment horizontal="center" vertical="center" shrinkToFit="1"/>
      <protection locked="0"/>
    </xf>
    <xf numFmtId="0" fontId="29" fillId="0" borderId="16" xfId="57" applyFont="1" applyBorder="1">
      <alignment horizontal="center" vertical="center" shrinkToFit="1"/>
      <protection locked="0"/>
    </xf>
    <xf numFmtId="0" fontId="29" fillId="0" borderId="10" xfId="57" applyFont="1" applyBorder="1">
      <alignment horizontal="center" vertical="center" shrinkToFit="1"/>
      <protection locked="0"/>
    </xf>
    <xf numFmtId="0" fontId="29" fillId="0" borderId="10" xfId="0" applyFont="1" applyBorder="1">
      <alignment vertical="center"/>
    </xf>
    <xf numFmtId="0" fontId="0" fillId="0" borderId="39" xfId="57" applyFont="1" applyBorder="1">
      <alignment horizontal="center" vertical="center" shrinkToFit="1"/>
      <protection locked="0"/>
    </xf>
    <xf numFmtId="0" fontId="0" fillId="0" borderId="56" xfId="0" applyBorder="1">
      <alignment vertical="center"/>
    </xf>
    <xf numFmtId="0" fontId="29" fillId="0" borderId="19" xfId="47" applyBorder="1" applyProtection="1">
      <alignment vertical="center" shrinkToFit="1"/>
      <protection locked="0"/>
    </xf>
    <xf numFmtId="0" fontId="29" fillId="0" borderId="3" xfId="47" applyBorder="1" applyProtection="1">
      <alignment vertical="center" shrinkToFit="1"/>
      <protection locked="0"/>
    </xf>
    <xf numFmtId="0" fontId="29" fillId="0" borderId="21" xfId="47" applyBorder="1" applyProtection="1">
      <alignment vertical="center" shrinkToFit="1"/>
      <protection locked="0"/>
    </xf>
    <xf numFmtId="0" fontId="29" fillId="0" borderId="57" xfId="47" applyBorder="1" applyProtection="1">
      <alignment vertical="center" shrinkToFit="1"/>
      <protection locked="0"/>
    </xf>
    <xf numFmtId="0" fontId="29" fillId="0" borderId="39" xfId="47" applyBorder="1" applyProtection="1">
      <alignment vertical="center" shrinkToFit="1"/>
      <protection locked="0"/>
    </xf>
    <xf numFmtId="0" fontId="29" fillId="0" borderId="0" xfId="47" applyProtection="1">
      <alignment vertical="center" shrinkToFit="1"/>
      <protection locked="0"/>
    </xf>
    <xf numFmtId="0" fontId="29" fillId="0" borderId="18" xfId="47" applyBorder="1" applyProtection="1">
      <alignment vertical="center" shrinkToFit="1"/>
      <protection locked="0"/>
    </xf>
    <xf numFmtId="0" fontId="29" fillId="0" borderId="42" xfId="47" applyBorder="1" applyProtection="1">
      <alignment vertical="center" shrinkToFit="1"/>
      <protection locked="0"/>
    </xf>
    <xf numFmtId="0" fontId="29" fillId="0" borderId="16" xfId="47" applyBorder="1" applyProtection="1">
      <alignment vertical="center" shrinkToFit="1"/>
      <protection locked="0"/>
    </xf>
    <xf numFmtId="0" fontId="29" fillId="0" borderId="10" xfId="47" applyBorder="1" applyProtection="1">
      <alignment vertical="center" shrinkToFit="1"/>
      <protection locked="0"/>
    </xf>
    <xf numFmtId="0" fontId="29" fillId="0" borderId="13" xfId="47" applyBorder="1" applyProtection="1">
      <alignment vertical="center" shrinkToFit="1"/>
      <protection locked="0"/>
    </xf>
    <xf numFmtId="0" fontId="10" fillId="0" borderId="0" xfId="0" applyFont="1" applyProtection="1">
      <alignment vertical="center"/>
      <protection locked="0"/>
    </xf>
    <xf numFmtId="0" fontId="30" fillId="0" borderId="13" xfId="47" applyFont="1" applyBorder="1" applyProtection="1">
      <alignment vertical="center" shrinkToFit="1"/>
      <protection locked="0"/>
    </xf>
    <xf numFmtId="0" fontId="29" fillId="0" borderId="15" xfId="47" applyBorder="1" applyProtection="1">
      <alignment vertical="center" shrinkToFit="1"/>
      <protection locked="0"/>
    </xf>
    <xf numFmtId="14" fontId="2" fillId="0" borderId="0" xfId="42" applyNumberFormat="1">
      <alignment horizontal="center" vertical="center" shrinkToFit="1"/>
    </xf>
    <xf numFmtId="14" fontId="0" fillId="0" borderId="0" xfId="0" applyNumberFormat="1">
      <alignment vertical="center"/>
    </xf>
    <xf numFmtId="14" fontId="0" fillId="0" borderId="0" xfId="42" applyNumberFormat="1" applyFont="1">
      <alignment horizontal="center" vertical="center" shrinkToFit="1"/>
    </xf>
    <xf numFmtId="0" fontId="2" fillId="0" borderId="9" xfId="0" applyFont="1" applyBorder="1" applyAlignment="1" applyProtection="1">
      <alignment horizontal="center" vertical="center"/>
      <protection locked="0"/>
    </xf>
    <xf numFmtId="0" fontId="2" fillId="0" borderId="9" xfId="0" applyFont="1" applyBorder="1" applyProtection="1">
      <alignment vertical="center"/>
      <protection locked="0"/>
    </xf>
    <xf numFmtId="0" fontId="2" fillId="0" borderId="28" xfId="0" applyFont="1" applyBorder="1" applyProtection="1">
      <alignment vertical="center"/>
      <protection locked="0"/>
    </xf>
    <xf numFmtId="0" fontId="7" fillId="8" borderId="58" xfId="24" applyBorder="1" applyProtection="1">
      <alignment horizontal="center" vertical="center" shrinkToFit="1"/>
      <protection locked="0"/>
    </xf>
    <xf numFmtId="0" fontId="7" fillId="9" borderId="58" xfId="28" applyBorder="1" applyProtection="1">
      <alignment horizontal="center" vertical="center" shrinkToFit="1"/>
      <protection locked="0"/>
    </xf>
    <xf numFmtId="0" fontId="7" fillId="0" borderId="9" xfId="0" applyFont="1" applyBorder="1" applyAlignment="1" applyProtection="1">
      <alignment horizontal="center" vertical="center"/>
      <protection locked="0"/>
    </xf>
    <xf numFmtId="0" fontId="2" fillId="0" borderId="27" xfId="0" applyFont="1" applyBorder="1" applyProtection="1">
      <alignment vertical="center"/>
      <protection locked="0"/>
    </xf>
    <xf numFmtId="0" fontId="2" fillId="0" borderId="27" xfId="0" applyFont="1" applyBorder="1" applyAlignment="1" applyProtection="1">
      <alignment horizontal="center" vertical="center"/>
      <protection locked="0"/>
    </xf>
    <xf numFmtId="0" fontId="2" fillId="0" borderId="29" xfId="0" applyFont="1" applyBorder="1" applyProtection="1">
      <alignment vertical="center"/>
      <protection locked="0"/>
    </xf>
    <xf numFmtId="0" fontId="7" fillId="8" borderId="59" xfId="24" applyBorder="1" applyProtection="1">
      <alignment horizontal="center" vertical="center" shrinkToFit="1"/>
      <protection locked="0"/>
    </xf>
    <xf numFmtId="0" fontId="7" fillId="9" borderId="59" xfId="28" applyBorder="1" applyProtection="1">
      <alignment horizontal="center" vertical="center" shrinkToFit="1"/>
      <protection locked="0"/>
    </xf>
    <xf numFmtId="0" fontId="2" fillId="0" borderId="0" xfId="0" applyFont="1">
      <alignment vertical="center"/>
    </xf>
    <xf numFmtId="0" fontId="2" fillId="0" borderId="0" xfId="0" applyFont="1" applyAlignment="1">
      <alignment horizontal="center" vertical="center"/>
    </xf>
    <xf numFmtId="0" fontId="0" fillId="0" borderId="9" xfId="0" applyBorder="1" applyAlignment="1" applyProtection="1">
      <alignment horizontal="center" vertical="center"/>
      <protection locked="0"/>
    </xf>
    <xf numFmtId="0" fontId="0" fillId="0" borderId="9" xfId="0" applyBorder="1" applyProtection="1">
      <alignment vertical="center"/>
      <protection locked="0"/>
    </xf>
    <xf numFmtId="0" fontId="7" fillId="0" borderId="0" xfId="24" applyFill="1" applyAlignment="1">
      <alignment vertical="center" shrinkToFit="1"/>
    </xf>
    <xf numFmtId="0" fontId="7" fillId="0" borderId="0" xfId="0" applyFont="1" applyAlignment="1">
      <alignment vertical="center" textRotation="255" shrinkToFit="1"/>
    </xf>
    <xf numFmtId="0" fontId="7" fillId="0" borderId="0" xfId="0" applyFont="1" applyAlignment="1">
      <alignment horizontal="left" vertical="center"/>
    </xf>
    <xf numFmtId="0" fontId="0" fillId="0" borderId="0" xfId="0" applyAlignment="1">
      <alignment vertical="top" wrapText="1"/>
    </xf>
    <xf numFmtId="0" fontId="2" fillId="0" borderId="0" xfId="37" applyFont="1" applyAlignment="1">
      <alignment vertical="center"/>
    </xf>
    <xf numFmtId="0" fontId="2" fillId="0" borderId="0" xfId="37" applyFont="1" applyAlignment="1">
      <alignment vertical="center" wrapText="1"/>
    </xf>
    <xf numFmtId="0" fontId="22" fillId="0" borderId="0" xfId="29" applyFont="1">
      <alignment horizontal="center" vertical="center" shrinkToFit="1"/>
    </xf>
    <xf numFmtId="180" fontId="7" fillId="0" borderId="0" xfId="43">
      <alignment horizontal="center" vertical="center" shrinkToFit="1"/>
    </xf>
    <xf numFmtId="0" fontId="32" fillId="0" borderId="0" xfId="24" applyFont="1" applyFill="1" applyAlignment="1">
      <alignment horizontal="center" vertical="center" wrapText="1" shrinkToFit="1"/>
    </xf>
    <xf numFmtId="0" fontId="33" fillId="0" borderId="0" xfId="37" applyFont="1" applyAlignment="1">
      <alignment horizontal="center" vertical="center" wrapText="1"/>
    </xf>
    <xf numFmtId="0" fontId="7" fillId="0" borderId="0" xfId="37" applyAlignment="1">
      <alignment horizontal="center" vertical="top" wrapText="1"/>
    </xf>
    <xf numFmtId="0" fontId="2" fillId="0" borderId="0" xfId="37" applyFont="1" applyAlignment="1">
      <alignment horizontal="center" vertical="center" wrapText="1"/>
    </xf>
    <xf numFmtId="0" fontId="22" fillId="0" borderId="0" xfId="37" applyFont="1" applyAlignment="1">
      <alignment vertical="top" wrapText="1"/>
    </xf>
    <xf numFmtId="0" fontId="0" fillId="0" borderId="25" xfId="0" applyBorder="1" applyAlignment="1">
      <alignment horizontal="left" vertical="center" wrapText="1"/>
    </xf>
    <xf numFmtId="0" fontId="10" fillId="0" borderId="25" xfId="0" applyFont="1" applyBorder="1" applyAlignment="1">
      <alignment horizontal="left" vertical="center" wrapText="1"/>
    </xf>
    <xf numFmtId="0" fontId="0" fillId="0" borderId="26" xfId="0" applyBorder="1" applyAlignment="1">
      <alignment horizontal="left" vertical="center" wrapText="1"/>
    </xf>
    <xf numFmtId="0" fontId="10" fillId="0" borderId="0" xfId="37" applyFont="1" applyAlignment="1">
      <alignment vertical="center" wrapText="1"/>
    </xf>
    <xf numFmtId="0" fontId="10" fillId="0" borderId="10" xfId="37" applyFont="1" applyBorder="1" applyAlignment="1">
      <alignment vertical="center" wrapText="1"/>
    </xf>
    <xf numFmtId="0" fontId="10" fillId="0" borderId="22" xfId="37" applyFont="1" applyBorder="1" applyAlignment="1">
      <alignment vertical="center" wrapText="1"/>
    </xf>
    <xf numFmtId="0" fontId="0" fillId="13" borderId="10" xfId="0" applyFill="1" applyBorder="1">
      <alignment vertical="center"/>
    </xf>
    <xf numFmtId="0" fontId="0" fillId="13" borderId="11" xfId="0" applyFill="1" applyBorder="1">
      <alignment vertical="center"/>
    </xf>
    <xf numFmtId="0" fontId="7" fillId="0" borderId="0" xfId="0" applyFont="1" applyAlignment="1">
      <alignment horizontal="center" vertical="center"/>
    </xf>
    <xf numFmtId="0" fontId="2" fillId="13" borderId="10" xfId="47" applyFont="1" applyFill="1" applyBorder="1" applyAlignment="1">
      <alignment vertical="center"/>
    </xf>
    <xf numFmtId="0" fontId="2" fillId="13" borderId="11" xfId="47" applyFont="1" applyFill="1" applyBorder="1" applyAlignment="1">
      <alignment vertical="center"/>
    </xf>
    <xf numFmtId="0" fontId="0" fillId="0" borderId="3" xfId="0" applyBorder="1" applyAlignment="1">
      <alignment horizontal="right" vertical="center"/>
    </xf>
    <xf numFmtId="0" fontId="0" fillId="0" borderId="3" xfId="37" applyFont="1" applyBorder="1" applyAlignment="1">
      <alignment horizontal="left" vertical="center" wrapText="1"/>
    </xf>
    <xf numFmtId="0" fontId="2" fillId="0" borderId="3" xfId="37" applyFont="1" applyBorder="1" applyAlignment="1">
      <alignment vertical="center" wrapText="1"/>
    </xf>
    <xf numFmtId="0" fontId="2" fillId="0" borderId="37" xfId="37" applyFont="1" applyBorder="1" applyAlignment="1">
      <alignment vertical="center" wrapText="1"/>
    </xf>
    <xf numFmtId="0" fontId="7" fillId="0" borderId="63" xfId="47" applyFont="1" applyBorder="1" applyAlignment="1">
      <alignment vertical="center" textRotation="255"/>
    </xf>
    <xf numFmtId="0" fontId="0" fillId="0" borderId="21" xfId="0" applyBorder="1" applyAlignment="1">
      <alignment horizontal="right" vertical="center"/>
    </xf>
    <xf numFmtId="0" fontId="0" fillId="0" borderId="21" xfId="37" applyFont="1" applyBorder="1" applyAlignment="1">
      <alignment horizontal="left" vertical="center" wrapText="1"/>
    </xf>
    <xf numFmtId="0" fontId="2" fillId="0" borderId="21" xfId="37" applyFont="1" applyBorder="1" applyAlignment="1">
      <alignment vertical="center" wrapText="1"/>
    </xf>
    <xf numFmtId="0" fontId="2" fillId="0" borderId="38" xfId="37" applyFont="1" applyBorder="1" applyAlignment="1">
      <alignment vertical="center" wrapText="1"/>
    </xf>
    <xf numFmtId="0" fontId="7" fillId="0" borderId="64" xfId="47" applyFont="1" applyBorder="1" applyAlignment="1">
      <alignment vertical="center" textRotation="255"/>
    </xf>
    <xf numFmtId="0" fontId="7" fillId="0" borderId="65" xfId="47" applyFont="1" applyBorder="1" applyAlignment="1">
      <alignment vertical="center" textRotation="255"/>
    </xf>
    <xf numFmtId="0" fontId="0" fillId="13" borderId="39" xfId="0" applyFill="1" applyBorder="1">
      <alignment vertical="center"/>
    </xf>
    <xf numFmtId="0" fontId="0" fillId="13" borderId="47" xfId="0" applyFill="1" applyBorder="1">
      <alignment vertical="center"/>
    </xf>
    <xf numFmtId="0" fontId="2" fillId="0" borderId="21" xfId="0" applyFont="1" applyBorder="1">
      <alignment vertical="center"/>
    </xf>
    <xf numFmtId="0" fontId="2" fillId="0" borderId="21" xfId="37" applyFont="1" applyBorder="1" applyAlignment="1">
      <alignment vertical="center"/>
    </xf>
    <xf numFmtId="0" fontId="7" fillId="0" borderId="0" xfId="47" applyFont="1">
      <alignment vertical="center" shrinkToFit="1"/>
    </xf>
    <xf numFmtId="0" fontId="2" fillId="0" borderId="0" xfId="0" applyFont="1" applyAlignment="1">
      <alignment horizontal="left" vertical="top" wrapText="1"/>
    </xf>
    <xf numFmtId="0" fontId="2" fillId="14" borderId="0" xfId="47" applyFont="1" applyFill="1" applyAlignment="1">
      <alignment vertical="top" wrapText="1"/>
    </xf>
    <xf numFmtId="0" fontId="0" fillId="14" borderId="0" xfId="47" applyFont="1" applyFill="1" applyAlignment="1">
      <alignment vertical="top" wrapText="1"/>
    </xf>
    <xf numFmtId="0" fontId="0" fillId="11" borderId="0" xfId="47" applyFont="1" applyFill="1" applyAlignment="1">
      <alignment vertical="top" wrapText="1"/>
    </xf>
    <xf numFmtId="0" fontId="0" fillId="12" borderId="0" xfId="47" applyFont="1" applyFill="1" applyAlignment="1">
      <alignment vertical="top" wrapText="1"/>
    </xf>
    <xf numFmtId="0" fontId="7" fillId="8" borderId="60" xfId="24" applyBorder="1">
      <alignment horizontal="center" vertical="center" shrinkToFit="1"/>
    </xf>
    <xf numFmtId="0" fontId="7" fillId="8" borderId="61" xfId="24" applyBorder="1">
      <alignment horizontal="center" vertical="center" shrinkToFit="1"/>
    </xf>
    <xf numFmtId="0" fontId="7" fillId="8" borderId="62" xfId="24" applyBorder="1">
      <alignment horizontal="center" vertical="center" shrinkToFit="1"/>
    </xf>
    <xf numFmtId="0" fontId="7" fillId="9" borderId="60" xfId="28" applyBorder="1">
      <alignment horizontal="center" vertical="center" shrinkToFit="1"/>
    </xf>
    <xf numFmtId="0" fontId="7" fillId="9" borderId="61" xfId="28" applyBorder="1">
      <alignment horizontal="center" vertical="center" shrinkToFit="1"/>
    </xf>
    <xf numFmtId="0" fontId="7" fillId="7" borderId="60" xfId="15" applyBorder="1">
      <alignment horizontal="center" vertical="center" shrinkToFit="1"/>
    </xf>
    <xf numFmtId="0" fontId="7" fillId="7" borderId="61" xfId="15" applyBorder="1">
      <alignment horizontal="center" vertical="center" shrinkToFit="1"/>
    </xf>
    <xf numFmtId="0" fontId="7" fillId="7" borderId="62" xfId="15" applyBorder="1">
      <alignment horizontal="center" vertical="center" shrinkToFit="1"/>
    </xf>
    <xf numFmtId="0" fontId="7" fillId="9" borderId="62" xfId="28" applyBorder="1">
      <alignment horizontal="center" vertical="center" shrinkToFit="1"/>
    </xf>
    <xf numFmtId="0" fontId="7" fillId="7" borderId="58" xfId="15" applyBorder="1" applyProtection="1">
      <alignment horizontal="center" vertical="center" shrinkToFit="1"/>
      <protection locked="0"/>
    </xf>
    <xf numFmtId="0" fontId="2" fillId="0" borderId="9" xfId="0" applyFont="1" applyBorder="1" applyAlignment="1" applyProtection="1">
      <alignment vertical="center" shrinkToFit="1"/>
      <protection locked="0"/>
    </xf>
    <xf numFmtId="0" fontId="31" fillId="0" borderId="9" xfId="0" applyFont="1" applyBorder="1" applyAlignment="1" applyProtection="1">
      <alignment horizontal="center" vertical="center"/>
      <protection locked="0"/>
    </xf>
    <xf numFmtId="0" fontId="10" fillId="0" borderId="9" xfId="0" applyFont="1" applyBorder="1"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28" xfId="0" applyBorder="1" applyProtection="1">
      <alignment vertical="center"/>
      <protection locked="0"/>
    </xf>
    <xf numFmtId="0" fontId="21" fillId="0" borderId="9" xfId="0" applyFont="1" applyBorder="1" applyProtection="1">
      <alignment vertical="center"/>
      <protection locked="0"/>
    </xf>
    <xf numFmtId="0" fontId="7" fillId="7" borderId="59" xfId="15" applyBorder="1" applyProtection="1">
      <alignment horizontal="center" vertical="center" shrinkToFit="1"/>
      <protection locked="0"/>
    </xf>
    <xf numFmtId="0" fontId="2" fillId="0" borderId="27" xfId="0" applyFont="1" applyBorder="1" applyAlignment="1" applyProtection="1">
      <alignment vertical="center" shrinkToFit="1"/>
      <protection locked="0"/>
    </xf>
    <xf numFmtId="0" fontId="0" fillId="0" borderId="0" xfId="0" applyAlignment="1">
      <alignment horizontal="center" vertical="center"/>
    </xf>
    <xf numFmtId="0" fontId="0" fillId="0" borderId="0" xfId="0" applyAlignment="1">
      <alignment horizontal="right" vertical="center"/>
    </xf>
    <xf numFmtId="0" fontId="41" fillId="0" borderId="0" xfId="59" applyFont="1">
      <alignment vertical="center"/>
    </xf>
    <xf numFmtId="0" fontId="43" fillId="0" borderId="0" xfId="59" applyFont="1">
      <alignment vertical="center"/>
    </xf>
    <xf numFmtId="0" fontId="41" fillId="0" borderId="2" xfId="59" applyFont="1" applyBorder="1">
      <alignment vertical="center"/>
    </xf>
    <xf numFmtId="0" fontId="44" fillId="0" borderId="0" xfId="59" applyFont="1">
      <alignment vertical="center"/>
    </xf>
    <xf numFmtId="0" fontId="12" fillId="0" borderId="1" xfId="59" applyFont="1" applyBorder="1">
      <alignment vertical="center"/>
    </xf>
    <xf numFmtId="0" fontId="46" fillId="0" borderId="0" xfId="59" applyFont="1">
      <alignment vertical="center"/>
    </xf>
    <xf numFmtId="0" fontId="47" fillId="0" borderId="1" xfId="59" applyFont="1" applyBorder="1" applyProtection="1">
      <alignment vertical="center"/>
      <protection locked="0"/>
    </xf>
    <xf numFmtId="0" fontId="12" fillId="0" borderId="2" xfId="59" applyFont="1" applyBorder="1">
      <alignment vertical="center"/>
    </xf>
    <xf numFmtId="0" fontId="48" fillId="0" borderId="0" xfId="59" applyFont="1">
      <alignment vertical="center"/>
    </xf>
    <xf numFmtId="0" fontId="12" fillId="0" borderId="1" xfId="59" applyFont="1" applyBorder="1" applyAlignment="1">
      <alignment horizontal="left" vertical="center"/>
    </xf>
    <xf numFmtId="0" fontId="45" fillId="0" borderId="1" xfId="59" applyFont="1" applyBorder="1">
      <alignment vertical="center"/>
    </xf>
    <xf numFmtId="0" fontId="45" fillId="0" borderId="1" xfId="59" applyFont="1" applyBorder="1" applyAlignment="1">
      <alignment horizontal="center" vertical="center"/>
    </xf>
    <xf numFmtId="0" fontId="41" fillId="0" borderId="1" xfId="59" applyFont="1" applyBorder="1">
      <alignment vertical="center"/>
    </xf>
    <xf numFmtId="0" fontId="45" fillId="0" borderId="2" xfId="59" applyFont="1" applyBorder="1">
      <alignment vertical="center"/>
    </xf>
    <xf numFmtId="0" fontId="47" fillId="0" borderId="2" xfId="59" applyFont="1" applyBorder="1" applyProtection="1">
      <alignment vertical="center"/>
      <protection locked="0"/>
    </xf>
    <xf numFmtId="0" fontId="46" fillId="0" borderId="1" xfId="59" applyFont="1" applyBorder="1">
      <alignment vertical="center"/>
    </xf>
    <xf numFmtId="0" fontId="46" fillId="0" borderId="1" xfId="59" applyFont="1" applyBorder="1" applyAlignment="1">
      <alignment horizontal="center" vertical="center"/>
    </xf>
    <xf numFmtId="0" fontId="12" fillId="0" borderId="1" xfId="59" applyFont="1" applyBorder="1" applyAlignment="1">
      <alignment horizontal="center" vertical="center"/>
    </xf>
    <xf numFmtId="56" fontId="12" fillId="0" borderId="1" xfId="59" quotePrefix="1" applyNumberFormat="1" applyFont="1" applyBorder="1" applyAlignment="1">
      <alignment horizontal="center" vertical="center"/>
    </xf>
    <xf numFmtId="0" fontId="49" fillId="0" borderId="6" xfId="59" applyFont="1" applyBorder="1" applyAlignment="1">
      <alignment horizontal="center" vertical="center"/>
    </xf>
    <xf numFmtId="0" fontId="12" fillId="0" borderId="0" xfId="59" applyFont="1">
      <alignment vertical="center"/>
    </xf>
    <xf numFmtId="0" fontId="46" fillId="0" borderId="0" xfId="59" applyFont="1" applyAlignment="1">
      <alignment horizontal="center" vertical="center"/>
    </xf>
    <xf numFmtId="0" fontId="45" fillId="0" borderId="0" xfId="59" applyFont="1" applyAlignment="1">
      <alignment horizontal="center" vertical="center"/>
    </xf>
    <xf numFmtId="0" fontId="45" fillId="0" borderId="0" xfId="59" applyFont="1">
      <alignment vertical="center"/>
    </xf>
    <xf numFmtId="0" fontId="47" fillId="0" borderId="1" xfId="59" applyFont="1" applyBorder="1" applyAlignment="1" applyProtection="1">
      <alignment horizontal="left" vertical="center"/>
      <protection locked="0"/>
    </xf>
    <xf numFmtId="0" fontId="49" fillId="0" borderId="4" xfId="59" applyFont="1" applyBorder="1" applyAlignment="1">
      <alignment horizontal="center" vertical="center"/>
    </xf>
    <xf numFmtId="0" fontId="41" fillId="0" borderId="0" xfId="59" applyFont="1" applyAlignment="1">
      <alignment horizontal="right" vertical="center"/>
    </xf>
    <xf numFmtId="0" fontId="41" fillId="0" borderId="0" xfId="59" applyFont="1" applyAlignment="1">
      <alignment horizontal="center" vertical="center"/>
    </xf>
    <xf numFmtId="0" fontId="50" fillId="0" borderId="0" xfId="59" applyFont="1" applyAlignment="1">
      <alignment horizontal="center" vertical="center"/>
    </xf>
    <xf numFmtId="0" fontId="45" fillId="0" borderId="4" xfId="59" applyFont="1" applyBorder="1">
      <alignment vertical="center"/>
    </xf>
    <xf numFmtId="0" fontId="46" fillId="0" borderId="2" xfId="59" applyFont="1" applyBorder="1">
      <alignment vertical="center"/>
    </xf>
    <xf numFmtId="0" fontId="45" fillId="0" borderId="5" xfId="59" applyFont="1" applyBorder="1">
      <alignment vertical="center"/>
    </xf>
    <xf numFmtId="0" fontId="51" fillId="0" borderId="1" xfId="59" applyFont="1" applyBorder="1">
      <alignment vertical="center"/>
    </xf>
    <xf numFmtId="0" fontId="52" fillId="0" borderId="1" xfId="59" applyFont="1" applyBorder="1">
      <alignment vertical="center"/>
    </xf>
    <xf numFmtId="0" fontId="45" fillId="0" borderId="6" xfId="59" applyFont="1" applyBorder="1">
      <alignment vertical="center"/>
    </xf>
    <xf numFmtId="0" fontId="45" fillId="0" borderId="0" xfId="60" applyFont="1">
      <alignment vertical="center"/>
    </xf>
    <xf numFmtId="0" fontId="45" fillId="0" borderId="0" xfId="59" applyFont="1" applyAlignment="1">
      <alignment horizontal="right" vertical="center"/>
    </xf>
    <xf numFmtId="0" fontId="52" fillId="0" borderId="0" xfId="59" applyFont="1" applyProtection="1">
      <alignment vertical="center"/>
      <protection locked="0"/>
    </xf>
    <xf numFmtId="0" fontId="45" fillId="0" borderId="0" xfId="59" applyFont="1" applyAlignment="1">
      <alignment horizontal="left" vertical="center"/>
    </xf>
    <xf numFmtId="0" fontId="45" fillId="0" borderId="4" xfId="59" applyFont="1" applyBorder="1" applyAlignment="1">
      <alignment horizontal="right" vertical="center"/>
    </xf>
    <xf numFmtId="0" fontId="51" fillId="0" borderId="2" xfId="59" applyFont="1" applyBorder="1">
      <alignment vertical="center"/>
    </xf>
    <xf numFmtId="0" fontId="52" fillId="0" borderId="2" xfId="59" applyFont="1" applyBorder="1">
      <alignment vertical="center"/>
    </xf>
    <xf numFmtId="0" fontId="45" fillId="0" borderId="2" xfId="59" applyFont="1" applyBorder="1" applyAlignment="1">
      <alignment horizontal="right" vertical="center"/>
    </xf>
    <xf numFmtId="0" fontId="53" fillId="0" borderId="2" xfId="59" applyFont="1" applyBorder="1" applyProtection="1">
      <alignment vertical="center"/>
      <protection locked="0"/>
    </xf>
    <xf numFmtId="0" fontId="46" fillId="0" borderId="7" xfId="59" applyFont="1" applyBorder="1" applyAlignment="1">
      <alignment horizontal="center" vertical="center"/>
    </xf>
    <xf numFmtId="0" fontId="12" fillId="0" borderId="5" xfId="59" applyFont="1" applyBorder="1" applyAlignment="1">
      <alignment horizontal="center" vertical="center"/>
    </xf>
    <xf numFmtId="0" fontId="52" fillId="0" borderId="1" xfId="59" applyFont="1" applyBorder="1" applyProtection="1">
      <alignment vertical="center"/>
      <protection locked="0"/>
    </xf>
    <xf numFmtId="0" fontId="52" fillId="0" borderId="0" xfId="59" applyFont="1">
      <alignment vertical="center"/>
    </xf>
    <xf numFmtId="0" fontId="46" fillId="0" borderId="0" xfId="59" applyFont="1" applyAlignment="1">
      <alignment horizontal="left" vertical="center"/>
    </xf>
    <xf numFmtId="0" fontId="54" fillId="0" borderId="0" xfId="59" applyFont="1">
      <alignment vertical="center"/>
    </xf>
    <xf numFmtId="0" fontId="54" fillId="0" borderId="4" xfId="59" applyFont="1" applyBorder="1">
      <alignment vertical="center"/>
    </xf>
    <xf numFmtId="0" fontId="45" fillId="0" borderId="135" xfId="59" applyFont="1" applyBorder="1">
      <alignment vertical="center"/>
    </xf>
    <xf numFmtId="0" fontId="45" fillId="0" borderId="1" xfId="59" applyFont="1" applyBorder="1" applyAlignment="1">
      <alignment horizontal="right" vertical="center"/>
    </xf>
    <xf numFmtId="0" fontId="51" fillId="0" borderId="0" xfId="59" applyFont="1" applyProtection="1">
      <alignment vertical="center"/>
      <protection locked="0"/>
    </xf>
    <xf numFmtId="0" fontId="55" fillId="0" borderId="0" xfId="59" applyFont="1" applyProtection="1">
      <alignment vertical="center"/>
      <protection locked="0"/>
    </xf>
    <xf numFmtId="0" fontId="56" fillId="0" borderId="0" xfId="59" applyFont="1" applyAlignment="1">
      <alignment horizontal="left" vertical="center"/>
    </xf>
    <xf numFmtId="0" fontId="55" fillId="0" borderId="0" xfId="59" applyFont="1">
      <alignment vertical="center"/>
    </xf>
    <xf numFmtId="0" fontId="45" fillId="0" borderId="2" xfId="59" applyFont="1" applyBorder="1" applyAlignment="1">
      <alignment horizontal="left" vertical="center"/>
    </xf>
    <xf numFmtId="0" fontId="54" fillId="0" borderId="2" xfId="59" applyFont="1" applyBorder="1">
      <alignment vertical="center"/>
    </xf>
    <xf numFmtId="0" fontId="54" fillId="0" borderId="1" xfId="59" applyFont="1" applyBorder="1">
      <alignment vertical="center"/>
    </xf>
    <xf numFmtId="0" fontId="46" fillId="0" borderId="6" xfId="59" applyFont="1" applyBorder="1">
      <alignment vertical="center"/>
    </xf>
    <xf numFmtId="0" fontId="52" fillId="0" borderId="2" xfId="59" applyFont="1" applyBorder="1" applyProtection="1">
      <alignment vertical="center"/>
      <protection locked="0"/>
    </xf>
    <xf numFmtId="0" fontId="46" fillId="0" borderId="2" xfId="59" applyFont="1" applyBorder="1" applyAlignment="1">
      <alignment horizontal="right" vertical="center"/>
    </xf>
    <xf numFmtId="0" fontId="46" fillId="0" borderId="5" xfId="59" applyFont="1" applyBorder="1">
      <alignment vertical="center"/>
    </xf>
    <xf numFmtId="0" fontId="45" fillId="0" borderId="136" xfId="59" applyFont="1" applyBorder="1">
      <alignment vertical="center"/>
    </xf>
    <xf numFmtId="0" fontId="45" fillId="0" borderId="135" xfId="59" applyFont="1" applyBorder="1" applyAlignment="1"/>
    <xf numFmtId="0" fontId="45" fillId="0" borderId="1" xfId="59" applyFont="1" applyBorder="1" applyAlignment="1"/>
    <xf numFmtId="0" fontId="45" fillId="0" borderId="7" xfId="59" applyFont="1" applyBorder="1">
      <alignment vertical="center"/>
    </xf>
    <xf numFmtId="0" fontId="57" fillId="0" borderId="2" xfId="59" applyFont="1" applyBorder="1">
      <alignment vertical="center"/>
    </xf>
    <xf numFmtId="0" fontId="57" fillId="0" borderId="5" xfId="59" applyFont="1" applyBorder="1">
      <alignment vertical="center"/>
    </xf>
    <xf numFmtId="0" fontId="57" fillId="0" borderId="1" xfId="59" applyFont="1" applyBorder="1">
      <alignment vertical="center"/>
    </xf>
    <xf numFmtId="0" fontId="57" fillId="0" borderId="6" xfId="59" applyFont="1" applyBorder="1">
      <alignment vertical="center"/>
    </xf>
    <xf numFmtId="0" fontId="45" fillId="0" borderId="136" xfId="59" applyFont="1" applyBorder="1" applyAlignment="1">
      <alignment vertical="top"/>
    </xf>
    <xf numFmtId="0" fontId="45" fillId="0" borderId="1" xfId="59" applyFont="1" applyBorder="1" applyAlignment="1">
      <alignment horizontal="left" vertical="center"/>
    </xf>
    <xf numFmtId="0" fontId="43" fillId="0" borderId="1" xfId="59" applyFont="1" applyBorder="1">
      <alignment vertical="center"/>
    </xf>
    <xf numFmtId="0" fontId="41" fillId="0" borderId="1" xfId="59" applyFont="1" applyBorder="1" applyAlignment="1"/>
    <xf numFmtId="0" fontId="46" fillId="0" borderId="2" xfId="59" applyFont="1" applyBorder="1" applyAlignment="1">
      <alignment vertical="top"/>
    </xf>
    <xf numFmtId="0" fontId="0" fillId="14" borderId="0" xfId="0" applyFill="1">
      <alignment vertical="center"/>
    </xf>
    <xf numFmtId="0" fontId="52" fillId="0" borderId="1" xfId="60" applyFont="1" applyBorder="1" applyProtection="1">
      <alignment vertical="center"/>
      <protection locked="0"/>
    </xf>
    <xf numFmtId="0" fontId="51" fillId="0" borderId="1" xfId="59" applyFont="1" applyBorder="1" applyProtection="1">
      <alignment vertical="center"/>
      <protection locked="0"/>
    </xf>
    <xf numFmtId="0" fontId="51" fillId="0" borderId="2" xfId="59" applyFont="1" applyBorder="1" applyProtection="1">
      <alignment vertical="center"/>
      <protection locked="0"/>
    </xf>
    <xf numFmtId="0" fontId="46" fillId="0" borderId="0" xfId="59" applyFont="1" applyAlignment="1">
      <alignment horizontal="right" vertical="center"/>
    </xf>
    <xf numFmtId="0" fontId="59" fillId="0" borderId="0" xfId="59" applyFont="1">
      <alignment vertical="center"/>
    </xf>
    <xf numFmtId="0" fontId="60" fillId="0" borderId="1" xfId="59" applyFont="1" applyBorder="1">
      <alignment vertical="center"/>
    </xf>
    <xf numFmtId="0" fontId="59" fillId="0" borderId="0" xfId="59" applyFont="1" applyAlignment="1">
      <alignment horizontal="left" vertical="center"/>
    </xf>
    <xf numFmtId="0" fontId="56" fillId="0" borderId="0" xfId="59" applyFont="1" applyAlignment="1" applyProtection="1">
      <alignment horizontal="left" vertical="center"/>
      <protection locked="0"/>
    </xf>
    <xf numFmtId="0" fontId="51" fillId="0" borderId="0" xfId="59" applyFont="1" applyAlignment="1" applyProtection="1">
      <alignment horizontal="left" vertical="center"/>
      <protection locked="0"/>
    </xf>
    <xf numFmtId="0" fontId="51" fillId="0" borderId="1" xfId="59" applyFont="1" applyBorder="1" applyAlignment="1" applyProtection="1">
      <alignment vertical="center" shrinkToFit="1"/>
      <protection locked="0"/>
    </xf>
    <xf numFmtId="0" fontId="58" fillId="0" borderId="0" xfId="59" applyFont="1">
      <alignment vertical="center"/>
    </xf>
    <xf numFmtId="0" fontId="12" fillId="0" borderId="1" xfId="59" applyFont="1" applyBorder="1" applyAlignment="1" applyProtection="1">
      <alignment vertical="center" shrinkToFit="1"/>
      <protection locked="0"/>
    </xf>
    <xf numFmtId="177" fontId="7" fillId="0" borderId="0" xfId="0" applyNumberFormat="1" applyFont="1" applyAlignment="1">
      <alignment horizontal="center" vertical="center" shrinkToFit="1"/>
    </xf>
    <xf numFmtId="49" fontId="7" fillId="6" borderId="50" xfId="11" applyNumberFormat="1" applyBorder="1">
      <alignment horizontal="center" vertical="center" shrinkToFit="1"/>
      <protection locked="0"/>
    </xf>
    <xf numFmtId="49" fontId="7" fillId="6" borderId="94" xfId="11" applyNumberFormat="1" applyBorder="1">
      <alignment horizontal="center" vertical="center" shrinkToFit="1"/>
      <protection locked="0"/>
    </xf>
    <xf numFmtId="0" fontId="7" fillId="7" borderId="60" xfId="17" applyBorder="1">
      <alignment horizontal="center" vertical="center" textRotation="255" shrinkToFit="1"/>
    </xf>
    <xf numFmtId="0" fontId="7" fillId="7" borderId="58" xfId="17" applyBorder="1">
      <alignment horizontal="center" vertical="center" textRotation="255" shrinkToFit="1"/>
    </xf>
    <xf numFmtId="0" fontId="7" fillId="7" borderId="59" xfId="17" applyBorder="1">
      <alignment horizontal="center" vertical="center" textRotation="255" shrinkToFit="1"/>
    </xf>
    <xf numFmtId="49" fontId="7" fillId="0" borderId="10" xfId="51" applyBorder="1" applyAlignment="1">
      <alignment horizontal="left" vertical="center" shrinkToFit="1"/>
      <protection locked="0"/>
    </xf>
    <xf numFmtId="49" fontId="7" fillId="0" borderId="22" xfId="51" applyBorder="1" applyAlignment="1">
      <alignment horizontal="left" vertical="center" shrinkToFit="1"/>
      <protection locked="0"/>
    </xf>
    <xf numFmtId="0" fontId="7" fillId="7" borderId="9" xfId="15" applyBorder="1">
      <alignment horizontal="center" vertical="center" shrinkToFit="1"/>
    </xf>
    <xf numFmtId="0" fontId="7" fillId="6" borderId="9" xfId="11" applyBorder="1">
      <alignment horizontal="center" vertical="center" shrinkToFit="1"/>
      <protection locked="0"/>
    </xf>
    <xf numFmtId="0" fontId="7" fillId="6" borderId="17" xfId="11" applyBorder="1">
      <alignment horizontal="center" vertical="center" shrinkToFit="1"/>
      <protection locked="0"/>
    </xf>
    <xf numFmtId="0" fontId="7" fillId="6" borderId="31" xfId="11" applyBorder="1">
      <alignment horizontal="center" vertical="center" shrinkToFit="1"/>
      <protection locked="0"/>
    </xf>
    <xf numFmtId="0" fontId="7" fillId="6" borderId="28" xfId="11" applyBorder="1">
      <alignment horizontal="center" vertical="center" shrinkToFit="1"/>
      <protection locked="0"/>
    </xf>
    <xf numFmtId="0" fontId="7" fillId="7" borderId="17" xfId="15" applyBorder="1">
      <alignment horizontal="center" vertical="center" shrinkToFit="1"/>
    </xf>
    <xf numFmtId="0" fontId="7" fillId="6" borderId="54" xfId="11" applyBorder="1">
      <alignment horizontal="center" vertical="center" shrinkToFit="1"/>
      <protection locked="0"/>
    </xf>
    <xf numFmtId="0" fontId="7" fillId="7" borderId="54" xfId="15" applyBorder="1">
      <alignment horizontal="center" vertical="center" shrinkToFit="1"/>
    </xf>
    <xf numFmtId="180" fontId="7" fillId="6" borderId="9" xfId="10" applyBorder="1">
      <alignment horizontal="center" vertical="center" shrinkToFit="1"/>
      <protection locked="0"/>
    </xf>
    <xf numFmtId="0" fontId="7" fillId="6" borderId="132" xfId="7" applyBorder="1">
      <alignment horizontal="center" vertical="center" shrinkToFit="1"/>
    </xf>
    <xf numFmtId="0" fontId="7" fillId="6" borderId="87" xfId="7" applyBorder="1">
      <alignment horizontal="center" vertical="center" shrinkToFit="1"/>
    </xf>
    <xf numFmtId="0" fontId="0" fillId="0" borderId="0" xfId="0">
      <alignment vertical="center"/>
    </xf>
    <xf numFmtId="0" fontId="6" fillId="0" borderId="0" xfId="14">
      <alignment horizontal="center" vertical="center"/>
    </xf>
    <xf numFmtId="0" fontId="7" fillId="10" borderId="132" xfId="44" applyBorder="1">
      <alignment horizontal="center" vertical="center" shrinkToFit="1"/>
    </xf>
    <xf numFmtId="0" fontId="7" fillId="10" borderId="87" xfId="44" applyBorder="1">
      <alignment horizontal="center" vertical="center" shrinkToFit="1"/>
    </xf>
    <xf numFmtId="0" fontId="11" fillId="0" borderId="21" xfId="29" applyFont="1" applyBorder="1" applyAlignment="1">
      <alignment vertical="center" wrapText="1" shrinkToFit="1"/>
    </xf>
    <xf numFmtId="0" fontId="7" fillId="10" borderId="50" xfId="44" applyBorder="1">
      <alignment horizontal="center" vertical="center" shrinkToFit="1"/>
    </xf>
    <xf numFmtId="0" fontId="7" fillId="7" borderId="107" xfId="15" applyBorder="1">
      <alignment horizontal="center" vertical="center" shrinkToFit="1"/>
    </xf>
    <xf numFmtId="182" fontId="7" fillId="6" borderId="17" xfId="11" applyNumberFormat="1" applyBorder="1">
      <alignment horizontal="center" vertical="center" shrinkToFit="1"/>
      <protection locked="0"/>
    </xf>
    <xf numFmtId="182" fontId="7" fillId="6" borderId="16" xfId="11" applyNumberFormat="1" applyBorder="1">
      <alignment horizontal="center" vertical="center" shrinkToFit="1"/>
      <protection locked="0"/>
    </xf>
    <xf numFmtId="177" fontId="7" fillId="6" borderId="54" xfId="12" applyBorder="1">
      <alignment horizontal="center" vertical="center" shrinkToFit="1"/>
      <protection locked="0"/>
    </xf>
    <xf numFmtId="0" fontId="7" fillId="10" borderId="19" xfId="44" applyBorder="1" applyAlignment="1">
      <alignment horizontal="right" vertical="center" shrinkToFit="1"/>
    </xf>
    <xf numFmtId="0" fontId="7" fillId="10" borderId="10" xfId="44" applyBorder="1" applyAlignment="1">
      <alignment horizontal="right" vertical="center" shrinkToFit="1"/>
    </xf>
    <xf numFmtId="180" fontId="7" fillId="6" borderId="17" xfId="10" applyBorder="1">
      <alignment horizontal="center" vertical="center" shrinkToFit="1"/>
      <protection locked="0"/>
    </xf>
    <xf numFmtId="0" fontId="7" fillId="10" borderId="9" xfId="44" applyBorder="1">
      <alignment horizontal="center" vertical="center" shrinkToFit="1"/>
    </xf>
    <xf numFmtId="0" fontId="2" fillId="10" borderId="9" xfId="45" applyBorder="1">
      <alignment horizontal="center" vertical="center" shrinkToFit="1"/>
    </xf>
    <xf numFmtId="49" fontId="7" fillId="0" borderId="9" xfId="51" applyBorder="1">
      <alignment horizontal="center" vertical="center" shrinkToFit="1"/>
      <protection locked="0"/>
    </xf>
    <xf numFmtId="49" fontId="7" fillId="0" borderId="28" xfId="51" applyBorder="1">
      <alignment horizontal="center" vertical="center" shrinkToFit="1"/>
      <protection locked="0"/>
    </xf>
    <xf numFmtId="0" fontId="0" fillId="6" borderId="9" xfId="9" applyFont="1" applyBorder="1">
      <alignment horizontal="center" vertical="center" shrinkToFit="1"/>
      <protection locked="0"/>
    </xf>
    <xf numFmtId="0" fontId="2" fillId="6" borderId="9" xfId="9" applyBorder="1">
      <alignment horizontal="center" vertical="center" shrinkToFit="1"/>
      <protection locked="0"/>
    </xf>
    <xf numFmtId="0" fontId="7" fillId="7" borderId="9" xfId="17" applyBorder="1">
      <alignment horizontal="center" vertical="center" textRotation="255" shrinkToFit="1"/>
    </xf>
    <xf numFmtId="0" fontId="7" fillId="7" borderId="28" xfId="15" applyBorder="1">
      <alignment horizontal="center" vertical="center" shrinkToFit="1"/>
    </xf>
    <xf numFmtId="0" fontId="7" fillId="7" borderId="27" xfId="15" applyBorder="1">
      <alignment horizontal="center" vertical="center" shrinkToFit="1"/>
    </xf>
    <xf numFmtId="0" fontId="7" fillId="7" borderId="29" xfId="15" applyBorder="1">
      <alignment horizontal="center" vertical="center" shrinkToFit="1"/>
    </xf>
    <xf numFmtId="0" fontId="2" fillId="0" borderId="27" xfId="57" applyBorder="1">
      <alignment horizontal="center" vertical="center" shrinkToFit="1"/>
      <protection locked="0"/>
    </xf>
    <xf numFmtId="49" fontId="7" fillId="0" borderId="27" xfId="51" applyBorder="1">
      <alignment horizontal="center" vertical="center" shrinkToFit="1"/>
      <protection locked="0"/>
    </xf>
    <xf numFmtId="0" fontId="2" fillId="0" borderId="9" xfId="57" applyBorder="1">
      <alignment horizontal="center" vertical="center" shrinkToFit="1"/>
      <protection locked="0"/>
    </xf>
    <xf numFmtId="0" fontId="7" fillId="0" borderId="15" xfId="29" applyBorder="1">
      <alignment horizontal="center" vertical="center" shrinkToFit="1"/>
    </xf>
    <xf numFmtId="0" fontId="7" fillId="0" borderId="13" xfId="29" applyBorder="1">
      <alignment horizontal="center" vertical="center" shrinkToFit="1"/>
    </xf>
    <xf numFmtId="0" fontId="7" fillId="0" borderId="16" xfId="29" applyBorder="1">
      <alignment horizontal="center" vertical="center" shrinkToFit="1"/>
    </xf>
    <xf numFmtId="0" fontId="7" fillId="0" borderId="3" xfId="29" applyBorder="1">
      <alignment horizontal="center" vertical="center" shrinkToFit="1"/>
    </xf>
    <xf numFmtId="0" fontId="7" fillId="7" borderId="3" xfId="15" applyBorder="1">
      <alignment horizontal="center" vertical="center" shrinkToFit="1"/>
    </xf>
    <xf numFmtId="0" fontId="7" fillId="8" borderId="3" xfId="24" applyBorder="1">
      <alignment horizontal="center" vertical="center" shrinkToFit="1"/>
    </xf>
    <xf numFmtId="0" fontId="7" fillId="8" borderId="14" xfId="24" applyBorder="1">
      <alignment horizontal="center" vertical="center" shrinkToFit="1"/>
    </xf>
    <xf numFmtId="0" fontId="7" fillId="8" borderId="20" xfId="24" applyBorder="1">
      <alignment horizontal="center" vertical="center" shrinkToFit="1"/>
    </xf>
    <xf numFmtId="0" fontId="7" fillId="8" borderId="12" xfId="24" applyBorder="1">
      <alignment horizontal="center" vertical="center" shrinkToFit="1"/>
    </xf>
    <xf numFmtId="0" fontId="7" fillId="8" borderId="15" xfId="24" applyBorder="1">
      <alignment horizontal="center" vertical="center" shrinkToFit="1"/>
    </xf>
    <xf numFmtId="0" fontId="7" fillId="8" borderId="18" xfId="24" applyBorder="1">
      <alignment horizontal="center" vertical="center" shrinkToFit="1"/>
    </xf>
    <xf numFmtId="0" fontId="7" fillId="8" borderId="16" xfId="24" applyBorder="1">
      <alignment horizontal="center" vertical="center" shrinkToFit="1"/>
    </xf>
    <xf numFmtId="0" fontId="7" fillId="7" borderId="14" xfId="15" applyBorder="1">
      <alignment horizontal="center" vertical="center" shrinkToFit="1"/>
    </xf>
    <xf numFmtId="0" fontId="7" fillId="7" borderId="20" xfId="15" applyBorder="1">
      <alignment horizontal="center" vertical="center" shrinkToFit="1"/>
    </xf>
    <xf numFmtId="0" fontId="7" fillId="7" borderId="12" xfId="15" applyBorder="1">
      <alignment horizontal="center" vertical="center" shrinkToFit="1"/>
    </xf>
    <xf numFmtId="0" fontId="7" fillId="7" borderId="15" xfId="15" applyBorder="1">
      <alignment horizontal="center" vertical="center" shrinkToFit="1"/>
    </xf>
    <xf numFmtId="0" fontId="7" fillId="7" borderId="18" xfId="15" applyBorder="1">
      <alignment horizontal="center" vertical="center" shrinkToFit="1"/>
    </xf>
    <xf numFmtId="0" fontId="7" fillId="7" borderId="16" xfId="15" applyBorder="1">
      <alignment horizontal="center" vertical="center" shrinkToFit="1"/>
    </xf>
    <xf numFmtId="0" fontId="7" fillId="9" borderId="14" xfId="28" applyBorder="1">
      <alignment horizontal="center" vertical="center" shrinkToFit="1"/>
    </xf>
    <xf numFmtId="0" fontId="7" fillId="9" borderId="20" xfId="28" applyBorder="1">
      <alignment horizontal="center" vertical="center" shrinkToFit="1"/>
    </xf>
    <xf numFmtId="0" fontId="7" fillId="9" borderId="12" xfId="28" applyBorder="1">
      <alignment horizontal="center" vertical="center" shrinkToFit="1"/>
    </xf>
    <xf numFmtId="0" fontId="7" fillId="9" borderId="15" xfId="28" applyBorder="1">
      <alignment horizontal="center" vertical="center" shrinkToFit="1"/>
    </xf>
    <xf numFmtId="0" fontId="7" fillId="9" borderId="18" xfId="28" applyBorder="1">
      <alignment horizontal="center" vertical="center" shrinkToFit="1"/>
    </xf>
    <xf numFmtId="0" fontId="7" fillId="9" borderId="16" xfId="28" applyBorder="1">
      <alignment horizontal="center" vertical="center" shrinkToFit="1"/>
    </xf>
    <xf numFmtId="0" fontId="7" fillId="0" borderId="133" xfId="29" applyBorder="1">
      <alignment horizontal="center" vertical="center" shrinkToFit="1"/>
    </xf>
    <xf numFmtId="0" fontId="7" fillId="0" borderId="134" xfId="29" applyBorder="1">
      <alignment horizontal="center" vertical="center" shrinkToFit="1"/>
    </xf>
    <xf numFmtId="49" fontId="7" fillId="0" borderId="10" xfId="51" applyBorder="1">
      <alignment horizontal="center" vertical="center" shrinkToFit="1"/>
      <protection locked="0"/>
    </xf>
    <xf numFmtId="0" fontId="7" fillId="0" borderId="14" xfId="29" applyBorder="1">
      <alignment horizontal="center" vertical="center" shrinkToFit="1"/>
    </xf>
    <xf numFmtId="0" fontId="7" fillId="0" borderId="12" xfId="29" applyBorder="1">
      <alignment horizontal="center" vertical="center" shrinkToFit="1"/>
    </xf>
    <xf numFmtId="0" fontId="0" fillId="0" borderId="27" xfId="49" applyFont="1" applyBorder="1">
      <alignment horizontal="left" vertical="center" shrinkToFit="1"/>
      <protection locked="0"/>
    </xf>
    <xf numFmtId="0" fontId="2" fillId="0" borderId="27" xfId="49" applyBorder="1">
      <alignment horizontal="left" vertical="center" shrinkToFit="1"/>
      <protection locked="0"/>
    </xf>
    <xf numFmtId="0" fontId="2" fillId="0" borderId="43" xfId="49" applyBorder="1">
      <alignment horizontal="left" vertical="center" shrinkToFit="1"/>
      <protection locked="0"/>
    </xf>
    <xf numFmtId="0" fontId="2" fillId="0" borderId="45" xfId="49" applyBorder="1">
      <alignment horizontal="left" vertical="center" shrinkToFit="1"/>
      <protection locked="0"/>
    </xf>
    <xf numFmtId="0" fontId="7" fillId="0" borderId="0" xfId="29">
      <alignment horizontal="center" vertical="center" shrinkToFit="1"/>
    </xf>
    <xf numFmtId="49" fontId="7" fillId="0" borderId="19" xfId="51" applyBorder="1">
      <alignment horizontal="center" vertical="center" shrinkToFit="1"/>
      <protection locked="0"/>
    </xf>
    <xf numFmtId="0" fontId="7" fillId="0" borderId="27" xfId="29" applyBorder="1">
      <alignment horizontal="center" vertical="center" shrinkToFit="1"/>
    </xf>
    <xf numFmtId="0" fontId="7" fillId="0" borderId="9" xfId="29" applyBorder="1">
      <alignment horizontal="center" vertical="center" shrinkToFit="1"/>
    </xf>
    <xf numFmtId="0" fontId="7" fillId="9" borderId="3" xfId="28" applyBorder="1">
      <alignment horizontal="center" vertical="center" shrinkToFit="1"/>
    </xf>
    <xf numFmtId="0" fontId="2" fillId="0" borderId="13" xfId="38" applyBorder="1">
      <alignment horizontal="center" vertical="center" shrinkToFit="1"/>
    </xf>
    <xf numFmtId="0" fontId="2" fillId="0" borderId="3" xfId="38" applyBorder="1">
      <alignment horizontal="center" vertical="center" shrinkToFit="1"/>
    </xf>
    <xf numFmtId="0" fontId="0" fillId="0" borderId="0" xfId="0" applyAlignment="1">
      <alignment vertical="center" wrapText="1"/>
    </xf>
    <xf numFmtId="0" fontId="2" fillId="0" borderId="0" xfId="35">
      <alignment horizontal="left" vertical="center" wrapText="1"/>
    </xf>
    <xf numFmtId="0" fontId="7" fillId="0" borderId="19" xfId="29" applyBorder="1">
      <alignment horizontal="center" vertical="center" shrinkToFit="1"/>
    </xf>
    <xf numFmtId="0" fontId="7" fillId="9" borderId="13" xfId="28" applyBorder="1">
      <alignment horizontal="center" vertical="center" shrinkToFit="1"/>
    </xf>
    <xf numFmtId="0" fontId="7" fillId="9" borderId="0" xfId="28">
      <alignment horizontal="center" vertical="center" shrinkToFit="1"/>
    </xf>
    <xf numFmtId="0" fontId="7" fillId="0" borderId="61" xfId="29" applyBorder="1">
      <alignment horizontal="center" vertical="center" shrinkToFit="1"/>
    </xf>
    <xf numFmtId="0" fontId="7" fillId="0" borderId="53" xfId="29" applyBorder="1">
      <alignment horizontal="center" vertical="center" shrinkToFit="1"/>
    </xf>
    <xf numFmtId="0" fontId="7" fillId="0" borderId="58" xfId="29" applyBorder="1">
      <alignment horizontal="center" vertical="center" shrinkToFit="1"/>
    </xf>
    <xf numFmtId="49" fontId="7" fillId="0" borderId="61" xfId="51" applyBorder="1">
      <alignment horizontal="center" vertical="center" shrinkToFit="1"/>
      <protection locked="0"/>
    </xf>
    <xf numFmtId="0" fontId="7" fillId="0" borderId="0" xfId="33">
      <alignment horizontal="center" vertical="center" textRotation="255" shrinkToFit="1"/>
    </xf>
    <xf numFmtId="0" fontId="7" fillId="0" borderId="0" xfId="37">
      <alignment horizontal="left" vertical="top" wrapText="1"/>
    </xf>
    <xf numFmtId="0" fontId="7" fillId="0" borderId="60" xfId="29" applyBorder="1">
      <alignment horizontal="center" vertical="center" shrinkToFit="1"/>
    </xf>
    <xf numFmtId="49" fontId="7" fillId="0" borderId="53" xfId="51" applyBorder="1">
      <alignment horizontal="center" vertical="center" shrinkToFit="1"/>
      <protection locked="0"/>
    </xf>
    <xf numFmtId="49" fontId="7" fillId="0" borderId="50" xfId="51" applyBorder="1">
      <alignment horizontal="center" vertical="center" shrinkToFit="1"/>
      <protection locked="0"/>
    </xf>
    <xf numFmtId="0" fontId="7" fillId="0" borderId="59" xfId="29" applyBorder="1">
      <alignment horizontal="center" vertical="center" shrinkToFit="1"/>
    </xf>
    <xf numFmtId="0" fontId="7" fillId="8" borderId="13" xfId="24" applyBorder="1">
      <alignment horizontal="center" vertical="center" shrinkToFit="1"/>
    </xf>
    <xf numFmtId="0" fontId="7" fillId="8" borderId="0" xfId="24">
      <alignment horizontal="center" vertical="center" shrinkToFit="1"/>
    </xf>
    <xf numFmtId="0" fontId="7" fillId="7" borderId="13" xfId="15" applyBorder="1">
      <alignment horizontal="center" vertical="center" shrinkToFit="1"/>
    </xf>
    <xf numFmtId="0" fontId="7" fillId="7" borderId="0" xfId="15">
      <alignment horizontal="center" vertical="center" shrinkToFit="1"/>
    </xf>
    <xf numFmtId="0" fontId="6" fillId="0" borderId="21" xfId="14" applyBorder="1">
      <alignment horizontal="center" vertical="center"/>
    </xf>
    <xf numFmtId="0" fontId="7" fillId="0" borderId="21" xfId="29" applyBorder="1">
      <alignment horizontal="center" vertical="center" shrinkToFit="1"/>
    </xf>
    <xf numFmtId="0" fontId="0" fillId="0" borderId="10" xfId="0" applyBorder="1">
      <alignment vertical="center"/>
    </xf>
    <xf numFmtId="0" fontId="0" fillId="0" borderId="22" xfId="0" applyBorder="1">
      <alignment vertical="center"/>
    </xf>
    <xf numFmtId="0" fontId="7" fillId="0" borderId="0" xfId="36">
      <alignment horizontal="center" vertical="center" wrapText="1"/>
    </xf>
    <xf numFmtId="0" fontId="7" fillId="0" borderId="40" xfId="36" applyBorder="1">
      <alignment horizontal="center" vertical="center" wrapText="1"/>
    </xf>
    <xf numFmtId="0" fontId="7" fillId="0" borderId="21" xfId="36" applyBorder="1">
      <alignment horizontal="center" vertical="center" wrapText="1"/>
    </xf>
    <xf numFmtId="0" fontId="7" fillId="0" borderId="38" xfId="36" applyBorder="1">
      <alignment horizontal="center" vertical="center" wrapText="1"/>
    </xf>
    <xf numFmtId="0" fontId="2" fillId="7" borderId="43" xfId="22" applyBorder="1">
      <alignment horizontal="center" vertical="center" shrinkToFit="1"/>
    </xf>
    <xf numFmtId="0" fontId="7" fillId="6" borderId="43" xfId="11" applyBorder="1">
      <alignment horizontal="center" vertical="center" shrinkToFit="1"/>
      <protection locked="0"/>
    </xf>
    <xf numFmtId="0" fontId="7" fillId="6" borderId="9" xfId="7" applyBorder="1">
      <alignment horizontal="center" vertical="center" shrinkToFit="1"/>
    </xf>
    <xf numFmtId="180" fontId="2" fillId="0" borderId="9" xfId="53" applyBorder="1">
      <alignment horizontal="center" vertical="center" shrinkToFit="1"/>
      <protection locked="0"/>
    </xf>
    <xf numFmtId="180" fontId="2" fillId="0" borderId="28" xfId="53" applyBorder="1">
      <alignment horizontal="center" vertical="center" shrinkToFit="1"/>
      <protection locked="0"/>
    </xf>
    <xf numFmtId="176" fontId="7" fillId="6" borderId="43" xfId="11" applyNumberFormat="1" applyBorder="1">
      <alignment horizontal="center" vertical="center" shrinkToFit="1"/>
      <protection locked="0"/>
    </xf>
    <xf numFmtId="0" fontId="7" fillId="7" borderId="92" xfId="15" applyBorder="1">
      <alignment horizontal="center" vertical="center" shrinkToFit="1"/>
    </xf>
    <xf numFmtId="0" fontId="7" fillId="7" borderId="43" xfId="15" applyBorder="1">
      <alignment horizontal="center" vertical="center" shrinkToFit="1"/>
    </xf>
    <xf numFmtId="0" fontId="0" fillId="0" borderId="39" xfId="0" applyBorder="1">
      <alignment vertical="center"/>
    </xf>
    <xf numFmtId="0" fontId="7" fillId="7" borderId="58" xfId="15" applyBorder="1">
      <alignment horizontal="center" vertical="center" shrinkToFit="1"/>
    </xf>
    <xf numFmtId="0" fontId="2" fillId="0" borderId="9" xfId="38" applyBorder="1">
      <alignment horizontal="center" vertical="center" shrinkToFit="1"/>
    </xf>
    <xf numFmtId="0" fontId="2" fillId="0" borderId="3" xfId="57" applyBorder="1">
      <alignment horizontal="center" vertical="center" shrinkToFit="1"/>
      <protection locked="0"/>
    </xf>
    <xf numFmtId="0" fontId="0" fillId="0" borderId="3" xfId="49" applyFont="1" applyBorder="1">
      <alignment horizontal="left" vertical="center" shrinkToFit="1"/>
      <protection locked="0"/>
    </xf>
    <xf numFmtId="0" fontId="2" fillId="0" borderId="3" xfId="49" applyBorder="1">
      <alignment horizontal="left" vertical="center" shrinkToFit="1"/>
      <protection locked="0"/>
    </xf>
    <xf numFmtId="0" fontId="2" fillId="0" borderId="37" xfId="49" applyBorder="1">
      <alignment horizontal="left" vertical="center" shrinkToFit="1"/>
      <protection locked="0"/>
    </xf>
    <xf numFmtId="0" fontId="0" fillId="0" borderId="21" xfId="49" applyFont="1" applyBorder="1">
      <alignment horizontal="left" vertical="center" shrinkToFit="1"/>
      <protection locked="0"/>
    </xf>
    <xf numFmtId="0" fontId="2" fillId="0" borderId="21" xfId="49" applyBorder="1">
      <alignment horizontal="left" vertical="center" shrinkToFit="1"/>
      <protection locked="0"/>
    </xf>
    <xf numFmtId="0" fontId="0" fillId="0" borderId="18" xfId="56" applyFont="1" applyBorder="1">
      <alignment vertical="center" wrapText="1"/>
      <protection locked="0"/>
    </xf>
    <xf numFmtId="0" fontId="2" fillId="0" borderId="0" xfId="56">
      <alignment vertical="center" wrapText="1"/>
      <protection locked="0"/>
    </xf>
    <xf numFmtId="0" fontId="2" fillId="0" borderId="20" xfId="56" applyBorder="1">
      <alignment vertical="center" wrapText="1"/>
      <protection locked="0"/>
    </xf>
    <xf numFmtId="0" fontId="2" fillId="0" borderId="18" xfId="56" applyBorder="1">
      <alignment vertical="center" wrapText="1"/>
      <protection locked="0"/>
    </xf>
    <xf numFmtId="0" fontId="2" fillId="0" borderId="42" xfId="56" applyBorder="1">
      <alignment vertical="center" wrapText="1"/>
      <protection locked="0"/>
    </xf>
    <xf numFmtId="0" fontId="2" fillId="0" borderId="21" xfId="56" applyBorder="1">
      <alignment vertical="center" wrapText="1"/>
      <protection locked="0"/>
    </xf>
    <xf numFmtId="0" fontId="2" fillId="0" borderId="23" xfId="56" applyBorder="1">
      <alignment vertical="center" wrapText="1"/>
      <protection locked="0"/>
    </xf>
    <xf numFmtId="0" fontId="7" fillId="0" borderId="10" xfId="29" applyBorder="1">
      <alignment horizontal="center" vertical="center" shrinkToFit="1"/>
    </xf>
    <xf numFmtId="0" fontId="7" fillId="0" borderId="11" xfId="29" applyBorder="1">
      <alignment horizontal="center" vertical="center" shrinkToFit="1"/>
    </xf>
    <xf numFmtId="49" fontId="7" fillId="0" borderId="16" xfId="51" applyBorder="1">
      <alignment horizontal="center" vertical="center" shrinkToFit="1"/>
      <protection locked="0"/>
    </xf>
    <xf numFmtId="49" fontId="7" fillId="0" borderId="3" xfId="51" applyBorder="1">
      <alignment horizontal="center" vertical="center" shrinkToFit="1"/>
      <protection locked="0"/>
    </xf>
    <xf numFmtId="49" fontId="7" fillId="0" borderId="12" xfId="51" applyBorder="1">
      <alignment horizontal="center" vertical="center" shrinkToFit="1"/>
      <protection locked="0"/>
    </xf>
    <xf numFmtId="0" fontId="7" fillId="0" borderId="23" xfId="29" applyBorder="1">
      <alignment horizontal="center" vertical="center" shrinkToFit="1"/>
    </xf>
    <xf numFmtId="0" fontId="0" fillId="0" borderId="13" xfId="0" applyBorder="1">
      <alignment vertical="center"/>
    </xf>
    <xf numFmtId="0" fontId="0" fillId="0" borderId="41" xfId="0" applyBorder="1">
      <alignment vertical="center"/>
    </xf>
    <xf numFmtId="0" fontId="0" fillId="0" borderId="21" xfId="0" applyBorder="1">
      <alignment vertical="center"/>
    </xf>
    <xf numFmtId="0" fontId="0" fillId="0" borderId="38" xfId="0" applyBorder="1">
      <alignment vertical="center"/>
    </xf>
    <xf numFmtId="0" fontId="2" fillId="0" borderId="17" xfId="57" applyBorder="1">
      <alignment horizontal="center" vertical="center" shrinkToFit="1"/>
      <protection locked="0"/>
    </xf>
    <xf numFmtId="0" fontId="7" fillId="7" borderId="130" xfId="15" applyBorder="1">
      <alignment horizontal="center" vertical="center" shrinkToFit="1"/>
    </xf>
    <xf numFmtId="0" fontId="7" fillId="7" borderId="19" xfId="15" applyBorder="1">
      <alignment horizontal="center" vertical="center" shrinkToFit="1"/>
    </xf>
    <xf numFmtId="0" fontId="7" fillId="7" borderId="59" xfId="15" applyBorder="1">
      <alignment horizontal="center" vertical="center" shrinkToFit="1"/>
    </xf>
    <xf numFmtId="0" fontId="7" fillId="7" borderId="57" xfId="15" applyBorder="1">
      <alignment horizontal="center" vertical="center" shrinkToFit="1"/>
    </xf>
    <xf numFmtId="0" fontId="7" fillId="7" borderId="37" xfId="15" applyBorder="1">
      <alignment horizontal="center" vertical="center" shrinkToFit="1"/>
    </xf>
    <xf numFmtId="0" fontId="29" fillId="0" borderId="13" xfId="47" applyBorder="1" applyProtection="1">
      <alignment vertical="center" shrinkToFit="1"/>
      <protection locked="0"/>
    </xf>
    <xf numFmtId="0" fontId="29" fillId="0" borderId="21" xfId="47" applyBorder="1" applyProtection="1">
      <alignment vertical="center" shrinkToFit="1"/>
      <protection locked="0"/>
    </xf>
    <xf numFmtId="0" fontId="2" fillId="0" borderId="13" xfId="57" applyBorder="1">
      <alignment horizontal="center" vertical="center" shrinkToFit="1"/>
      <protection locked="0"/>
    </xf>
    <xf numFmtId="0" fontId="2" fillId="0" borderId="21" xfId="57" applyBorder="1">
      <alignment horizontal="center" vertical="center" shrinkToFit="1"/>
      <protection locked="0"/>
    </xf>
    <xf numFmtId="0" fontId="7" fillId="0" borderId="17" xfId="29" applyBorder="1">
      <alignment horizontal="center" vertical="center" shrinkToFit="1"/>
    </xf>
    <xf numFmtId="0" fontId="7" fillId="0" borderId="47" xfId="29" applyBorder="1">
      <alignment horizontal="center" vertical="center" shrinkToFit="1"/>
    </xf>
    <xf numFmtId="0" fontId="0" fillId="0" borderId="3" xfId="0" applyBorder="1">
      <alignment vertical="center"/>
    </xf>
    <xf numFmtId="0" fontId="0" fillId="0" borderId="39" xfId="49" applyFont="1" applyBorder="1">
      <alignment horizontal="left" vertical="center" shrinkToFit="1"/>
      <protection locked="0"/>
    </xf>
    <xf numFmtId="0" fontId="2" fillId="0" borderId="39" xfId="49" applyBorder="1">
      <alignment horizontal="left" vertical="center" shrinkToFit="1"/>
      <protection locked="0"/>
    </xf>
    <xf numFmtId="0" fontId="2" fillId="0" borderId="44" xfId="49" applyBorder="1">
      <alignment horizontal="left" vertical="center" shrinkToFit="1"/>
      <protection locked="0"/>
    </xf>
    <xf numFmtId="0" fontId="7" fillId="0" borderId="57" xfId="29" applyBorder="1">
      <alignment horizontal="center" vertical="center" shrinkToFit="1"/>
    </xf>
    <xf numFmtId="0" fontId="7" fillId="0" borderId="39" xfId="29" applyBorder="1">
      <alignment horizontal="center" vertical="center" shrinkToFit="1"/>
    </xf>
    <xf numFmtId="0" fontId="7" fillId="7" borderId="42" xfId="15" applyBorder="1">
      <alignment horizontal="center" vertical="center" shrinkToFit="1"/>
    </xf>
    <xf numFmtId="0" fontId="2" fillId="0" borderId="40" xfId="56" applyBorder="1">
      <alignment vertical="center" wrapText="1"/>
      <protection locked="0"/>
    </xf>
    <xf numFmtId="0" fontId="2" fillId="0" borderId="16" xfId="56" applyBorder="1">
      <alignment vertical="center" wrapText="1"/>
      <protection locked="0"/>
    </xf>
    <xf numFmtId="0" fontId="2" fillId="0" borderId="3" xfId="56" applyBorder="1">
      <alignment vertical="center" wrapText="1"/>
      <protection locked="0"/>
    </xf>
    <xf numFmtId="0" fontId="2" fillId="0" borderId="37" xfId="56" applyBorder="1">
      <alignment vertical="center" wrapText="1"/>
      <protection locked="0"/>
    </xf>
    <xf numFmtId="0" fontId="0" fillId="7" borderId="43" xfId="22" applyFont="1" applyBorder="1">
      <alignment horizontal="center" vertical="center" shrinkToFit="1"/>
    </xf>
    <xf numFmtId="0" fontId="2" fillId="7" borderId="23" xfId="22" applyBorder="1">
      <alignment horizontal="center" vertical="center" shrinkToFit="1"/>
    </xf>
    <xf numFmtId="0" fontId="7" fillId="7" borderId="61" xfId="15" applyBorder="1">
      <alignment horizontal="center" vertical="center" shrinkToFit="1"/>
    </xf>
    <xf numFmtId="49" fontId="7" fillId="0" borderId="62" xfId="51" applyBorder="1">
      <alignment horizontal="center" vertical="center" shrinkToFit="1"/>
      <protection locked="0"/>
    </xf>
    <xf numFmtId="180" fontId="7" fillId="6" borderId="9" xfId="5" applyBorder="1">
      <alignment horizontal="center" vertical="center" shrinkToFit="1"/>
    </xf>
    <xf numFmtId="180" fontId="7" fillId="6" borderId="28" xfId="5" applyBorder="1">
      <alignment horizontal="center" vertical="center" shrinkToFit="1"/>
    </xf>
    <xf numFmtId="0" fontId="7" fillId="7" borderId="60" xfId="15" applyBorder="1">
      <alignment horizontal="center" vertical="center" shrinkToFit="1"/>
    </xf>
    <xf numFmtId="0" fontId="7" fillId="0" borderId="57" xfId="29" applyBorder="1" applyAlignment="1">
      <alignment horizontal="right" vertical="center" shrinkToFit="1"/>
    </xf>
    <xf numFmtId="0" fontId="7" fillId="0" borderId="39" xfId="29" applyBorder="1" applyAlignment="1">
      <alignment horizontal="right" vertical="center" shrinkToFit="1"/>
    </xf>
    <xf numFmtId="0" fontId="7" fillId="0" borderId="39" xfId="29" applyBorder="1" applyAlignment="1">
      <alignment horizontal="left" vertical="center" shrinkToFit="1"/>
    </xf>
    <xf numFmtId="0" fontId="7" fillId="0" borderId="44" xfId="29" applyBorder="1" applyAlignment="1">
      <alignment horizontal="left" vertical="center" shrinkToFit="1"/>
    </xf>
    <xf numFmtId="177" fontId="7" fillId="6" borderId="9" xfId="8" applyBorder="1">
      <alignment horizontal="center" vertical="center" shrinkToFit="1"/>
    </xf>
    <xf numFmtId="0" fontId="7" fillId="7" borderId="31" xfId="15" applyBorder="1">
      <alignment horizontal="center" vertical="center" shrinkToFit="1"/>
    </xf>
    <xf numFmtId="0" fontId="7" fillId="7" borderId="100" xfId="15" applyBorder="1">
      <alignment horizontal="center" vertical="center" shrinkToFit="1"/>
    </xf>
    <xf numFmtId="0" fontId="7" fillId="7" borderId="39" xfId="15" applyBorder="1">
      <alignment horizontal="center" vertical="center" shrinkToFit="1"/>
    </xf>
    <xf numFmtId="0" fontId="7" fillId="7" borderId="47" xfId="15" applyBorder="1">
      <alignment horizontal="center" vertical="center" shrinkToFit="1"/>
    </xf>
    <xf numFmtId="176" fontId="7" fillId="6" borderId="9" xfId="4" applyNumberFormat="1" applyBorder="1">
      <alignment horizontal="center" vertical="center" shrinkToFit="1"/>
    </xf>
    <xf numFmtId="176" fontId="7" fillId="6" borderId="28" xfId="4" applyNumberFormat="1" applyBorder="1">
      <alignment horizontal="center" vertical="center" shrinkToFit="1"/>
    </xf>
    <xf numFmtId="182" fontId="7" fillId="0" borderId="39" xfId="29" applyNumberFormat="1" applyBorder="1">
      <alignment horizontal="center" vertical="center" shrinkToFit="1"/>
    </xf>
    <xf numFmtId="182" fontId="7" fillId="0" borderId="47" xfId="29" applyNumberFormat="1" applyBorder="1">
      <alignment horizontal="center" vertical="center" shrinkToFit="1"/>
    </xf>
    <xf numFmtId="180" fontId="7" fillId="6" borderId="61" xfId="10" applyBorder="1">
      <alignment horizontal="center" vertical="center" shrinkToFit="1"/>
      <protection locked="0"/>
    </xf>
    <xf numFmtId="0" fontId="7" fillId="7" borderId="10" xfId="15" applyBorder="1">
      <alignment horizontal="center" vertical="center" shrinkToFit="1"/>
    </xf>
    <xf numFmtId="0" fontId="7" fillId="7" borderId="11" xfId="15" applyBorder="1">
      <alignment horizontal="center" vertical="center" shrinkToFit="1"/>
    </xf>
    <xf numFmtId="0" fontId="2" fillId="0" borderId="11" xfId="57" applyBorder="1">
      <alignment horizontal="center" vertical="center" shrinkToFit="1"/>
      <protection locked="0"/>
    </xf>
    <xf numFmtId="0" fontId="2" fillId="0" borderId="28" xfId="57" applyBorder="1">
      <alignment horizontal="center" vertical="center" shrinkToFit="1"/>
      <protection locked="0"/>
    </xf>
    <xf numFmtId="0" fontId="2" fillId="7" borderId="9" xfId="22" applyBorder="1">
      <alignment horizontal="center" vertical="center" shrinkToFit="1"/>
    </xf>
    <xf numFmtId="180" fontId="2" fillId="0" borderId="9" xfId="41" applyBorder="1">
      <alignment horizontal="center" vertical="center" shrinkToFit="1"/>
    </xf>
    <xf numFmtId="180" fontId="2" fillId="0" borderId="28" xfId="41" applyBorder="1">
      <alignment horizontal="center" vertical="center" shrinkToFit="1"/>
    </xf>
    <xf numFmtId="180" fontId="2" fillId="0" borderId="27" xfId="53" applyBorder="1">
      <alignment horizontal="center" vertical="center" shrinkToFit="1"/>
      <protection locked="0"/>
    </xf>
    <xf numFmtId="180" fontId="2" fillId="0" borderId="29" xfId="53" applyBorder="1">
      <alignment horizontal="center" vertical="center" shrinkToFit="1"/>
      <protection locked="0"/>
    </xf>
    <xf numFmtId="0" fontId="2" fillId="7" borderId="27" xfId="22" applyBorder="1">
      <alignment horizontal="center" vertical="center" shrinkToFit="1"/>
    </xf>
    <xf numFmtId="0" fontId="2" fillId="0" borderId="47" xfId="57" applyBorder="1">
      <alignment horizontal="center" vertical="center" shrinkToFit="1"/>
      <protection locked="0"/>
    </xf>
    <xf numFmtId="0" fontId="2" fillId="0" borderId="29" xfId="57" applyBorder="1">
      <alignment horizontal="center" vertical="center" shrinkToFit="1"/>
      <protection locked="0"/>
    </xf>
    <xf numFmtId="0" fontId="2" fillId="0" borderId="42" xfId="57" applyBorder="1">
      <alignment horizontal="center" vertical="center" shrinkToFit="1"/>
      <protection locked="0"/>
    </xf>
    <xf numFmtId="0" fontId="2" fillId="0" borderId="23" xfId="57" applyBorder="1">
      <alignment horizontal="center" vertical="center" shrinkToFit="1"/>
      <protection locked="0"/>
    </xf>
    <xf numFmtId="0" fontId="7" fillId="7" borderId="62" xfId="15" applyBorder="1">
      <alignment horizontal="center" vertical="center" shrinkToFit="1"/>
    </xf>
    <xf numFmtId="181" fontId="2" fillId="0" borderId="71" xfId="42" applyBorder="1" applyProtection="1">
      <alignment horizontal="center" vertical="center" shrinkToFit="1"/>
      <protection locked="0"/>
    </xf>
    <xf numFmtId="181" fontId="2" fillId="0" borderId="21" xfId="42" applyBorder="1" applyProtection="1">
      <alignment horizontal="center" vertical="center" shrinkToFit="1"/>
      <protection locked="0"/>
    </xf>
    <xf numFmtId="181" fontId="2" fillId="0" borderId="23" xfId="42" applyBorder="1" applyProtection="1">
      <alignment horizontal="center" vertical="center" shrinkToFit="1"/>
      <protection locked="0"/>
    </xf>
    <xf numFmtId="0" fontId="7" fillId="7" borderId="46" xfId="15" applyBorder="1">
      <alignment horizontal="center" vertical="center" shrinkToFit="1"/>
    </xf>
    <xf numFmtId="0" fontId="7" fillId="7" borderId="24" xfId="15" applyBorder="1">
      <alignment horizontal="center" vertical="center" shrinkToFit="1"/>
    </xf>
    <xf numFmtId="0" fontId="7" fillId="7" borderId="25" xfId="15" applyBorder="1">
      <alignment horizontal="center" vertical="center" shrinkToFit="1"/>
    </xf>
    <xf numFmtId="0" fontId="7" fillId="7" borderId="71" xfId="15" applyBorder="1">
      <alignment horizontal="center" vertical="center" shrinkToFit="1"/>
    </xf>
    <xf numFmtId="0" fontId="7" fillId="7" borderId="21" xfId="15" applyBorder="1">
      <alignment horizontal="center" vertical="center" shrinkToFit="1"/>
    </xf>
    <xf numFmtId="0" fontId="7" fillId="7" borderId="23" xfId="15" applyBorder="1">
      <alignment horizontal="center" vertical="center" shrinkToFit="1"/>
    </xf>
    <xf numFmtId="0" fontId="0" fillId="0" borderId="23" xfId="0" applyBorder="1">
      <alignment vertical="center"/>
    </xf>
    <xf numFmtId="0" fontId="2" fillId="0" borderId="38" xfId="49" applyBorder="1">
      <alignment horizontal="left" vertical="center" shrinkToFit="1"/>
      <protection locked="0"/>
    </xf>
    <xf numFmtId="0" fontId="2" fillId="0" borderId="9" xfId="56" applyBorder="1">
      <alignment vertical="center" wrapText="1"/>
      <protection locked="0"/>
    </xf>
    <xf numFmtId="0" fontId="2" fillId="0" borderId="28" xfId="56" applyBorder="1">
      <alignment vertical="center" wrapText="1"/>
      <protection locked="0"/>
    </xf>
    <xf numFmtId="0" fontId="2" fillId="0" borderId="27" xfId="56" applyBorder="1">
      <alignment vertical="center" wrapText="1"/>
      <protection locked="0"/>
    </xf>
    <xf numFmtId="0" fontId="2" fillId="0" borderId="29" xfId="56" applyBorder="1">
      <alignment vertical="center" wrapText="1"/>
      <protection locked="0"/>
    </xf>
    <xf numFmtId="0" fontId="7" fillId="7" borderId="130" xfId="15" applyBorder="1" applyAlignment="1">
      <alignment horizontal="center" vertical="center" wrapText="1" shrinkToFit="1"/>
    </xf>
    <xf numFmtId="0" fontId="0" fillId="0" borderId="17" xfId="56" applyFont="1" applyBorder="1">
      <alignment vertical="center" wrapText="1"/>
      <protection locked="0"/>
    </xf>
    <xf numFmtId="0" fontId="2" fillId="0" borderId="17" xfId="56" applyBorder="1">
      <alignment vertical="center" wrapText="1"/>
      <protection locked="0"/>
    </xf>
    <xf numFmtId="0" fontId="2" fillId="0" borderId="31" xfId="56" applyBorder="1">
      <alignment vertical="center" wrapText="1"/>
      <protection locked="0"/>
    </xf>
    <xf numFmtId="0" fontId="0" fillId="0" borderId="9" xfId="56" applyFont="1" applyBorder="1">
      <alignment vertical="center" wrapText="1"/>
      <protection locked="0"/>
    </xf>
    <xf numFmtId="0" fontId="2" fillId="0" borderId="52" xfId="49" applyBorder="1">
      <alignment horizontal="left" vertical="center" shrinkToFit="1"/>
      <protection locked="0"/>
    </xf>
    <xf numFmtId="0" fontId="2" fillId="0" borderId="48" xfId="49" applyBorder="1">
      <alignment horizontal="left" vertical="center" shrinkToFit="1"/>
      <protection locked="0"/>
    </xf>
    <xf numFmtId="0" fontId="2" fillId="0" borderId="9" xfId="49" applyBorder="1">
      <alignment horizontal="left" vertical="center" shrinkToFit="1"/>
      <protection locked="0"/>
    </xf>
    <xf numFmtId="0" fontId="2" fillId="0" borderId="28" xfId="49" applyBorder="1">
      <alignment horizontal="left" vertical="center" shrinkToFit="1"/>
      <protection locked="0"/>
    </xf>
    <xf numFmtId="0" fontId="2" fillId="0" borderId="52" xfId="38" applyBorder="1">
      <alignment horizontal="center" vertical="center" shrinkToFit="1"/>
    </xf>
    <xf numFmtId="49" fontId="7" fillId="0" borderId="52" xfId="51" applyBorder="1">
      <alignment horizontal="center" vertical="center" shrinkToFit="1"/>
      <protection locked="0"/>
    </xf>
    <xf numFmtId="0" fontId="0" fillId="0" borderId="9" xfId="49" applyFont="1" applyBorder="1">
      <alignment horizontal="left" vertical="center" shrinkToFit="1"/>
      <protection locked="0"/>
    </xf>
    <xf numFmtId="180" fontId="2" fillId="0" borderId="61" xfId="53" applyBorder="1">
      <alignment horizontal="center" vertical="center" shrinkToFit="1"/>
      <protection locked="0"/>
    </xf>
    <xf numFmtId="176" fontId="7" fillId="0" borderId="9" xfId="39" applyNumberFormat="1" applyBorder="1">
      <alignment horizontal="center" vertical="center" shrinkToFit="1"/>
    </xf>
    <xf numFmtId="176" fontId="7" fillId="0" borderId="28" xfId="39" applyNumberFormat="1" applyBorder="1">
      <alignment horizontal="center" vertical="center" shrinkToFit="1"/>
    </xf>
    <xf numFmtId="176" fontId="7" fillId="0" borderId="27" xfId="39" applyNumberFormat="1" applyBorder="1">
      <alignment horizontal="center" vertical="center" shrinkToFit="1"/>
    </xf>
    <xf numFmtId="176" fontId="7" fillId="0" borderId="29" xfId="39" applyNumberFormat="1" applyBorder="1">
      <alignment horizontal="center" vertical="center" shrinkToFit="1"/>
    </xf>
    <xf numFmtId="177" fontId="7" fillId="0" borderId="9" xfId="46" applyBorder="1">
      <alignment horizontal="center" vertical="center" shrinkToFit="1"/>
    </xf>
    <xf numFmtId="177" fontId="7" fillId="0" borderId="27" xfId="46" applyBorder="1">
      <alignment horizontal="center" vertical="center" shrinkToFit="1"/>
    </xf>
    <xf numFmtId="0" fontId="29" fillId="0" borderId="57" xfId="47" applyBorder="1" applyProtection="1">
      <alignment vertical="center" shrinkToFit="1"/>
      <protection locked="0"/>
    </xf>
    <xf numFmtId="0" fontId="29" fillId="0" borderId="39" xfId="47" applyBorder="1" applyProtection="1">
      <alignment vertical="center" shrinkToFit="1"/>
      <protection locked="0"/>
    </xf>
    <xf numFmtId="0" fontId="7" fillId="7" borderId="130" xfId="17" applyBorder="1">
      <alignment horizontal="center" vertical="center" textRotation="255" shrinkToFit="1"/>
    </xf>
    <xf numFmtId="0" fontId="7" fillId="7" borderId="17" xfId="17" applyBorder="1">
      <alignment horizontal="center" vertical="center" textRotation="255" shrinkToFit="1"/>
    </xf>
    <xf numFmtId="0" fontId="7" fillId="7" borderId="57" xfId="17" applyBorder="1">
      <alignment horizontal="center" vertical="center" textRotation="255" shrinkToFit="1"/>
    </xf>
    <xf numFmtId="0" fontId="0" fillId="0" borderId="44" xfId="0" applyBorder="1">
      <alignment vertical="center"/>
    </xf>
    <xf numFmtId="0" fontId="7" fillId="7" borderId="132" xfId="15" applyBorder="1">
      <alignment horizontal="center" vertical="center" shrinkToFit="1"/>
    </xf>
    <xf numFmtId="0" fontId="7" fillId="7" borderId="56" xfId="15" applyBorder="1">
      <alignment horizontal="center" vertical="center" shrinkToFit="1"/>
    </xf>
    <xf numFmtId="0" fontId="7" fillId="7" borderId="91" xfId="15" applyBorder="1">
      <alignment horizontal="center" vertical="center" shrinkToFit="1"/>
    </xf>
    <xf numFmtId="49" fontId="7" fillId="0" borderId="37" xfId="51" applyBorder="1">
      <alignment horizontal="center" vertical="center" shrinkToFit="1"/>
      <protection locked="0"/>
    </xf>
    <xf numFmtId="180" fontId="2" fillId="0" borderId="3" xfId="53" applyBorder="1">
      <alignment horizontal="center" vertical="center" shrinkToFit="1"/>
      <protection locked="0"/>
    </xf>
    <xf numFmtId="49" fontId="7" fillId="0" borderId="21" xfId="51" applyBorder="1">
      <alignment horizontal="center" vertical="center" shrinkToFit="1"/>
      <protection locked="0"/>
    </xf>
    <xf numFmtId="0" fontId="2" fillId="0" borderId="9" xfId="32" applyBorder="1">
      <alignment horizontal="left" vertical="center" shrinkToFit="1"/>
    </xf>
    <xf numFmtId="179" fontId="7" fillId="0" borderId="9" xfId="52" applyBorder="1">
      <alignment horizontal="center" vertical="center" shrinkToFit="1"/>
      <protection locked="0"/>
    </xf>
    <xf numFmtId="0" fontId="0" fillId="0" borderId="3" xfId="57" applyFont="1" applyBorder="1">
      <alignment horizontal="center" vertical="center" shrinkToFit="1"/>
      <protection locked="0"/>
    </xf>
    <xf numFmtId="0" fontId="0" fillId="0" borderId="12" xfId="0" applyBorder="1">
      <alignment vertical="center"/>
    </xf>
    <xf numFmtId="0" fontId="2" fillId="0" borderId="10" xfId="32" applyBorder="1">
      <alignment horizontal="left" vertical="center" shrinkToFit="1"/>
    </xf>
    <xf numFmtId="0" fontId="2" fillId="0" borderId="52" xfId="32" applyBorder="1">
      <alignment horizontal="left" vertical="center" shrinkToFit="1"/>
    </xf>
    <xf numFmtId="0" fontId="7" fillId="7" borderId="27" xfId="17" applyBorder="1">
      <alignment horizontal="center" vertical="center" textRotation="255" shrinkToFit="1"/>
    </xf>
    <xf numFmtId="0" fontId="2" fillId="0" borderId="0" xfId="32">
      <alignment horizontal="left" vertical="center" shrinkToFit="1"/>
    </xf>
    <xf numFmtId="0" fontId="0" fillId="0" borderId="57" xfId="0" applyBorder="1">
      <alignment vertical="center"/>
    </xf>
    <xf numFmtId="0" fontId="2" fillId="0" borderId="3" xfId="32" applyBorder="1">
      <alignment horizontal="left" vertical="center" shrinkToFit="1"/>
    </xf>
    <xf numFmtId="49" fontId="7" fillId="0" borderId="39" xfId="51" applyBorder="1">
      <alignment horizontal="center" vertical="center" shrinkToFit="1"/>
      <protection locked="0"/>
    </xf>
    <xf numFmtId="49" fontId="7" fillId="0" borderId="44" xfId="51" applyBorder="1">
      <alignment horizontal="center" vertical="center" shrinkToFit="1"/>
      <protection locked="0"/>
    </xf>
    <xf numFmtId="0" fontId="0" fillId="0" borderId="16" xfId="0" applyBorder="1">
      <alignment vertical="center"/>
    </xf>
    <xf numFmtId="180" fontId="2" fillId="0" borderId="43" xfId="53" applyBorder="1">
      <alignment horizontal="center" vertical="center" shrinkToFit="1"/>
      <protection locked="0"/>
    </xf>
    <xf numFmtId="0" fontId="2" fillId="0" borderId="43" xfId="57" applyBorder="1">
      <alignment horizontal="center" vertical="center" shrinkToFit="1"/>
      <protection locked="0"/>
    </xf>
    <xf numFmtId="0" fontId="2" fillId="0" borderId="45" xfId="57" applyBorder="1">
      <alignment horizontal="center" vertical="center" shrinkToFit="1"/>
      <protection locked="0"/>
    </xf>
    <xf numFmtId="0" fontId="2" fillId="0" borderId="22" xfId="32" applyBorder="1">
      <alignment horizontal="left" vertical="center" shrinkToFit="1"/>
    </xf>
    <xf numFmtId="0" fontId="7" fillId="7" borderId="95" xfId="15" applyBorder="1">
      <alignment horizontal="center" vertical="center" shrinkToFit="1"/>
    </xf>
    <xf numFmtId="0" fontId="7" fillId="7" borderId="52" xfId="15" applyBorder="1">
      <alignment horizontal="center" vertical="center" shrinkToFit="1"/>
    </xf>
    <xf numFmtId="49" fontId="7" fillId="0" borderId="22" xfId="51" applyBorder="1">
      <alignment horizontal="center" vertical="center" shrinkToFit="1"/>
      <protection locked="0"/>
    </xf>
    <xf numFmtId="0" fontId="0" fillId="0" borderId="13" xfId="56" applyFont="1" applyBorder="1">
      <alignment vertical="center" wrapText="1"/>
      <protection locked="0"/>
    </xf>
    <xf numFmtId="0" fontId="2" fillId="0" borderId="13" xfId="56" applyBorder="1">
      <alignment vertical="center" wrapText="1"/>
      <protection locked="0"/>
    </xf>
    <xf numFmtId="0" fontId="2" fillId="0" borderId="41" xfId="56" applyBorder="1">
      <alignment vertical="center" wrapText="1"/>
      <protection locked="0"/>
    </xf>
    <xf numFmtId="0" fontId="2" fillId="0" borderId="38" xfId="56" applyBorder="1">
      <alignment vertical="center" wrapText="1"/>
      <protection locked="0"/>
    </xf>
    <xf numFmtId="0" fontId="0" fillId="0" borderId="69" xfId="56" applyFont="1" applyBorder="1">
      <alignment vertical="center" wrapText="1"/>
      <protection locked="0"/>
    </xf>
    <xf numFmtId="0" fontId="2" fillId="0" borderId="25" xfId="56" applyBorder="1">
      <alignment vertical="center" wrapText="1"/>
      <protection locked="0"/>
    </xf>
    <xf numFmtId="0" fontId="2" fillId="0" borderId="26" xfId="56" applyBorder="1">
      <alignment vertical="center" wrapText="1"/>
      <protection locked="0"/>
    </xf>
    <xf numFmtId="0" fontId="2" fillId="0" borderId="46" xfId="57" applyBorder="1">
      <alignment horizontal="center" vertical="center" shrinkToFit="1"/>
      <protection locked="0"/>
    </xf>
    <xf numFmtId="0" fontId="2" fillId="0" borderId="0" xfId="57">
      <alignment horizontal="center" vertical="center" shrinkToFit="1"/>
      <protection locked="0"/>
    </xf>
    <xf numFmtId="0" fontId="2" fillId="0" borderId="20" xfId="57" applyBorder="1">
      <alignment horizontal="center" vertical="center" shrinkToFit="1"/>
      <protection locked="0"/>
    </xf>
    <xf numFmtId="0" fontId="0" fillId="0" borderId="40" xfId="0" applyBorder="1">
      <alignment vertical="center"/>
    </xf>
    <xf numFmtId="0" fontId="7" fillId="7" borderId="50" xfId="15" applyBorder="1">
      <alignment horizontal="center" vertical="center" shrinkToFit="1"/>
    </xf>
    <xf numFmtId="0" fontId="7" fillId="7" borderId="94" xfId="15" applyBorder="1">
      <alignment horizontal="center" vertical="center" shrinkToFit="1"/>
    </xf>
    <xf numFmtId="0" fontId="14" fillId="7" borderId="17" xfId="19" applyBorder="1">
      <alignment horizontal="center" vertical="center" textRotation="255" wrapText="1" shrinkToFit="1"/>
    </xf>
    <xf numFmtId="0" fontId="14" fillId="7" borderId="9" xfId="19" applyBorder="1">
      <alignment horizontal="center" vertical="center" textRotation="255" wrapText="1" shrinkToFit="1"/>
    </xf>
    <xf numFmtId="0" fontId="14" fillId="7" borderId="62" xfId="19" applyBorder="1">
      <alignment horizontal="center" vertical="center" textRotation="255" wrapText="1" shrinkToFit="1"/>
    </xf>
    <xf numFmtId="0" fontId="14" fillId="7" borderId="28" xfId="19" applyBorder="1">
      <alignment horizontal="center" vertical="center" textRotation="255" wrapText="1" shrinkToFit="1"/>
    </xf>
    <xf numFmtId="0" fontId="2" fillId="0" borderId="50" xfId="57" applyBorder="1">
      <alignment horizontal="center" vertical="center" shrinkToFit="1"/>
      <protection locked="0"/>
    </xf>
    <xf numFmtId="49" fontId="7" fillId="0" borderId="47" xfId="51" applyBorder="1">
      <alignment horizontal="center" vertical="center" shrinkToFit="1"/>
      <protection locked="0"/>
    </xf>
    <xf numFmtId="49" fontId="7" fillId="0" borderId="29" xfId="51" applyBorder="1">
      <alignment horizontal="center" vertical="center" shrinkToFit="1"/>
      <protection locked="0"/>
    </xf>
    <xf numFmtId="0" fontId="2" fillId="7" borderId="12" xfId="22" applyBorder="1">
      <alignment horizontal="center" vertical="center" shrinkToFit="1"/>
    </xf>
    <xf numFmtId="0" fontId="2" fillId="7" borderId="17" xfId="22" applyBorder="1">
      <alignment horizontal="center" vertical="center" shrinkToFit="1"/>
    </xf>
    <xf numFmtId="0" fontId="2" fillId="7" borderId="31" xfId="22" applyBorder="1">
      <alignment horizontal="center" vertical="center" shrinkToFit="1"/>
    </xf>
    <xf numFmtId="0" fontId="2" fillId="7" borderId="11" xfId="22" applyBorder="1">
      <alignment horizontal="center" vertical="center" shrinkToFit="1"/>
    </xf>
    <xf numFmtId="0" fontId="2" fillId="7" borderId="28" xfId="22" applyBorder="1">
      <alignment horizontal="center" vertical="center" shrinkToFit="1"/>
    </xf>
    <xf numFmtId="0" fontId="18" fillId="7" borderId="61" xfId="19" applyFont="1" applyBorder="1">
      <alignment horizontal="center" vertical="center" textRotation="255" wrapText="1" shrinkToFit="1"/>
    </xf>
    <xf numFmtId="0" fontId="18" fillId="7" borderId="62" xfId="19" applyFont="1" applyBorder="1">
      <alignment horizontal="center" vertical="center" textRotation="255" wrapText="1" shrinkToFit="1"/>
    </xf>
    <xf numFmtId="0" fontId="18" fillId="7" borderId="9" xfId="19" applyFont="1" applyBorder="1">
      <alignment horizontal="center" vertical="center" textRotation="255" wrapText="1" shrinkToFit="1"/>
    </xf>
    <xf numFmtId="0" fontId="18" fillId="7" borderId="28" xfId="19" applyFont="1" applyBorder="1">
      <alignment horizontal="center" vertical="center" textRotation="255" wrapText="1" shrinkToFit="1"/>
    </xf>
    <xf numFmtId="0" fontId="7" fillId="0" borderId="29" xfId="29" applyBorder="1">
      <alignment horizontal="center" vertical="center" shrinkToFit="1"/>
    </xf>
    <xf numFmtId="49" fontId="7" fillId="0" borderId="11" xfId="51" applyBorder="1">
      <alignment horizontal="center" vertical="center" shrinkToFit="1"/>
      <protection locked="0"/>
    </xf>
    <xf numFmtId="0" fontId="7" fillId="0" borderId="28" xfId="29" applyBorder="1">
      <alignment horizontal="center" vertical="center" shrinkToFit="1"/>
    </xf>
    <xf numFmtId="179" fontId="7" fillId="0" borderId="27" xfId="52" applyBorder="1">
      <alignment horizontal="center" vertical="center" shrinkToFit="1"/>
      <protection locked="0"/>
    </xf>
    <xf numFmtId="0" fontId="2" fillId="0" borderId="10" xfId="57" applyBorder="1">
      <alignment horizontal="center" vertical="center" shrinkToFit="1"/>
      <protection locked="0"/>
    </xf>
    <xf numFmtId="0" fontId="0" fillId="0" borderId="10" xfId="32" applyFont="1" applyBorder="1">
      <alignment horizontal="left" vertical="center" shrinkToFit="1"/>
    </xf>
    <xf numFmtId="0" fontId="2" fillId="0" borderId="19" xfId="57" applyBorder="1">
      <alignment horizontal="center" vertical="center" shrinkToFit="1"/>
      <protection locked="0"/>
    </xf>
    <xf numFmtId="0" fontId="2" fillId="0" borderId="42" xfId="49" applyBorder="1">
      <alignment horizontal="left" vertical="center" shrinkToFit="1"/>
      <protection locked="0"/>
    </xf>
    <xf numFmtId="0" fontId="2" fillId="0" borderId="39" xfId="57" applyBorder="1">
      <alignment horizontal="center" vertical="center" shrinkToFit="1"/>
      <protection locked="0"/>
    </xf>
    <xf numFmtId="0" fontId="2" fillId="0" borderId="16" xfId="57" applyBorder="1">
      <alignment horizontal="center" vertical="center" shrinkToFit="1"/>
      <protection locked="0"/>
    </xf>
    <xf numFmtId="0" fontId="2" fillId="0" borderId="37" xfId="57" applyBorder="1">
      <alignment horizontal="center" vertical="center" shrinkToFit="1"/>
      <protection locked="0"/>
    </xf>
    <xf numFmtId="0" fontId="2" fillId="0" borderId="22" xfId="57" applyBorder="1">
      <alignment horizontal="center" vertical="center" shrinkToFit="1"/>
      <protection locked="0"/>
    </xf>
    <xf numFmtId="0" fontId="2" fillId="0" borderId="44" xfId="57" applyBorder="1">
      <alignment horizontal="center" vertical="center" shrinkToFit="1"/>
      <protection locked="0"/>
    </xf>
    <xf numFmtId="0" fontId="2" fillId="0" borderId="10" xfId="38" applyBorder="1">
      <alignment horizontal="center" vertical="center" shrinkToFit="1"/>
    </xf>
    <xf numFmtId="0" fontId="7" fillId="7" borderId="70" xfId="15" applyBorder="1">
      <alignment horizontal="center" vertical="center" shrinkToFit="1"/>
    </xf>
    <xf numFmtId="0" fontId="7" fillId="0" borderId="106" xfId="29" applyBorder="1" applyAlignment="1">
      <alignment horizontal="right" vertical="center" shrinkToFit="1"/>
    </xf>
    <xf numFmtId="0" fontId="7" fillId="0" borderId="56" xfId="29" applyBorder="1" applyAlignment="1">
      <alignment horizontal="right" vertical="center" shrinkToFit="1"/>
    </xf>
    <xf numFmtId="0" fontId="7" fillId="0" borderId="56" xfId="29" applyBorder="1" applyAlignment="1">
      <alignment horizontal="left" vertical="center" shrinkToFit="1"/>
    </xf>
    <xf numFmtId="0" fontId="7" fillId="0" borderId="87" xfId="29" applyBorder="1" applyAlignment="1">
      <alignment horizontal="left" vertical="center" shrinkToFit="1"/>
    </xf>
    <xf numFmtId="182" fontId="7" fillId="0" borderId="27" xfId="29" applyNumberFormat="1" applyBorder="1">
      <alignment horizontal="center" vertical="center" shrinkToFit="1"/>
    </xf>
    <xf numFmtId="182" fontId="7" fillId="0" borderId="57" xfId="29" applyNumberFormat="1" applyBorder="1">
      <alignment horizontal="center" vertical="center" shrinkToFit="1"/>
    </xf>
    <xf numFmtId="0" fontId="12" fillId="0" borderId="8" xfId="59" applyFont="1" applyBorder="1">
      <alignment vertical="center"/>
    </xf>
    <xf numFmtId="0" fontId="61" fillId="0" borderId="1" xfId="59" applyFont="1" applyBorder="1" applyAlignment="1">
      <alignment horizontal="center" vertical="center" shrinkToFit="1"/>
    </xf>
    <xf numFmtId="0" fontId="61" fillId="0" borderId="2" xfId="59" applyFont="1" applyBorder="1" applyAlignment="1">
      <alignment horizontal="center" vertical="center" shrinkToFit="1"/>
    </xf>
    <xf numFmtId="0" fontId="12" fillId="0" borderId="8" xfId="59" applyFont="1" applyBorder="1" applyAlignment="1">
      <alignment horizontal="center" vertical="center"/>
    </xf>
    <xf numFmtId="0" fontId="62" fillId="0" borderId="1" xfId="59" applyFont="1" applyBorder="1" applyAlignment="1">
      <alignment horizontal="center" vertical="center" shrinkToFit="1"/>
    </xf>
    <xf numFmtId="0" fontId="62" fillId="0" borderId="2" xfId="59" applyFont="1" applyBorder="1" applyAlignment="1">
      <alignment horizontal="center" vertical="center" shrinkToFit="1"/>
    </xf>
    <xf numFmtId="0" fontId="58" fillId="0" borderId="0" xfId="59" applyFont="1" applyAlignment="1">
      <alignment horizontal="center" vertical="center"/>
    </xf>
    <xf numFmtId="177" fontId="12" fillId="0" borderId="1" xfId="59" applyNumberFormat="1" applyFont="1" applyBorder="1" applyAlignment="1">
      <alignment horizontal="center" vertical="center" shrinkToFit="1"/>
    </xf>
    <xf numFmtId="0" fontId="12" fillId="0" borderId="1" xfId="59" applyFont="1" applyBorder="1" applyAlignment="1">
      <alignment horizontal="center" vertical="center" shrinkToFit="1"/>
    </xf>
    <xf numFmtId="0" fontId="12" fillId="0" borderId="1" xfId="59" applyFont="1" applyBorder="1" applyAlignment="1" applyProtection="1">
      <alignment vertical="center" wrapText="1" shrinkToFit="1"/>
      <protection locked="0"/>
    </xf>
    <xf numFmtId="0" fontId="12" fillId="0" borderId="1" xfId="59" applyFont="1" applyBorder="1" applyAlignment="1" applyProtection="1">
      <alignment vertical="center" shrinkToFit="1"/>
      <protection locked="0"/>
    </xf>
    <xf numFmtId="0" fontId="12" fillId="0" borderId="2" xfId="59" applyFont="1" applyBorder="1" applyAlignment="1" applyProtection="1">
      <alignment vertical="center" shrinkToFit="1"/>
      <protection locked="0"/>
    </xf>
    <xf numFmtId="0" fontId="12" fillId="0" borderId="2" xfId="59" applyFont="1" applyBorder="1" applyAlignment="1" applyProtection="1">
      <alignment horizontal="right" vertical="center" shrinkToFit="1"/>
      <protection locked="0"/>
    </xf>
    <xf numFmtId="0" fontId="45" fillId="0" borderId="135" xfId="59" applyFont="1" applyBorder="1" applyAlignment="1">
      <alignment horizontal="center" vertical="center"/>
    </xf>
    <xf numFmtId="0" fontId="46" fillId="0" borderId="1" xfId="59" applyFont="1" applyBorder="1" applyAlignment="1">
      <alignment horizontal="center" vertical="center"/>
    </xf>
    <xf numFmtId="0" fontId="46" fillId="0" borderId="6" xfId="59" applyFont="1" applyBorder="1" applyAlignment="1">
      <alignment horizontal="center" vertical="center"/>
    </xf>
    <xf numFmtId="0" fontId="45" fillId="0" borderId="136" xfId="59" applyFont="1" applyBorder="1" applyAlignment="1">
      <alignment horizontal="center" vertical="center"/>
    </xf>
    <xf numFmtId="0" fontId="46" fillId="0" borderId="0" xfId="59" applyFont="1" applyAlignment="1">
      <alignment horizontal="center" vertical="center"/>
    </xf>
    <xf numFmtId="0" fontId="46" fillId="0" borderId="4" xfId="59" applyFont="1" applyBorder="1" applyAlignment="1">
      <alignment horizontal="center" vertical="center"/>
    </xf>
    <xf numFmtId="0" fontId="46" fillId="0" borderId="136" xfId="59" applyFont="1" applyBorder="1" applyAlignment="1">
      <alignment horizontal="center" vertical="center"/>
    </xf>
    <xf numFmtId="0" fontId="45" fillId="0" borderId="1" xfId="59" applyFont="1" applyBorder="1" applyAlignment="1">
      <alignment horizontal="center" vertical="center"/>
    </xf>
    <xf numFmtId="0" fontId="45" fillId="0" borderId="0" xfId="59" applyFont="1" applyAlignment="1">
      <alignment horizontal="center" vertical="center"/>
    </xf>
    <xf numFmtId="0" fontId="12" fillId="0" borderId="1" xfId="59" applyFont="1" applyBorder="1" applyAlignment="1" applyProtection="1">
      <alignment horizontal="center" vertical="center" shrinkToFit="1"/>
      <protection locked="0"/>
    </xf>
    <xf numFmtId="0" fontId="12" fillId="0" borderId="0" xfId="59" applyFont="1" applyAlignment="1" applyProtection="1">
      <alignment horizontal="center" vertical="center" shrinkToFit="1"/>
      <protection locked="0"/>
    </xf>
    <xf numFmtId="0" fontId="45" fillId="0" borderId="1" xfId="59" applyFont="1" applyBorder="1">
      <alignment vertical="center"/>
    </xf>
    <xf numFmtId="0" fontId="45" fillId="0" borderId="0" xfId="59" applyFont="1">
      <alignment vertical="center"/>
    </xf>
    <xf numFmtId="0" fontId="12" fillId="0" borderId="1" xfId="59" applyFont="1" applyBorder="1" applyAlignment="1">
      <alignment horizontal="left" vertical="center" wrapText="1"/>
    </xf>
    <xf numFmtId="0" fontId="12" fillId="0" borderId="0" xfId="59" applyFont="1" applyAlignment="1">
      <alignment horizontal="left" vertical="center" wrapText="1"/>
    </xf>
    <xf numFmtId="0" fontId="45" fillId="0" borderId="135" xfId="59" applyFont="1" applyBorder="1">
      <alignment vertical="center"/>
    </xf>
    <xf numFmtId="0" fontId="45" fillId="0" borderId="136" xfId="59" applyFont="1" applyBorder="1">
      <alignment vertical="center"/>
    </xf>
    <xf numFmtId="0" fontId="45" fillId="0" borderId="7" xfId="59" applyFont="1" applyBorder="1">
      <alignment vertical="center"/>
    </xf>
    <xf numFmtId="0" fontId="45" fillId="0" borderId="2" xfId="59" applyFont="1" applyBorder="1">
      <alignment vertical="center"/>
    </xf>
    <xf numFmtId="0" fontId="12" fillId="0" borderId="136" xfId="59" applyFont="1" applyBorder="1" applyAlignment="1">
      <alignment horizontal="center" vertical="center"/>
    </xf>
    <xf numFmtId="0" fontId="12" fillId="0" borderId="0" xfId="59" applyFont="1" applyAlignment="1">
      <alignment horizontal="center" vertical="center"/>
    </xf>
    <xf numFmtId="0" fontId="12" fillId="0" borderId="4" xfId="59" applyFont="1" applyBorder="1" applyAlignment="1">
      <alignment horizontal="center" vertical="center"/>
    </xf>
    <xf numFmtId="0" fontId="12" fillId="0" borderId="136" xfId="59" applyFont="1" applyBorder="1" applyAlignment="1" applyProtection="1">
      <alignment vertical="top" wrapText="1"/>
      <protection locked="0"/>
    </xf>
    <xf numFmtId="0" fontId="12" fillId="0" borderId="0" xfId="59" applyFont="1" applyAlignment="1" applyProtection="1">
      <alignment vertical="top" wrapText="1"/>
      <protection locked="0"/>
    </xf>
    <xf numFmtId="0" fontId="12" fillId="0" borderId="4" xfId="59" applyFont="1" applyBorder="1" applyAlignment="1" applyProtection="1">
      <alignment vertical="top" wrapText="1"/>
      <protection locked="0"/>
    </xf>
    <xf numFmtId="0" fontId="12" fillId="0" borderId="7" xfId="59" applyFont="1" applyBorder="1" applyAlignment="1" applyProtection="1">
      <alignment vertical="top" wrapText="1"/>
      <protection locked="0"/>
    </xf>
    <xf numFmtId="0" fontId="12" fillId="0" borderId="2" xfId="59" applyFont="1" applyBorder="1" applyAlignment="1" applyProtection="1">
      <alignment vertical="top" wrapText="1"/>
      <protection locked="0"/>
    </xf>
    <xf numFmtId="0" fontId="12" fillId="0" borderId="5" xfId="59" applyFont="1" applyBorder="1" applyAlignment="1" applyProtection="1">
      <alignment vertical="top" wrapText="1"/>
      <protection locked="0"/>
    </xf>
    <xf numFmtId="0" fontId="46" fillId="0" borderId="7" xfId="59" applyFont="1" applyBorder="1" applyAlignment="1">
      <alignment horizontal="center" vertical="center"/>
    </xf>
    <xf numFmtId="0" fontId="46" fillId="0" borderId="2" xfId="59" applyFont="1" applyBorder="1" applyAlignment="1">
      <alignment horizontal="center" vertical="center"/>
    </xf>
    <xf numFmtId="0" fontId="46" fillId="0" borderId="5" xfId="59" applyFont="1" applyBorder="1" applyAlignment="1">
      <alignment horizontal="center" vertical="center"/>
    </xf>
    <xf numFmtId="0" fontId="12" fillId="0" borderId="0" xfId="59" applyFont="1" applyAlignment="1" applyProtection="1">
      <alignment horizontal="left" vertical="center" shrinkToFit="1"/>
      <protection locked="0"/>
    </xf>
    <xf numFmtId="0" fontId="45" fillId="0" borderId="0" xfId="59" applyFont="1" applyAlignment="1" applyProtection="1">
      <alignment horizontal="center" vertical="center" shrinkToFit="1"/>
      <protection locked="0"/>
    </xf>
    <xf numFmtId="0" fontId="12" fillId="0" borderId="136" xfId="59" applyFont="1" applyBorder="1" applyAlignment="1" applyProtection="1">
      <alignment horizontal="left" vertical="top" wrapText="1"/>
      <protection locked="0"/>
    </xf>
    <xf numFmtId="0" fontId="12" fillId="0" borderId="0" xfId="59" applyFont="1" applyAlignment="1" applyProtection="1">
      <alignment horizontal="left" vertical="top" wrapText="1"/>
      <protection locked="0"/>
    </xf>
    <xf numFmtId="0" fontId="12" fillId="0" borderId="4" xfId="59" applyFont="1" applyBorder="1" applyAlignment="1" applyProtection="1">
      <alignment horizontal="left" vertical="top" wrapText="1"/>
      <protection locked="0"/>
    </xf>
    <xf numFmtId="0" fontId="12" fillId="0" borderId="7" xfId="59" applyFont="1" applyBorder="1" applyAlignment="1" applyProtection="1">
      <alignment horizontal="left" vertical="top" wrapText="1"/>
      <protection locked="0"/>
    </xf>
    <xf numFmtId="0" fontId="12" fillId="0" borderId="2" xfId="59" applyFont="1" applyBorder="1" applyAlignment="1" applyProtection="1">
      <alignment horizontal="left" vertical="top" wrapText="1"/>
      <protection locked="0"/>
    </xf>
    <xf numFmtId="0" fontId="12" fillId="0" borderId="5" xfId="59" applyFont="1" applyBorder="1" applyAlignment="1" applyProtection="1">
      <alignment horizontal="left" vertical="top" wrapText="1"/>
      <protection locked="0"/>
    </xf>
    <xf numFmtId="0" fontId="45" fillId="0" borderId="7" xfId="59" applyFont="1" applyBorder="1" applyAlignment="1">
      <alignment horizontal="center" vertical="center"/>
    </xf>
    <xf numFmtId="0" fontId="45" fillId="0" borderId="1" xfId="59" applyFont="1" applyBorder="1" applyAlignment="1">
      <alignment horizontal="right" vertical="center"/>
    </xf>
    <xf numFmtId="0" fontId="12" fillId="0" borderId="1" xfId="59" applyFont="1" applyBorder="1" applyAlignment="1" applyProtection="1">
      <alignment horizontal="right" vertical="center" shrinkToFit="1"/>
      <protection locked="0"/>
    </xf>
    <xf numFmtId="0" fontId="41" fillId="0" borderId="0" xfId="59" applyFont="1" applyAlignment="1">
      <alignment vertical="center" wrapText="1"/>
    </xf>
    <xf numFmtId="0" fontId="41" fillId="0" borderId="2" xfId="59" applyFont="1" applyBorder="1" applyAlignment="1">
      <alignment vertical="center" wrapText="1"/>
    </xf>
    <xf numFmtId="0" fontId="46" fillId="0" borderId="2" xfId="59" applyFont="1" applyBorder="1" applyAlignment="1" applyProtection="1">
      <alignment horizontal="center" vertical="center" shrinkToFit="1"/>
      <protection locked="0"/>
    </xf>
    <xf numFmtId="0" fontId="12" fillId="0" borderId="2" xfId="59" applyFont="1" applyBorder="1" applyAlignment="1" applyProtection="1">
      <alignment horizontal="center" vertical="center"/>
      <protection locked="0"/>
    </xf>
    <xf numFmtId="0" fontId="12" fillId="0" borderId="2" xfId="59" applyFont="1" applyBorder="1" applyAlignment="1" applyProtection="1">
      <alignment horizontal="left" vertical="center" shrinkToFit="1"/>
      <protection locked="0"/>
    </xf>
    <xf numFmtId="0" fontId="12" fillId="0" borderId="136" xfId="59" applyFont="1" applyBorder="1" applyAlignment="1" applyProtection="1">
      <alignment horizontal="left" vertical="top" wrapText="1" shrinkToFit="1"/>
      <protection locked="0"/>
    </xf>
    <xf numFmtId="0" fontId="12" fillId="0" borderId="0" xfId="59" applyFont="1" applyAlignment="1" applyProtection="1">
      <alignment horizontal="left" vertical="top" wrapText="1" shrinkToFit="1"/>
      <protection locked="0"/>
    </xf>
    <xf numFmtId="0" fontId="12" fillId="0" borderId="4" xfId="59" applyFont="1" applyBorder="1" applyAlignment="1" applyProtection="1">
      <alignment horizontal="left" vertical="top" wrapText="1" shrinkToFit="1"/>
      <protection locked="0"/>
    </xf>
    <xf numFmtId="0" fontId="12" fillId="0" borderId="7" xfId="59" applyFont="1" applyBorder="1" applyAlignment="1" applyProtection="1">
      <alignment horizontal="left" vertical="top" wrapText="1" shrinkToFit="1"/>
      <protection locked="0"/>
    </xf>
    <xf numFmtId="0" fontId="12" fillId="0" borderId="2" xfId="59" applyFont="1" applyBorder="1" applyAlignment="1" applyProtection="1">
      <alignment horizontal="left" vertical="top" wrapText="1" shrinkToFit="1"/>
      <protection locked="0"/>
    </xf>
    <xf numFmtId="0" fontId="12" fillId="0" borderId="5" xfId="59" applyFont="1" applyBorder="1" applyAlignment="1" applyProtection="1">
      <alignment horizontal="left" vertical="top" wrapText="1" shrinkToFit="1"/>
      <protection locked="0"/>
    </xf>
    <xf numFmtId="0" fontId="12" fillId="0" borderId="1" xfId="59" applyFont="1" applyBorder="1" applyAlignment="1" applyProtection="1">
      <alignment horizontal="left" vertical="center" shrinkToFit="1"/>
      <protection locked="0"/>
    </xf>
    <xf numFmtId="0" fontId="12" fillId="0" borderId="2" xfId="59" applyFont="1" applyBorder="1" applyAlignment="1" applyProtection="1">
      <alignment horizontal="center" vertical="center" shrinkToFit="1"/>
      <protection locked="0"/>
    </xf>
    <xf numFmtId="0" fontId="46" fillId="0" borderId="0" xfId="59" applyFont="1" applyAlignment="1" applyProtection="1">
      <alignment horizontal="center" vertical="center" wrapText="1" shrinkToFit="1"/>
      <protection locked="0"/>
    </xf>
    <xf numFmtId="0" fontId="45" fillId="0" borderId="6" xfId="59" applyFont="1" applyBorder="1" applyAlignment="1">
      <alignment horizontal="center" vertical="center"/>
    </xf>
    <xf numFmtId="0" fontId="45" fillId="0" borderId="4" xfId="59" applyFont="1" applyBorder="1" applyAlignment="1">
      <alignment horizontal="center" vertical="center"/>
    </xf>
    <xf numFmtId="0" fontId="45" fillId="0" borderId="2" xfId="59" applyFont="1" applyBorder="1" applyAlignment="1">
      <alignment horizontal="center" vertical="center"/>
    </xf>
    <xf numFmtId="0" fontId="45" fillId="0" borderId="5" xfId="59" applyFont="1" applyBorder="1" applyAlignment="1">
      <alignment horizontal="center" vertical="center"/>
    </xf>
    <xf numFmtId="0" fontId="12" fillId="0" borderId="0" xfId="59" applyFont="1" applyAlignment="1" applyProtection="1">
      <alignment horizontal="center" vertical="center"/>
      <protection locked="0"/>
    </xf>
    <xf numFmtId="0" fontId="46" fillId="0" borderId="0" xfId="59" applyFont="1" applyAlignment="1" applyProtection="1">
      <alignment horizontal="center" vertical="center" shrinkToFit="1"/>
      <protection locked="0"/>
    </xf>
    <xf numFmtId="0" fontId="52" fillId="0" borderId="1" xfId="59" applyFont="1" applyBorder="1">
      <alignment vertical="center"/>
    </xf>
    <xf numFmtId="0" fontId="51" fillId="0" borderId="1" xfId="59" applyFont="1" applyBorder="1" applyAlignment="1">
      <alignment horizontal="center" vertical="center"/>
    </xf>
    <xf numFmtId="0" fontId="51" fillId="0" borderId="6" xfId="59" applyFont="1" applyBorder="1" applyAlignment="1">
      <alignment horizontal="center" vertical="center"/>
    </xf>
    <xf numFmtId="0" fontId="45" fillId="0" borderId="136" xfId="59" applyFont="1" applyBorder="1" applyAlignment="1">
      <alignment vertical="top"/>
    </xf>
    <xf numFmtId="0" fontId="45" fillId="0" borderId="0" xfId="59" applyFont="1" applyAlignment="1">
      <alignment vertical="top"/>
    </xf>
    <xf numFmtId="0" fontId="7" fillId="8" borderId="17" xfId="24" applyBorder="1">
      <alignment horizontal="center" vertical="center" shrinkToFit="1"/>
    </xf>
    <xf numFmtId="0" fontId="7" fillId="8" borderId="31" xfId="24" applyBorder="1">
      <alignment horizontal="center" vertical="center" shrinkToFit="1"/>
    </xf>
    <xf numFmtId="0" fontId="7" fillId="8" borderId="46" xfId="24" applyBorder="1">
      <alignment horizontal="center" vertical="center" shrinkToFit="1"/>
    </xf>
    <xf numFmtId="0" fontId="0" fillId="0" borderId="39" xfId="57" applyFont="1" applyBorder="1">
      <alignment horizontal="center" vertical="center" shrinkToFit="1"/>
      <protection locked="0"/>
    </xf>
    <xf numFmtId="0" fontId="7" fillId="8" borderId="130" xfId="24" applyBorder="1">
      <alignment horizontal="center" vertical="center" shrinkToFit="1"/>
    </xf>
    <xf numFmtId="0" fontId="7" fillId="8" borderId="58" xfId="24" applyBorder="1">
      <alignment horizontal="center" vertical="center" shrinkToFit="1"/>
    </xf>
    <xf numFmtId="0" fontId="7" fillId="8" borderId="9" xfId="24" applyBorder="1">
      <alignment horizontal="center" vertical="center" shrinkToFit="1"/>
    </xf>
    <xf numFmtId="0" fontId="7" fillId="8" borderId="59" xfId="24" applyBorder="1">
      <alignment horizontal="center" vertical="center" shrinkToFit="1"/>
    </xf>
    <xf numFmtId="0" fontId="7" fillId="8" borderId="27" xfId="24" applyBorder="1">
      <alignment horizontal="center" vertical="center" shrinkToFit="1"/>
    </xf>
    <xf numFmtId="0" fontId="7" fillId="8" borderId="71" xfId="24" applyBorder="1">
      <alignment horizontal="center" vertical="center" shrinkToFit="1"/>
    </xf>
    <xf numFmtId="0" fontId="7" fillId="8" borderId="21" xfId="24" applyBorder="1">
      <alignment horizontal="center" vertical="center" shrinkToFit="1"/>
    </xf>
    <xf numFmtId="0" fontId="7" fillId="8" borderId="23" xfId="24" applyBorder="1">
      <alignment horizontal="center" vertical="center" shrinkToFit="1"/>
    </xf>
    <xf numFmtId="0" fontId="7" fillId="8" borderId="24" xfId="24" applyBorder="1">
      <alignment horizontal="center" vertical="center" shrinkToFit="1"/>
    </xf>
    <xf numFmtId="0" fontId="7" fillId="8" borderId="25" xfId="24" applyBorder="1">
      <alignment horizontal="center" vertical="center" shrinkToFit="1"/>
    </xf>
    <xf numFmtId="0" fontId="7" fillId="8" borderId="107" xfId="24" applyBorder="1">
      <alignment horizontal="center" vertical="center" shrinkToFit="1"/>
    </xf>
    <xf numFmtId="0" fontId="7" fillId="8" borderId="60" xfId="24" applyBorder="1">
      <alignment horizontal="center" vertical="center" shrinkToFit="1"/>
    </xf>
    <xf numFmtId="0" fontId="7" fillId="8" borderId="61" xfId="24" applyBorder="1">
      <alignment horizontal="center" vertical="center" shrinkToFit="1"/>
    </xf>
    <xf numFmtId="0" fontId="7" fillId="8" borderId="62" xfId="24" applyBorder="1">
      <alignment horizontal="center" vertical="center" shrinkToFit="1"/>
    </xf>
    <xf numFmtId="180" fontId="7" fillId="0" borderId="9" xfId="43" applyBorder="1">
      <alignment horizontal="center" vertical="center" shrinkToFit="1"/>
    </xf>
    <xf numFmtId="180" fontId="7" fillId="0" borderId="28" xfId="43" applyBorder="1">
      <alignment horizontal="center" vertical="center" shrinkToFit="1"/>
    </xf>
    <xf numFmtId="180" fontId="7" fillId="0" borderId="27" xfId="43" applyBorder="1">
      <alignment horizontal="center" vertical="center" shrinkToFit="1"/>
    </xf>
    <xf numFmtId="180" fontId="7" fillId="0" borderId="29" xfId="43" applyBorder="1">
      <alignment horizontal="center" vertical="center" shrinkToFit="1"/>
    </xf>
    <xf numFmtId="0" fontId="2" fillId="0" borderId="39" xfId="32" applyBorder="1">
      <alignment horizontal="left" vertical="center" shrinkToFit="1"/>
    </xf>
    <xf numFmtId="0" fontId="0" fillId="0" borderId="21" xfId="57" applyFont="1" applyBorder="1">
      <alignment horizontal="center" vertical="center" shrinkToFit="1"/>
      <protection locked="0"/>
    </xf>
    <xf numFmtId="0" fontId="2" fillId="6" borderId="17" xfId="9" applyBorder="1">
      <alignment horizontal="center" vertical="center" shrinkToFit="1"/>
      <protection locked="0"/>
    </xf>
    <xf numFmtId="0" fontId="7" fillId="6" borderId="17" xfId="7" applyBorder="1">
      <alignment horizontal="center" vertical="center" shrinkToFit="1"/>
    </xf>
    <xf numFmtId="0" fontId="7" fillId="6" borderId="31" xfId="7" applyBorder="1">
      <alignment horizontal="center" vertical="center" shrinkToFit="1"/>
    </xf>
    <xf numFmtId="0" fontId="0" fillId="0" borderId="52" xfId="49" applyFont="1" applyBorder="1">
      <alignment horizontal="left" vertical="center" shrinkToFit="1"/>
      <protection locked="0"/>
    </xf>
    <xf numFmtId="0" fontId="7" fillId="8" borderId="58" xfId="25" applyBorder="1">
      <alignment horizontal="center" vertical="center" textRotation="255" shrinkToFit="1"/>
    </xf>
    <xf numFmtId="0" fontId="7" fillId="8" borderId="9" xfId="25" applyBorder="1">
      <alignment horizontal="center" vertical="center" textRotation="255" shrinkToFit="1"/>
    </xf>
    <xf numFmtId="0" fontId="7" fillId="8" borderId="59" xfId="25" applyBorder="1">
      <alignment horizontal="center" vertical="center" textRotation="255" shrinkToFit="1"/>
    </xf>
    <xf numFmtId="0" fontId="7" fillId="8" borderId="57" xfId="25" applyBorder="1">
      <alignment horizontal="center" vertical="center" textRotation="255" shrinkToFit="1"/>
    </xf>
    <xf numFmtId="0" fontId="7" fillId="8" borderId="130" xfId="24" applyBorder="1" applyAlignment="1">
      <alignment horizontal="center" vertical="center" wrapText="1" shrinkToFit="1"/>
    </xf>
    <xf numFmtId="0" fontId="7" fillId="8" borderId="28" xfId="24" applyBorder="1">
      <alignment horizontal="center" vertical="center" shrinkToFit="1"/>
    </xf>
    <xf numFmtId="0" fontId="7" fillId="8" borderId="19" xfId="24" applyBorder="1">
      <alignment horizontal="center" vertical="center" shrinkToFit="1"/>
    </xf>
    <xf numFmtId="0" fontId="7" fillId="8" borderId="10" xfId="24" applyBorder="1">
      <alignment horizontal="center" vertical="center" shrinkToFit="1"/>
    </xf>
    <xf numFmtId="0" fontId="7" fillId="8" borderId="11" xfId="24" applyBorder="1">
      <alignment horizontal="center" vertical="center" shrinkToFit="1"/>
    </xf>
    <xf numFmtId="0" fontId="7" fillId="8" borderId="27" xfId="25" applyBorder="1">
      <alignment horizontal="center" vertical="center" textRotation="255" shrinkToFit="1"/>
    </xf>
    <xf numFmtId="49" fontId="7" fillId="0" borderId="38" xfId="51" applyBorder="1">
      <alignment horizontal="center" vertical="center" shrinkToFit="1"/>
      <protection locked="0"/>
    </xf>
    <xf numFmtId="0" fontId="0" fillId="0" borderId="10" xfId="49" applyFont="1" applyBorder="1">
      <alignment horizontal="left" vertical="center" shrinkToFit="1"/>
      <protection locked="0"/>
    </xf>
    <xf numFmtId="0" fontId="2" fillId="0" borderId="10" xfId="49" applyBorder="1">
      <alignment horizontal="left" vertical="center" shrinkToFit="1"/>
      <protection locked="0"/>
    </xf>
    <xf numFmtId="0" fontId="2" fillId="0" borderId="13" xfId="49" applyBorder="1">
      <alignment horizontal="left" vertical="center" shrinkToFit="1"/>
      <protection locked="0"/>
    </xf>
    <xf numFmtId="0" fontId="2" fillId="0" borderId="22" xfId="49" applyBorder="1">
      <alignment horizontal="left" vertical="center" shrinkToFit="1"/>
      <protection locked="0"/>
    </xf>
    <xf numFmtId="180" fontId="2" fillId="0" borderId="10" xfId="53" applyBorder="1">
      <alignment horizontal="center" vertical="center" shrinkToFit="1"/>
      <protection locked="0"/>
    </xf>
    <xf numFmtId="0" fontId="7" fillId="8" borderId="132" xfId="24" applyBorder="1">
      <alignment horizontal="center" vertical="center" shrinkToFit="1"/>
    </xf>
    <xf numFmtId="0" fontId="7" fillId="8" borderId="56" xfId="24" applyBorder="1">
      <alignment horizontal="center" vertical="center" shrinkToFit="1"/>
    </xf>
    <xf numFmtId="0" fontId="7" fillId="8" borderId="91" xfId="24" applyBorder="1">
      <alignment horizontal="center" vertical="center" shrinkToFit="1"/>
    </xf>
    <xf numFmtId="0" fontId="0" fillId="0" borderId="46" xfId="57" applyFont="1" applyBorder="1">
      <alignment horizontal="center" vertical="center" shrinkToFit="1"/>
      <protection locked="0"/>
    </xf>
    <xf numFmtId="0" fontId="7" fillId="8" borderId="43" xfId="24" applyBorder="1">
      <alignment horizontal="center" vertical="center" shrinkToFit="1"/>
    </xf>
    <xf numFmtId="0" fontId="7" fillId="8" borderId="92" xfId="24" applyBorder="1">
      <alignment horizontal="center" vertical="center" shrinkToFit="1"/>
    </xf>
    <xf numFmtId="0" fontId="7" fillId="8" borderId="39" xfId="24" applyBorder="1">
      <alignment horizontal="center" vertical="center" shrinkToFit="1"/>
    </xf>
    <xf numFmtId="0" fontId="7" fillId="8" borderId="47" xfId="24" applyBorder="1">
      <alignment horizontal="center" vertical="center" shrinkToFit="1"/>
    </xf>
    <xf numFmtId="0" fontId="7" fillId="8" borderId="37" xfId="24" applyBorder="1">
      <alignment horizontal="center" vertical="center" shrinkToFit="1"/>
    </xf>
    <xf numFmtId="0" fontId="14" fillId="8" borderId="17" xfId="26" applyBorder="1">
      <alignment horizontal="center" vertical="center" textRotation="255" wrapText="1" shrinkToFit="1"/>
    </xf>
    <xf numFmtId="0" fontId="14" fillId="8" borderId="9" xfId="26" applyBorder="1">
      <alignment horizontal="center" vertical="center" textRotation="255" wrapText="1" shrinkToFit="1"/>
    </xf>
    <xf numFmtId="179" fontId="7" fillId="0" borderId="19" xfId="52" applyBorder="1">
      <alignment horizontal="center" vertical="center" shrinkToFit="1"/>
      <protection locked="0"/>
    </xf>
    <xf numFmtId="179" fontId="7" fillId="0" borderId="11" xfId="52" applyBorder="1">
      <alignment horizontal="center" vertical="center" shrinkToFit="1"/>
      <protection locked="0"/>
    </xf>
    <xf numFmtId="179" fontId="7" fillId="0" borderId="57" xfId="52" applyBorder="1">
      <alignment horizontal="center" vertical="center" shrinkToFit="1"/>
      <protection locked="0"/>
    </xf>
    <xf numFmtId="179" fontId="7" fillId="0" borderId="47" xfId="52" applyBorder="1">
      <alignment horizontal="center" vertical="center" shrinkToFit="1"/>
      <protection locked="0"/>
    </xf>
    <xf numFmtId="0" fontId="18" fillId="8" borderId="61" xfId="26" applyFont="1" applyBorder="1">
      <alignment horizontal="center" vertical="center" textRotation="255" wrapText="1" shrinkToFit="1"/>
    </xf>
    <xf numFmtId="0" fontId="18" fillId="8" borderId="62" xfId="26" applyFont="1" applyBorder="1">
      <alignment horizontal="center" vertical="center" textRotation="255" wrapText="1" shrinkToFit="1"/>
    </xf>
    <xf numFmtId="0" fontId="18" fillId="8" borderId="9" xfId="26" applyFont="1" applyBorder="1">
      <alignment horizontal="center" vertical="center" textRotation="255" wrapText="1" shrinkToFit="1"/>
    </xf>
    <xf numFmtId="0" fontId="18" fillId="8" borderId="28" xfId="26" applyFont="1" applyBorder="1">
      <alignment horizontal="center" vertical="center" textRotation="255" wrapText="1" shrinkToFit="1"/>
    </xf>
    <xf numFmtId="0" fontId="2" fillId="8" borderId="12" xfId="27" applyBorder="1">
      <alignment horizontal="center" vertical="center" shrinkToFit="1"/>
    </xf>
    <xf numFmtId="0" fontId="2" fillId="8" borderId="17" xfId="27" applyBorder="1">
      <alignment horizontal="center" vertical="center" shrinkToFit="1"/>
    </xf>
    <xf numFmtId="0" fontId="2" fillId="8" borderId="31" xfId="27" applyBorder="1">
      <alignment horizontal="center" vertical="center" shrinkToFit="1"/>
    </xf>
    <xf numFmtId="0" fontId="2" fillId="8" borderId="11" xfId="27" applyBorder="1">
      <alignment horizontal="center" vertical="center" shrinkToFit="1"/>
    </xf>
    <xf numFmtId="0" fontId="2" fillId="8" borderId="9" xfId="27" applyBorder="1">
      <alignment horizontal="center" vertical="center" shrinkToFit="1"/>
    </xf>
    <xf numFmtId="0" fontId="2" fillId="8" borderId="28" xfId="27" applyBorder="1">
      <alignment horizontal="center" vertical="center" shrinkToFit="1"/>
    </xf>
    <xf numFmtId="0" fontId="14" fillId="8" borderId="62" xfId="26" applyBorder="1">
      <alignment horizontal="center" vertical="center" textRotation="255" wrapText="1" shrinkToFit="1"/>
    </xf>
    <xf numFmtId="0" fontId="14" fillId="8" borderId="28" xfId="26" applyBorder="1">
      <alignment horizontal="center" vertical="center" textRotation="255" wrapText="1" shrinkToFit="1"/>
    </xf>
    <xf numFmtId="0" fontId="0" fillId="0" borderId="43" xfId="49" applyFont="1" applyBorder="1">
      <alignment horizontal="left" vertical="center" shrinkToFit="1"/>
      <protection locked="0"/>
    </xf>
    <xf numFmtId="0" fontId="0" fillId="0" borderId="11" xfId="0" applyBorder="1">
      <alignment vertical="center"/>
    </xf>
    <xf numFmtId="0" fontId="0" fillId="0" borderId="50" xfId="0" applyBorder="1" applyAlignment="1">
      <alignment vertical="center" shrinkToFit="1"/>
    </xf>
    <xf numFmtId="0" fontId="0" fillId="0" borderId="10" xfId="57" applyFont="1" applyBorder="1">
      <alignment horizontal="center" vertical="center" shrinkToFit="1"/>
      <protection locked="0"/>
    </xf>
    <xf numFmtId="0" fontId="0" fillId="0" borderId="16" xfId="57" applyFont="1" applyBorder="1">
      <alignment horizontal="center" vertical="center" shrinkToFit="1"/>
      <protection locked="0"/>
    </xf>
    <xf numFmtId="0" fontId="0" fillId="0" borderId="27" xfId="57" applyFont="1" applyBorder="1">
      <alignment horizontal="center" vertical="center" shrinkToFit="1"/>
      <protection locked="0"/>
    </xf>
    <xf numFmtId="0" fontId="0" fillId="0" borderId="9" xfId="57" applyFont="1" applyBorder="1">
      <alignment horizontal="center" vertical="center" shrinkToFit="1"/>
      <protection locked="0"/>
    </xf>
    <xf numFmtId="0" fontId="7" fillId="8" borderId="70" xfId="24" applyBorder="1">
      <alignment horizontal="center" vertical="center" shrinkToFit="1"/>
    </xf>
    <xf numFmtId="0" fontId="0" fillId="0" borderId="19" xfId="57" applyFont="1" applyBorder="1">
      <alignment horizontal="center" vertical="center" shrinkToFit="1"/>
      <protection locked="0"/>
    </xf>
    <xf numFmtId="0" fontId="0" fillId="0" borderId="15" xfId="56" applyFont="1" applyBorder="1">
      <alignment vertical="center" wrapText="1"/>
      <protection locked="0"/>
    </xf>
    <xf numFmtId="0" fontId="7" fillId="8" borderId="42" xfId="24" applyBorder="1">
      <alignment horizontal="center" vertical="center" shrinkToFit="1"/>
    </xf>
    <xf numFmtId="0" fontId="12" fillId="0" borderId="1" xfId="59" applyFont="1" applyBorder="1" applyAlignment="1">
      <alignment horizontal="center" vertical="center"/>
    </xf>
    <xf numFmtId="0" fontId="59" fillId="0" borderId="135" xfId="59" applyFont="1" applyBorder="1">
      <alignment vertical="center"/>
    </xf>
    <xf numFmtId="0" fontId="59" fillId="0" borderId="1" xfId="59" applyFont="1" applyBorder="1">
      <alignment vertical="center"/>
    </xf>
    <xf numFmtId="0" fontId="59" fillId="0" borderId="136" xfId="59" applyFont="1" applyBorder="1">
      <alignment vertical="center"/>
    </xf>
    <xf numFmtId="0" fontId="59" fillId="0" borderId="0" xfId="59" applyFont="1">
      <alignment vertical="center"/>
    </xf>
    <xf numFmtId="0" fontId="59" fillId="0" borderId="7" xfId="59" applyFont="1" applyBorder="1">
      <alignment vertical="center"/>
    </xf>
    <xf numFmtId="0" fontId="59" fillId="0" borderId="2" xfId="59" applyFont="1" applyBorder="1">
      <alignment vertical="center"/>
    </xf>
    <xf numFmtId="0" fontId="45" fillId="0" borderId="0" xfId="59" applyFont="1" applyAlignment="1" applyProtection="1">
      <alignment horizontal="left" vertical="center" shrinkToFit="1"/>
      <protection locked="0"/>
    </xf>
    <xf numFmtId="0" fontId="7" fillId="9" borderId="24" xfId="28" applyBorder="1">
      <alignment horizontal="center" vertical="center" shrinkToFit="1"/>
    </xf>
    <xf numFmtId="0" fontId="7" fillId="9" borderId="25" xfId="28" applyBorder="1">
      <alignment horizontal="center" vertical="center" shrinkToFit="1"/>
    </xf>
    <xf numFmtId="0" fontId="7" fillId="9" borderId="107" xfId="28" applyBorder="1">
      <alignment horizontal="center" vertical="center" shrinkToFit="1"/>
    </xf>
    <xf numFmtId="0" fontId="7" fillId="9" borderId="46" xfId="28" applyBorder="1">
      <alignment horizontal="center" vertical="center" shrinkToFit="1"/>
    </xf>
    <xf numFmtId="0" fontId="2" fillId="0" borderId="27" xfId="32" applyBorder="1">
      <alignment horizontal="left" vertical="center" shrinkToFit="1"/>
    </xf>
    <xf numFmtId="0" fontId="7" fillId="0" borderId="43" xfId="29" applyBorder="1">
      <alignment horizontal="center" vertical="center" shrinkToFit="1"/>
    </xf>
    <xf numFmtId="0" fontId="0" fillId="0" borderId="43" xfId="0" applyBorder="1" applyAlignment="1">
      <alignment horizontal="center" vertical="center"/>
    </xf>
    <xf numFmtId="0" fontId="0" fillId="0" borderId="57" xfId="0" applyBorder="1" applyAlignment="1">
      <alignment horizontal="center" vertical="center"/>
    </xf>
    <xf numFmtId="0" fontId="0" fillId="0" borderId="39" xfId="0" applyBorder="1" applyAlignment="1">
      <alignment horizontal="center" vertical="center"/>
    </xf>
    <xf numFmtId="0" fontId="0" fillId="0" borderId="47" xfId="0" applyBorder="1" applyAlignment="1">
      <alignment horizontal="center" vertical="center"/>
    </xf>
    <xf numFmtId="0" fontId="7" fillId="9" borderId="9" xfId="28" applyBorder="1">
      <alignment horizontal="center" vertical="center" shrinkToFit="1"/>
    </xf>
    <xf numFmtId="0" fontId="7" fillId="9" borderId="27" xfId="28" applyBorder="1">
      <alignment horizontal="center" vertical="center" shrinkToFit="1"/>
    </xf>
    <xf numFmtId="0" fontId="7" fillId="9" borderId="28" xfId="28" applyBorder="1">
      <alignment horizontal="center" vertical="center" shrinkToFit="1"/>
    </xf>
    <xf numFmtId="0" fontId="2" fillId="0" borderId="19" xfId="32" applyBorder="1">
      <alignment horizontal="left" vertical="center" shrinkToFit="1"/>
    </xf>
    <xf numFmtId="0" fontId="2" fillId="0" borderId="11" xfId="32" applyBorder="1">
      <alignment horizontal="left" vertical="center" shrinkToFit="1"/>
    </xf>
    <xf numFmtId="0" fontId="7" fillId="9" borderId="60" xfId="28" applyBorder="1">
      <alignment horizontal="center" vertical="center" shrinkToFit="1"/>
    </xf>
    <xf numFmtId="0" fontId="7" fillId="9" borderId="61" xfId="28" applyBorder="1">
      <alignment horizontal="center" vertical="center" shrinkToFit="1"/>
    </xf>
    <xf numFmtId="0" fontId="7" fillId="9" borderId="58" xfId="28" applyBorder="1">
      <alignment horizontal="center" vertical="center" shrinkToFit="1"/>
    </xf>
    <xf numFmtId="0" fontId="7" fillId="9" borderId="59" xfId="28" applyBorder="1">
      <alignment horizontal="center" vertical="center" shrinkToFit="1"/>
    </xf>
    <xf numFmtId="180" fontId="7" fillId="6" borderId="27" xfId="10" applyBorder="1">
      <alignment horizontal="center" vertical="center" shrinkToFit="1"/>
      <protection locked="0"/>
    </xf>
    <xf numFmtId="180" fontId="7" fillId="6" borderId="29" xfId="10" applyBorder="1">
      <alignment horizontal="center" vertical="center" shrinkToFit="1"/>
      <protection locked="0"/>
    </xf>
    <xf numFmtId="0" fontId="7" fillId="9" borderId="71" xfId="28" applyBorder="1">
      <alignment horizontal="center" vertical="center" shrinkToFit="1"/>
    </xf>
    <xf numFmtId="0" fontId="7" fillId="9" borderId="21" xfId="28" applyBorder="1">
      <alignment horizontal="center" vertical="center" shrinkToFit="1"/>
    </xf>
    <xf numFmtId="0" fontId="7" fillId="9" borderId="23" xfId="28" applyBorder="1">
      <alignment horizontal="center" vertical="center" shrinkToFit="1"/>
    </xf>
    <xf numFmtId="179" fontId="7" fillId="0" borderId="28" xfId="52" applyBorder="1">
      <alignment horizontal="center" vertical="center" shrinkToFit="1"/>
      <protection locked="0"/>
    </xf>
    <xf numFmtId="0" fontId="7" fillId="9" borderId="70" xfId="28" applyBorder="1">
      <alignment horizontal="center" vertical="center" shrinkToFit="1"/>
    </xf>
    <xf numFmtId="0" fontId="7" fillId="9" borderId="120" xfId="28" applyBorder="1">
      <alignment horizontal="center" vertical="center" shrinkToFit="1"/>
    </xf>
    <xf numFmtId="0" fontId="7" fillId="9" borderId="50" xfId="28" applyBorder="1">
      <alignment horizontal="center" vertical="center" shrinkToFit="1"/>
    </xf>
    <xf numFmtId="0" fontId="7" fillId="9" borderId="94" xfId="28" applyBorder="1">
      <alignment horizontal="center" vertical="center" shrinkToFit="1"/>
    </xf>
    <xf numFmtId="0" fontId="7" fillId="9" borderId="100" xfId="28" applyBorder="1">
      <alignment horizontal="center" vertical="center" shrinkToFit="1"/>
    </xf>
    <xf numFmtId="0" fontId="7" fillId="9" borderId="39" xfId="28" applyBorder="1">
      <alignment horizontal="center" vertical="center" shrinkToFit="1"/>
    </xf>
    <xf numFmtId="0" fontId="7" fillId="9" borderId="47" xfId="28" applyBorder="1">
      <alignment horizontal="center" vertical="center" shrinkToFit="1"/>
    </xf>
    <xf numFmtId="179" fontId="7" fillId="0" borderId="29" xfId="52" applyBorder="1">
      <alignment horizontal="center" vertical="center" shrinkToFit="1"/>
      <protection locked="0"/>
    </xf>
    <xf numFmtId="0" fontId="7" fillId="0" borderId="45" xfId="29" applyBorder="1">
      <alignment horizontal="center" vertical="center" shrinkToFit="1"/>
    </xf>
    <xf numFmtId="0" fontId="7" fillId="9" borderId="19" xfId="28" applyBorder="1">
      <alignment horizontal="center" vertical="center" shrinkToFit="1"/>
    </xf>
    <xf numFmtId="0" fontId="2" fillId="10" borderId="16" xfId="45" applyBorder="1">
      <alignment horizontal="center" vertical="center" shrinkToFit="1"/>
    </xf>
    <xf numFmtId="0" fontId="2" fillId="10" borderId="3" xfId="45" applyBorder="1">
      <alignment horizontal="center" vertical="center" shrinkToFit="1"/>
    </xf>
    <xf numFmtId="0" fontId="2" fillId="10" borderId="12" xfId="45" applyBorder="1">
      <alignment horizontal="center" vertical="center" shrinkToFit="1"/>
    </xf>
    <xf numFmtId="0" fontId="2" fillId="0" borderId="38" xfId="57" applyBorder="1">
      <alignment horizontal="center" vertical="center" shrinkToFit="1"/>
      <protection locked="0"/>
    </xf>
    <xf numFmtId="184" fontId="2" fillId="0" borderId="21" xfId="30" applyBorder="1">
      <alignment horizontal="center" vertical="center" shrinkToFit="1"/>
    </xf>
    <xf numFmtId="0" fontId="2" fillId="10" borderId="18" xfId="45" applyBorder="1">
      <alignment horizontal="center" vertical="center" shrinkToFit="1"/>
    </xf>
    <xf numFmtId="0" fontId="2" fillId="10" borderId="0" xfId="45">
      <alignment horizontal="center" vertical="center" shrinkToFit="1"/>
    </xf>
    <xf numFmtId="0" fontId="2" fillId="10" borderId="20" xfId="45" applyBorder="1">
      <alignment horizontal="center" vertical="center" shrinkToFit="1"/>
    </xf>
    <xf numFmtId="184" fontId="2" fillId="0" borderId="16" xfId="30" applyBorder="1">
      <alignment horizontal="center" vertical="center" shrinkToFit="1"/>
    </xf>
    <xf numFmtId="184" fontId="2" fillId="0" borderId="3" xfId="30" applyBorder="1">
      <alignment horizontal="center" vertical="center" shrinkToFit="1"/>
    </xf>
    <xf numFmtId="0" fontId="2" fillId="0" borderId="12" xfId="57" applyBorder="1">
      <alignment horizontal="center" vertical="center" shrinkToFit="1"/>
      <protection locked="0"/>
    </xf>
    <xf numFmtId="0" fontId="18" fillId="8" borderId="19" xfId="26" applyFont="1" applyBorder="1">
      <alignment horizontal="center" vertical="center" textRotation="255" wrapText="1" shrinkToFit="1"/>
    </xf>
    <xf numFmtId="0" fontId="2" fillId="10" borderId="15" xfId="45" applyBorder="1">
      <alignment horizontal="center" vertical="center" shrinkToFit="1"/>
    </xf>
    <xf numFmtId="0" fontId="2" fillId="10" borderId="13" xfId="45" applyBorder="1">
      <alignment horizontal="center" vertical="center" shrinkToFit="1"/>
    </xf>
    <xf numFmtId="0" fontId="2" fillId="10" borderId="14" xfId="45" applyBorder="1">
      <alignment horizontal="center" vertical="center" shrinkToFit="1"/>
    </xf>
    <xf numFmtId="0" fontId="7" fillId="8" borderId="57" xfId="24" applyBorder="1">
      <alignment horizontal="center" vertical="center" shrinkToFit="1"/>
    </xf>
    <xf numFmtId="180" fontId="2" fillId="0" borderId="12" xfId="53" applyBorder="1">
      <alignment horizontal="center" vertical="center" shrinkToFit="1"/>
      <protection locked="0"/>
    </xf>
    <xf numFmtId="0" fontId="2" fillId="0" borderId="14" xfId="56" applyBorder="1">
      <alignment vertical="center" wrapText="1"/>
      <protection locked="0"/>
    </xf>
    <xf numFmtId="0" fontId="2" fillId="0" borderId="12" xfId="56" applyBorder="1">
      <alignment vertical="center" wrapText="1"/>
      <protection locked="0"/>
    </xf>
    <xf numFmtId="0" fontId="2" fillId="0" borderId="3" xfId="31" applyBorder="1">
      <alignment horizontal="right" vertical="center" shrinkToFit="1"/>
    </xf>
    <xf numFmtId="0" fontId="7" fillId="0" borderId="70" xfId="0" applyFont="1" applyBorder="1" applyAlignment="1">
      <alignment horizontal="center" vertical="center" textRotation="255" shrinkToFit="1"/>
    </xf>
    <xf numFmtId="0" fontId="7" fillId="0" borderId="14" xfId="0" applyFont="1" applyBorder="1" applyAlignment="1">
      <alignment horizontal="center" vertical="center" textRotation="255" shrinkToFit="1"/>
    </xf>
    <xf numFmtId="0" fontId="7" fillId="0" borderId="46" xfId="0" applyFont="1" applyBorder="1" applyAlignment="1">
      <alignment horizontal="center" vertical="center" textRotation="255" shrinkToFit="1"/>
    </xf>
    <xf numFmtId="0" fontId="7" fillId="0" borderId="20" xfId="0" applyFont="1" applyBorder="1" applyAlignment="1">
      <alignment horizontal="center" vertical="center" textRotation="255" shrinkToFit="1"/>
    </xf>
    <xf numFmtId="0" fontId="7" fillId="0" borderId="71" xfId="0" applyFont="1" applyBorder="1" applyAlignment="1">
      <alignment horizontal="center" vertical="center" textRotation="255" shrinkToFit="1"/>
    </xf>
    <xf numFmtId="0" fontId="7" fillId="0" borderId="23" xfId="0" applyFont="1" applyBorder="1" applyAlignment="1">
      <alignment horizontal="center" vertical="center" textRotation="255" shrinkToFit="1"/>
    </xf>
    <xf numFmtId="184" fontId="2" fillId="0" borderId="19" xfId="30" applyBorder="1">
      <alignment horizontal="center" vertical="center" shrinkToFit="1"/>
    </xf>
    <xf numFmtId="184" fontId="2" fillId="0" borderId="10" xfId="30" applyBorder="1">
      <alignment horizontal="center" vertical="center" shrinkToFit="1"/>
    </xf>
    <xf numFmtId="0" fontId="2" fillId="0" borderId="0" xfId="49">
      <alignment horizontal="left" vertical="center" shrinkToFit="1"/>
      <protection locked="0"/>
    </xf>
    <xf numFmtId="0" fontId="2" fillId="0" borderId="20" xfId="49" applyBorder="1">
      <alignment horizontal="left" vertical="center" shrinkToFit="1"/>
      <protection locked="0"/>
    </xf>
    <xf numFmtId="0" fontId="0" fillId="0" borderId="14" xfId="0" applyBorder="1">
      <alignment vertical="center"/>
    </xf>
    <xf numFmtId="0" fontId="2" fillId="0" borderId="14" xfId="49" applyBorder="1">
      <alignment horizontal="left" vertical="center" shrinkToFit="1"/>
      <protection locked="0"/>
    </xf>
    <xf numFmtId="0" fontId="0" fillId="0" borderId="20" xfId="0" applyBorder="1">
      <alignment vertical="center"/>
    </xf>
    <xf numFmtId="0" fontId="7" fillId="7" borderId="22" xfId="15" applyBorder="1">
      <alignment horizontal="center" vertical="center" shrinkToFit="1"/>
    </xf>
    <xf numFmtId="180" fontId="7" fillId="7" borderId="10" xfId="21" applyBorder="1">
      <alignment horizontal="center" vertical="center" shrinkToFit="1"/>
    </xf>
    <xf numFmtId="180" fontId="7" fillId="7" borderId="11" xfId="21" applyBorder="1">
      <alignment horizontal="center" vertical="center" shrinkToFit="1"/>
    </xf>
    <xf numFmtId="0" fontId="7" fillId="8" borderId="15" xfId="25" applyBorder="1">
      <alignment horizontal="center" vertical="center" textRotation="255" shrinkToFit="1"/>
    </xf>
    <xf numFmtId="0" fontId="7" fillId="8" borderId="14" xfId="25" applyBorder="1">
      <alignment horizontal="center" vertical="center" textRotation="255" shrinkToFit="1"/>
    </xf>
    <xf numFmtId="0" fontId="7" fillId="8" borderId="18" xfId="25" applyBorder="1">
      <alignment horizontal="center" vertical="center" textRotation="255" shrinkToFit="1"/>
    </xf>
    <xf numFmtId="0" fontId="7" fillId="8" borderId="20" xfId="25" applyBorder="1">
      <alignment horizontal="center" vertical="center" textRotation="255" shrinkToFit="1"/>
    </xf>
    <xf numFmtId="0" fontId="7" fillId="8" borderId="16" xfId="25" applyBorder="1">
      <alignment horizontal="center" vertical="center" textRotation="255" shrinkToFit="1"/>
    </xf>
    <xf numFmtId="0" fontId="7" fillId="8" borderId="12" xfId="25" applyBorder="1">
      <alignment horizontal="center" vertical="center" textRotation="255" shrinkToFit="1"/>
    </xf>
    <xf numFmtId="0" fontId="7" fillId="7" borderId="15" xfId="17" applyBorder="1">
      <alignment horizontal="center" vertical="center" textRotation="255" shrinkToFit="1"/>
    </xf>
    <xf numFmtId="0" fontId="7" fillId="7" borderId="14" xfId="17" applyBorder="1">
      <alignment horizontal="center" vertical="center" textRotation="255" shrinkToFit="1"/>
    </xf>
    <xf numFmtId="0" fontId="7" fillId="7" borderId="18" xfId="17" applyBorder="1">
      <alignment horizontal="center" vertical="center" textRotation="255" shrinkToFit="1"/>
    </xf>
    <xf numFmtId="0" fontId="7" fillId="7" borderId="20" xfId="17" applyBorder="1">
      <alignment horizontal="center" vertical="center" textRotation="255" shrinkToFit="1"/>
    </xf>
    <xf numFmtId="0" fontId="7" fillId="7" borderId="16" xfId="17" applyBorder="1">
      <alignment horizontal="center" vertical="center" textRotation="255" shrinkToFit="1"/>
    </xf>
    <xf numFmtId="0" fontId="7" fillId="7" borderId="12" xfId="17" applyBorder="1">
      <alignment horizontal="center" vertical="center" textRotation="255" shrinkToFit="1"/>
    </xf>
    <xf numFmtId="0" fontId="7" fillId="0" borderId="79" xfId="0" applyFont="1" applyBorder="1" applyAlignment="1">
      <alignment horizontal="center" vertical="center" textRotation="255" shrinkToFit="1"/>
    </xf>
    <xf numFmtId="0" fontId="7" fillId="0" borderId="12" xfId="0" applyFont="1" applyBorder="1" applyAlignment="1">
      <alignment horizontal="center" vertical="center" textRotation="255" shrinkToFit="1"/>
    </xf>
    <xf numFmtId="0" fontId="7" fillId="8" borderId="79" xfId="24" applyBorder="1">
      <alignment horizontal="center" vertical="center" shrinkToFit="1"/>
    </xf>
    <xf numFmtId="0" fontId="7" fillId="8" borderId="25" xfId="24" applyBorder="1" applyAlignment="1">
      <alignment horizontal="center" vertical="center" wrapText="1" shrinkToFit="1"/>
    </xf>
    <xf numFmtId="180" fontId="7" fillId="0" borderId="3" xfId="43" applyBorder="1">
      <alignment horizontal="center" vertical="center" shrinkToFit="1"/>
    </xf>
    <xf numFmtId="180" fontId="7" fillId="0" borderId="12" xfId="43" applyBorder="1">
      <alignment horizontal="center" vertical="center" shrinkToFit="1"/>
    </xf>
    <xf numFmtId="0" fontId="7" fillId="0" borderId="37" xfId="29" applyBorder="1">
      <alignment horizontal="center" vertical="center" shrinkToFit="1"/>
    </xf>
    <xf numFmtId="183" fontId="7" fillId="0" borderId="3" xfId="39" applyBorder="1" applyProtection="1">
      <alignment horizontal="center" vertical="center" shrinkToFit="1"/>
      <protection locked="0"/>
    </xf>
    <xf numFmtId="0" fontId="7" fillId="8" borderId="69" xfId="24" applyBorder="1" applyAlignment="1">
      <alignment horizontal="center" vertical="center" wrapText="1" shrinkToFit="1"/>
    </xf>
    <xf numFmtId="177" fontId="7" fillId="0" borderId="16" xfId="46" applyBorder="1">
      <alignment horizontal="center" vertical="center" shrinkToFit="1"/>
    </xf>
    <xf numFmtId="183" fontId="7" fillId="0" borderId="3" xfId="39" applyBorder="1">
      <alignment horizontal="center" vertical="center" shrinkToFit="1"/>
    </xf>
    <xf numFmtId="0" fontId="7" fillId="0" borderId="9" xfId="36" applyBorder="1">
      <alignment horizontal="center" vertical="center" wrapText="1"/>
    </xf>
    <xf numFmtId="0" fontId="19" fillId="0" borderId="9" xfId="29" applyFont="1" applyBorder="1">
      <alignment horizontal="center" vertical="center" shrinkToFit="1"/>
    </xf>
    <xf numFmtId="0" fontId="19" fillId="0" borderId="52" xfId="29" applyFont="1" applyBorder="1">
      <alignment horizontal="center" vertical="center" shrinkToFit="1"/>
    </xf>
    <xf numFmtId="0" fontId="6" fillId="0" borderId="9" xfId="14" applyBorder="1">
      <alignment horizontal="center" vertical="center"/>
    </xf>
    <xf numFmtId="176" fontId="7" fillId="0" borderId="19" xfId="39" applyNumberFormat="1" applyBorder="1">
      <alignment horizontal="center" vertical="center" shrinkToFit="1"/>
    </xf>
    <xf numFmtId="0" fontId="7" fillId="8" borderId="26" xfId="24" applyBorder="1">
      <alignment horizontal="center" vertical="center" shrinkToFit="1"/>
    </xf>
    <xf numFmtId="180" fontId="7" fillId="0" borderId="37" xfId="43" applyBorder="1">
      <alignment horizontal="center" vertical="center" shrinkToFit="1"/>
    </xf>
    <xf numFmtId="0" fontId="7" fillId="0" borderId="20" xfId="37" applyBorder="1">
      <alignment horizontal="left" vertical="top" wrapText="1"/>
    </xf>
    <xf numFmtId="0" fontId="7" fillId="0" borderId="13" xfId="37" applyBorder="1">
      <alignment horizontal="left" vertical="top" wrapText="1"/>
    </xf>
    <xf numFmtId="0" fontId="7" fillId="0" borderId="14" xfId="37" applyBorder="1">
      <alignment horizontal="left" vertical="top" wrapText="1"/>
    </xf>
    <xf numFmtId="0" fontId="7" fillId="0" borderId="21" xfId="37" applyBorder="1">
      <alignment horizontal="left" vertical="top" wrapText="1"/>
    </xf>
    <xf numFmtId="0" fontId="7" fillId="0" borderId="23" xfId="37" applyBorder="1">
      <alignment horizontal="left" vertical="top" wrapText="1"/>
    </xf>
    <xf numFmtId="0" fontId="0" fillId="0" borderId="18" xfId="0" applyBorder="1">
      <alignment vertical="center"/>
    </xf>
    <xf numFmtId="0" fontId="0" fillId="0" borderId="37" xfId="0" applyBorder="1">
      <alignment vertical="center"/>
    </xf>
    <xf numFmtId="0" fontId="7" fillId="0" borderId="3" xfId="37" applyBorder="1">
      <alignment horizontal="left" vertical="top" wrapText="1"/>
    </xf>
    <xf numFmtId="0" fontId="7" fillId="0" borderId="12" xfId="37" applyBorder="1">
      <alignment horizontal="left" vertical="top" wrapText="1"/>
    </xf>
    <xf numFmtId="0" fontId="7" fillId="8" borderId="42" xfId="25" applyBorder="1">
      <alignment horizontal="center" vertical="center" textRotation="255" shrinkToFit="1"/>
    </xf>
    <xf numFmtId="0" fontId="7" fillId="8" borderId="23" xfId="25" applyBorder="1">
      <alignment horizontal="center" vertical="center" textRotation="255" shrinkToFit="1"/>
    </xf>
    <xf numFmtId="0" fontId="7" fillId="7" borderId="0" xfId="17">
      <alignment horizontal="center" vertical="center" textRotation="255" shrinkToFit="1"/>
    </xf>
    <xf numFmtId="0" fontId="7" fillId="7" borderId="21" xfId="17" applyBorder="1">
      <alignment horizontal="center" vertical="center" textRotation="255" shrinkToFit="1"/>
    </xf>
    <xf numFmtId="177" fontId="7" fillId="0" borderId="3" xfId="46" applyBorder="1">
      <alignment horizontal="center" vertical="center" shrinkToFit="1"/>
    </xf>
    <xf numFmtId="177" fontId="7" fillId="0" borderId="37" xfId="46" applyBorder="1">
      <alignment horizontal="center" vertical="center" shrinkToFit="1"/>
    </xf>
    <xf numFmtId="0" fontId="7" fillId="0" borderId="15" xfId="36" applyBorder="1">
      <alignment horizontal="center" vertical="center" wrapText="1"/>
    </xf>
    <xf numFmtId="0" fontId="7" fillId="0" borderId="13" xfId="36" applyBorder="1">
      <alignment horizontal="center" vertical="center" wrapText="1"/>
    </xf>
    <xf numFmtId="0" fontId="7" fillId="0" borderId="14" xfId="36" applyBorder="1">
      <alignment horizontal="center" vertical="center" wrapText="1"/>
    </xf>
    <xf numFmtId="0" fontId="7" fillId="0" borderId="16" xfId="36" applyBorder="1">
      <alignment horizontal="center" vertical="center" wrapText="1"/>
    </xf>
    <xf numFmtId="0" fontId="7" fillId="0" borderId="3" xfId="36" applyBorder="1">
      <alignment horizontal="center" vertical="center" wrapText="1"/>
    </xf>
    <xf numFmtId="0" fontId="7" fillId="0" borderId="12" xfId="36" applyBorder="1">
      <alignment horizontal="center" vertical="center" wrapText="1"/>
    </xf>
    <xf numFmtId="0" fontId="19" fillId="0" borderId="13" xfId="29" applyFont="1" applyBorder="1">
      <alignment horizontal="center" vertical="center" shrinkToFit="1"/>
    </xf>
    <xf numFmtId="0" fontId="19" fillId="0" borderId="14" xfId="29" applyFont="1" applyBorder="1">
      <alignment horizontal="center" vertical="center" shrinkToFit="1"/>
    </xf>
    <xf numFmtId="0" fontId="19" fillId="0" borderId="3" xfId="29" applyFont="1" applyBorder="1">
      <alignment horizontal="center" vertical="center" shrinkToFit="1"/>
    </xf>
    <xf numFmtId="0" fontId="19" fillId="0" borderId="12" xfId="29" applyFont="1" applyBorder="1">
      <alignment horizontal="center" vertical="center" shrinkToFit="1"/>
    </xf>
    <xf numFmtId="0" fontId="7" fillId="0" borderId="18" xfId="29" applyBorder="1">
      <alignment horizontal="center" vertical="center" shrinkToFit="1"/>
    </xf>
    <xf numFmtId="0" fontId="7" fillId="0" borderId="20" xfId="29" applyBorder="1">
      <alignment horizontal="center" vertical="center" shrinkToFit="1"/>
    </xf>
    <xf numFmtId="0" fontId="6" fillId="0" borderId="18" xfId="14" applyBorder="1">
      <alignment horizontal="center" vertical="center"/>
    </xf>
    <xf numFmtId="0" fontId="6" fillId="0" borderId="20" xfId="14" applyBorder="1">
      <alignment horizontal="center" vertical="center"/>
    </xf>
    <xf numFmtId="0" fontId="6" fillId="0" borderId="16" xfId="14" applyBorder="1">
      <alignment horizontal="center" vertical="center"/>
    </xf>
    <xf numFmtId="0" fontId="6" fillId="0" borderId="3" xfId="14" applyBorder="1">
      <alignment horizontal="center" vertical="center"/>
    </xf>
    <xf numFmtId="0" fontId="6" fillId="0" borderId="12" xfId="14" applyBorder="1">
      <alignment horizontal="center" vertical="center"/>
    </xf>
    <xf numFmtId="176" fontId="7" fillId="0" borderId="16" xfId="39" applyNumberFormat="1" applyBorder="1">
      <alignment horizontal="center" vertical="center" shrinkToFit="1"/>
    </xf>
    <xf numFmtId="176" fontId="7" fillId="0" borderId="3" xfId="39" applyNumberFormat="1" applyBorder="1">
      <alignment horizontal="center" vertical="center" shrinkToFit="1"/>
    </xf>
    <xf numFmtId="0" fontId="0" fillId="0" borderId="85" xfId="0" applyBorder="1" applyAlignment="1">
      <alignment horizontal="center" vertical="center"/>
    </xf>
    <xf numFmtId="0" fontId="0" fillId="0" borderId="83" xfId="0" applyBorder="1" applyAlignment="1">
      <alignment horizontal="center" vertical="center"/>
    </xf>
    <xf numFmtId="0" fontId="0" fillId="0" borderId="86" xfId="0" applyBorder="1" applyAlignment="1">
      <alignment horizontal="center" vertical="center"/>
    </xf>
    <xf numFmtId="0" fontId="33" fillId="8" borderId="85" xfId="0" applyFont="1" applyFill="1" applyBorder="1" applyAlignment="1">
      <alignment horizontal="center" vertical="center"/>
    </xf>
    <xf numFmtId="0" fontId="33" fillId="8" borderId="83" xfId="0" applyFont="1" applyFill="1" applyBorder="1" applyAlignment="1">
      <alignment horizontal="center" vertical="center"/>
    </xf>
    <xf numFmtId="0" fontId="33" fillId="8" borderId="85" xfId="15" applyFont="1" applyFill="1" applyBorder="1">
      <alignment horizontal="center" vertical="center" shrinkToFit="1"/>
    </xf>
    <xf numFmtId="0" fontId="33" fillId="8" borderId="83" xfId="15" applyFont="1" applyFill="1" applyBorder="1">
      <alignment horizontal="center" vertical="center" shrinkToFit="1"/>
    </xf>
    <xf numFmtId="0" fontId="2" fillId="0" borderId="85" xfId="15" applyFont="1" applyFill="1" applyBorder="1">
      <alignment horizontal="center" vertical="center" shrinkToFit="1"/>
    </xf>
    <xf numFmtId="0" fontId="2" fillId="0" borderId="83" xfId="15" applyFont="1" applyFill="1" applyBorder="1">
      <alignment horizontal="center" vertical="center" shrinkToFit="1"/>
    </xf>
    <xf numFmtId="0" fontId="2" fillId="0" borderId="86" xfId="15" applyFont="1" applyFill="1" applyBorder="1">
      <alignment horizontal="center" vertical="center" shrinkToFit="1"/>
    </xf>
    <xf numFmtId="0" fontId="0" fillId="0" borderId="85" xfId="0" applyBorder="1" applyAlignment="1">
      <alignment horizontal="center" vertical="center" wrapText="1"/>
    </xf>
    <xf numFmtId="0" fontId="0" fillId="0" borderId="83" xfId="0" applyBorder="1" applyAlignment="1">
      <alignment horizontal="center" vertical="center" wrapText="1"/>
    </xf>
    <xf numFmtId="0" fontId="0" fillId="0" borderId="86" xfId="0" applyBorder="1" applyAlignment="1">
      <alignment horizontal="center" vertical="center" wrapText="1"/>
    </xf>
    <xf numFmtId="0" fontId="22" fillId="8" borderId="17" xfId="47" applyFont="1" applyFill="1" applyBorder="1" applyAlignment="1">
      <alignment horizontal="center" vertical="center" wrapText="1" shrinkToFit="1"/>
    </xf>
    <xf numFmtId="0" fontId="10" fillId="0" borderId="19" xfId="47" applyFont="1" applyBorder="1" applyAlignment="1">
      <alignment horizontal="center" vertical="center" shrinkToFit="1"/>
    </xf>
    <xf numFmtId="0" fontId="10" fillId="0" borderId="10" xfId="47" applyFont="1" applyBorder="1" applyAlignment="1">
      <alignment horizontal="center" vertical="center" shrinkToFit="1"/>
    </xf>
    <xf numFmtId="0" fontId="10" fillId="0" borderId="75" xfId="47" applyFont="1" applyBorder="1" applyAlignment="1">
      <alignment horizontal="right" vertical="center" shrinkToFit="1"/>
    </xf>
    <xf numFmtId="0" fontId="10" fillId="0" borderId="10" xfId="47" applyFont="1" applyBorder="1" applyAlignment="1">
      <alignment horizontal="right" vertical="center" shrinkToFit="1"/>
    </xf>
    <xf numFmtId="0" fontId="10" fillId="0" borderId="10" xfId="47" applyFont="1" applyBorder="1" applyAlignment="1">
      <alignment horizontal="left" vertical="center" wrapText="1" shrinkToFit="1"/>
    </xf>
    <xf numFmtId="0" fontId="10" fillId="0" borderId="76" xfId="47" applyFont="1" applyBorder="1" applyAlignment="1">
      <alignment horizontal="left" vertical="center" wrapText="1" shrinkToFit="1"/>
    </xf>
    <xf numFmtId="0" fontId="34" fillId="14" borderId="77" xfId="0" applyFont="1" applyFill="1" applyBorder="1" applyAlignment="1">
      <alignment horizontal="center" vertical="center" wrapText="1"/>
    </xf>
    <xf numFmtId="0" fontId="34" fillId="14" borderId="78" xfId="0" applyFont="1" applyFill="1" applyBorder="1" applyAlignment="1">
      <alignment horizontal="center" vertical="center" wrapText="1"/>
    </xf>
    <xf numFmtId="0" fontId="34" fillId="14" borderId="46" xfId="0" applyFont="1" applyFill="1" applyBorder="1" applyAlignment="1">
      <alignment horizontal="center" vertical="center" wrapText="1"/>
    </xf>
    <xf numFmtId="0" fontId="34" fillId="14" borderId="0" xfId="0" applyFont="1" applyFill="1" applyAlignment="1">
      <alignment horizontal="center" vertical="center" wrapText="1"/>
    </xf>
    <xf numFmtId="0" fontId="34" fillId="14" borderId="79" xfId="0" applyFont="1" applyFill="1" applyBorder="1" applyAlignment="1">
      <alignment horizontal="center" vertical="center" wrapText="1"/>
    </xf>
    <xf numFmtId="0" fontId="34" fillId="14" borderId="3" xfId="0" applyFont="1" applyFill="1" applyBorder="1" applyAlignment="1">
      <alignment horizontal="center" vertical="center" wrapText="1"/>
    </xf>
    <xf numFmtId="0" fontId="33" fillId="8" borderId="19" xfId="37" applyFont="1" applyFill="1" applyBorder="1" applyAlignment="1">
      <alignment horizontal="center" vertical="center" wrapText="1"/>
    </xf>
    <xf numFmtId="0" fontId="33" fillId="8" borderId="10" xfId="37" applyFont="1" applyFill="1" applyBorder="1" applyAlignment="1">
      <alignment horizontal="center" vertical="center" wrapText="1"/>
    </xf>
    <xf numFmtId="0" fontId="33" fillId="8" borderId="11" xfId="37" applyFont="1" applyFill="1" applyBorder="1" applyAlignment="1">
      <alignment horizontal="center" vertical="center" wrapText="1"/>
    </xf>
    <xf numFmtId="0" fontId="10" fillId="0" borderId="19" xfId="24" applyFont="1" applyFill="1" applyBorder="1" applyAlignment="1">
      <alignment horizontal="center" vertical="center" wrapText="1" shrinkToFit="1"/>
    </xf>
    <xf numFmtId="0" fontId="10" fillId="0" borderId="10" xfId="24" applyFont="1" applyFill="1" applyBorder="1" applyAlignment="1">
      <alignment horizontal="center" vertical="center" wrapText="1" shrinkToFit="1"/>
    </xf>
    <xf numFmtId="0" fontId="10" fillId="0" borderId="11" xfId="24" applyFont="1" applyFill="1" applyBorder="1" applyAlignment="1">
      <alignment horizontal="center" vertical="center" wrapText="1" shrinkToFit="1"/>
    </xf>
    <xf numFmtId="0" fontId="2" fillId="0" borderId="19" xfId="37" applyFont="1" applyBorder="1" applyAlignment="1">
      <alignment horizontal="center" vertical="center" wrapText="1"/>
    </xf>
    <xf numFmtId="0" fontId="2" fillId="0" borderId="10" xfId="37" applyFont="1" applyBorder="1" applyAlignment="1">
      <alignment horizontal="center" vertical="center" wrapText="1"/>
    </xf>
    <xf numFmtId="0" fontId="2" fillId="0" borderId="11" xfId="37" applyFont="1" applyBorder="1" applyAlignment="1">
      <alignment horizontal="center" vertical="center" wrapText="1"/>
    </xf>
    <xf numFmtId="0" fontId="10" fillId="0" borderId="19" xfId="37" applyFont="1" applyBorder="1" applyAlignment="1">
      <alignment horizontal="center" vertical="center" wrapText="1"/>
    </xf>
    <xf numFmtId="0" fontId="10" fillId="0" borderId="10" xfId="37" applyFont="1" applyBorder="1" applyAlignment="1">
      <alignment horizontal="center" vertical="center" wrapText="1"/>
    </xf>
    <xf numFmtId="0" fontId="10" fillId="0" borderId="76" xfId="37" applyFont="1" applyBorder="1" applyAlignment="1">
      <alignment horizontal="center" vertical="center" wrapText="1"/>
    </xf>
    <xf numFmtId="0" fontId="35" fillId="8" borderId="15" xfId="0" applyFont="1" applyFill="1" applyBorder="1" applyAlignment="1">
      <alignment horizontal="center" vertical="center" wrapText="1" shrinkToFit="1"/>
    </xf>
    <xf numFmtId="0" fontId="35" fillId="8" borderId="13" xfId="0" applyFont="1" applyFill="1" applyBorder="1" applyAlignment="1">
      <alignment horizontal="center" vertical="center" wrapText="1" shrinkToFit="1"/>
    </xf>
    <xf numFmtId="0" fontId="33" fillId="8" borderId="15" xfId="37" applyFont="1" applyFill="1" applyBorder="1" applyAlignment="1">
      <alignment horizontal="center" vertical="center" wrapText="1"/>
    </xf>
    <xf numFmtId="0" fontId="33" fillId="8" borderId="13" xfId="37" applyFont="1" applyFill="1" applyBorder="1" applyAlignment="1">
      <alignment horizontal="center" vertical="center" wrapText="1"/>
    </xf>
    <xf numFmtId="0" fontId="33" fillId="8" borderId="14" xfId="37" applyFont="1" applyFill="1" applyBorder="1" applyAlignment="1">
      <alignment horizontal="center" vertical="center" wrapText="1"/>
    </xf>
    <xf numFmtId="0" fontId="11" fillId="0" borderId="69" xfId="47" applyFont="1" applyBorder="1" applyAlignment="1">
      <alignment vertical="top" wrapText="1" shrinkToFit="1"/>
    </xf>
    <xf numFmtId="0" fontId="11" fillId="0" borderId="25" xfId="47" applyFont="1" applyBorder="1" applyAlignment="1">
      <alignment vertical="top" wrapText="1" shrinkToFit="1"/>
    </xf>
    <xf numFmtId="0" fontId="11" fillId="0" borderId="26" xfId="47" applyFont="1" applyBorder="1" applyAlignment="1">
      <alignment vertical="top" wrapText="1" shrinkToFit="1"/>
    </xf>
    <xf numFmtId="0" fontId="11" fillId="0" borderId="18" xfId="47" applyFont="1" applyBorder="1" applyAlignment="1">
      <alignment vertical="top" wrapText="1" shrinkToFit="1"/>
    </xf>
    <xf numFmtId="0" fontId="11" fillId="0" borderId="0" xfId="47" applyFont="1" applyAlignment="1">
      <alignment vertical="top" wrapText="1" shrinkToFit="1"/>
    </xf>
    <xf numFmtId="0" fontId="11" fillId="0" borderId="40" xfId="47" applyFont="1" applyBorder="1" applyAlignment="1">
      <alignment vertical="top" wrapText="1" shrinkToFit="1"/>
    </xf>
    <xf numFmtId="0" fontId="11" fillId="0" borderId="42" xfId="47" applyFont="1" applyBorder="1" applyAlignment="1">
      <alignment vertical="top" wrapText="1" shrinkToFit="1"/>
    </xf>
    <xf numFmtId="0" fontId="11" fillId="0" borderId="21" xfId="47" applyFont="1" applyBorder="1" applyAlignment="1">
      <alignment vertical="top" wrapText="1" shrinkToFit="1"/>
    </xf>
    <xf numFmtId="0" fontId="11" fillId="0" borderId="38" xfId="47" applyFont="1" applyBorder="1" applyAlignment="1">
      <alignment vertical="top" wrapText="1" shrinkToFit="1"/>
    </xf>
    <xf numFmtId="0" fontId="2" fillId="0" borderId="106" xfId="47" applyFont="1" applyBorder="1" applyAlignment="1">
      <alignment horizontal="center" vertical="center" shrinkToFit="1"/>
    </xf>
    <xf numFmtId="0" fontId="2" fillId="0" borderId="56" xfId="47" applyFont="1" applyBorder="1" applyAlignment="1">
      <alignment horizontal="center" vertical="center" shrinkToFit="1"/>
    </xf>
    <xf numFmtId="0" fontId="2" fillId="0" borderId="91" xfId="47" applyFont="1" applyBorder="1" applyAlignment="1">
      <alignment horizontal="center" vertical="center" shrinkToFit="1"/>
    </xf>
    <xf numFmtId="0" fontId="7" fillId="8" borderId="106" xfId="47" applyFont="1" applyFill="1" applyBorder="1" applyAlignment="1">
      <alignment horizontal="center" vertical="center" shrinkToFit="1"/>
    </xf>
    <xf numFmtId="0" fontId="7" fillId="8" borderId="56" xfId="47" applyFont="1" applyFill="1" applyBorder="1" applyAlignment="1">
      <alignment horizontal="center" vertical="center" shrinkToFit="1"/>
    </xf>
    <xf numFmtId="0" fontId="7" fillId="8" borderId="91" xfId="47" applyFont="1" applyFill="1" applyBorder="1" applyAlignment="1">
      <alignment horizontal="center" vertical="center" shrinkToFit="1"/>
    </xf>
    <xf numFmtId="0" fontId="22" fillId="8" borderId="52" xfId="47" applyFont="1" applyFill="1" applyBorder="1" applyAlignment="1">
      <alignment horizontal="center" vertical="center" wrapText="1" shrinkToFit="1"/>
    </xf>
    <xf numFmtId="0" fontId="22" fillId="8" borderId="43" xfId="47" applyFont="1" applyFill="1" applyBorder="1" applyAlignment="1">
      <alignment horizontal="center" vertical="center" wrapText="1" shrinkToFit="1"/>
    </xf>
    <xf numFmtId="0" fontId="14" fillId="0" borderId="15" xfId="47" applyFont="1" applyBorder="1" applyAlignment="1">
      <alignment vertical="center" wrapText="1" shrinkToFit="1"/>
    </xf>
    <xf numFmtId="0" fontId="14" fillId="0" borderId="13" xfId="47" applyFont="1" applyBorder="1" applyAlignment="1">
      <alignment vertical="center" wrapText="1" shrinkToFit="1"/>
    </xf>
    <xf numFmtId="0" fontId="14" fillId="0" borderId="101" xfId="47" applyFont="1" applyBorder="1" applyAlignment="1">
      <alignment vertical="center" wrapText="1" shrinkToFit="1"/>
    </xf>
    <xf numFmtId="0" fontId="14" fillId="0" borderId="42" xfId="47" applyFont="1" applyBorder="1" applyAlignment="1">
      <alignment vertical="center" wrapText="1" shrinkToFit="1"/>
    </xf>
    <xf numFmtId="0" fontId="14" fillId="0" borderId="21" xfId="47" applyFont="1" applyBorder="1" applyAlignment="1">
      <alignment vertical="center" wrapText="1" shrinkToFit="1"/>
    </xf>
    <xf numFmtId="0" fontId="14" fillId="0" borderId="73" xfId="47" applyFont="1" applyBorder="1" applyAlignment="1">
      <alignment vertical="center" wrapText="1" shrinkToFit="1"/>
    </xf>
    <xf numFmtId="0" fontId="11" fillId="0" borderId="10" xfId="15" applyFont="1" applyFill="1" applyBorder="1" applyAlignment="1">
      <alignment vertical="center" wrapText="1" shrinkToFit="1"/>
    </xf>
    <xf numFmtId="0" fontId="11" fillId="0" borderId="22" xfId="15" applyFont="1" applyFill="1" applyBorder="1" applyAlignment="1">
      <alignment vertical="center" wrapText="1" shrinkToFit="1"/>
    </xf>
    <xf numFmtId="0" fontId="11" fillId="0" borderId="74" xfId="0" applyFont="1" applyBorder="1" applyAlignment="1">
      <alignment vertical="center" wrapText="1"/>
    </xf>
    <xf numFmtId="0" fontId="11" fillId="0" borderId="13" xfId="0" applyFont="1" applyBorder="1" applyAlignment="1">
      <alignment vertical="center" wrapText="1"/>
    </xf>
    <xf numFmtId="0" fontId="11" fillId="0" borderId="41" xfId="0" applyFont="1" applyBorder="1" applyAlignment="1">
      <alignment vertical="center" wrapText="1"/>
    </xf>
    <xf numFmtId="0" fontId="22" fillId="7" borderId="46" xfId="15" applyFont="1" applyBorder="1" applyAlignment="1">
      <alignment horizontal="center" vertical="center" wrapText="1" shrinkToFit="1"/>
    </xf>
    <xf numFmtId="0" fontId="22" fillId="7" borderId="0" xfId="15" applyFont="1" applyAlignment="1">
      <alignment horizontal="center" vertical="center" wrapText="1" shrinkToFit="1"/>
    </xf>
    <xf numFmtId="0" fontId="22" fillId="7" borderId="20" xfId="15" applyFont="1" applyBorder="1" applyAlignment="1">
      <alignment horizontal="center" vertical="center" wrapText="1" shrinkToFit="1"/>
    </xf>
    <xf numFmtId="0" fontId="22" fillId="7" borderId="71" xfId="15" applyFont="1" applyBorder="1" applyAlignment="1">
      <alignment horizontal="center" vertical="center" wrapText="1" shrinkToFit="1"/>
    </xf>
    <xf numFmtId="0" fontId="22" fillId="7" borderId="21" xfId="15" applyFont="1" applyBorder="1" applyAlignment="1">
      <alignment horizontal="center" vertical="center" wrapText="1" shrinkToFit="1"/>
    </xf>
    <xf numFmtId="0" fontId="22" fillId="7" borderId="23" xfId="15" applyFont="1" applyBorder="1" applyAlignment="1">
      <alignment horizontal="center" vertical="center" wrapText="1" shrinkToFit="1"/>
    </xf>
    <xf numFmtId="0" fontId="11" fillId="0" borderId="69" xfId="17" applyFont="1" applyFill="1" applyBorder="1" applyAlignment="1">
      <alignment vertical="center" wrapText="1" shrinkToFit="1"/>
    </xf>
    <xf numFmtId="0" fontId="11" fillId="0" borderId="25" xfId="17" applyFont="1" applyFill="1" applyBorder="1" applyAlignment="1">
      <alignment vertical="center" wrapText="1" shrinkToFit="1"/>
    </xf>
    <xf numFmtId="0" fontId="11" fillId="0" borderId="72" xfId="17" applyFont="1" applyFill="1" applyBorder="1" applyAlignment="1">
      <alignment vertical="center" wrapText="1" shrinkToFit="1"/>
    </xf>
    <xf numFmtId="0" fontId="11" fillId="0" borderId="42" xfId="17" applyFont="1" applyFill="1" applyBorder="1" applyAlignment="1">
      <alignment vertical="center" wrapText="1" shrinkToFit="1"/>
    </xf>
    <xf numFmtId="0" fontId="11" fillId="0" borderId="21" xfId="17" applyFont="1" applyFill="1" applyBorder="1" applyAlignment="1">
      <alignment vertical="center" wrapText="1" shrinkToFit="1"/>
    </xf>
    <xf numFmtId="0" fontId="11" fillId="0" borderId="73" xfId="17" applyFont="1" applyFill="1" applyBorder="1" applyAlignment="1">
      <alignment vertical="center" wrapText="1" shrinkToFit="1"/>
    </xf>
    <xf numFmtId="0" fontId="7" fillId="8" borderId="46" xfId="24" applyBorder="1" applyAlignment="1">
      <alignment horizontal="center" vertical="center" wrapText="1" shrinkToFit="1"/>
    </xf>
    <xf numFmtId="0" fontId="7" fillId="8" borderId="0" xfId="24" applyAlignment="1">
      <alignment horizontal="center" vertical="center" wrapText="1" shrinkToFit="1"/>
    </xf>
    <xf numFmtId="0" fontId="7" fillId="8" borderId="20" xfId="24" applyBorder="1" applyAlignment="1">
      <alignment horizontal="center" vertical="center" wrapText="1" shrinkToFit="1"/>
    </xf>
    <xf numFmtId="0" fontId="7" fillId="8" borderId="71" xfId="24" applyBorder="1" applyAlignment="1">
      <alignment horizontal="center" vertical="center" wrapText="1" shrinkToFit="1"/>
    </xf>
    <xf numFmtId="0" fontId="7" fillId="8" borderId="21" xfId="24" applyBorder="1" applyAlignment="1">
      <alignment horizontal="center" vertical="center" wrapText="1" shrinkToFit="1"/>
    </xf>
    <xf numFmtId="0" fontId="7" fillId="8" borderId="23" xfId="24" applyBorder="1" applyAlignment="1">
      <alignment horizontal="center" vertical="center" wrapText="1" shrinkToFit="1"/>
    </xf>
    <xf numFmtId="0" fontId="22" fillId="8" borderId="53" xfId="0" applyFont="1" applyFill="1" applyBorder="1" applyAlignment="1">
      <alignment horizontal="center" vertical="center"/>
    </xf>
    <xf numFmtId="0" fontId="22" fillId="8" borderId="50" xfId="0" applyFont="1" applyFill="1" applyBorder="1" applyAlignment="1">
      <alignment horizontal="center" vertical="center"/>
    </xf>
    <xf numFmtId="0" fontId="22" fillId="8" borderId="94" xfId="0" applyFont="1" applyFill="1" applyBorder="1" applyAlignment="1">
      <alignment horizontal="center" vertical="center"/>
    </xf>
    <xf numFmtId="0" fontId="22" fillId="8" borderId="61" xfId="37" applyFont="1" applyFill="1" applyBorder="1" applyAlignment="1">
      <alignment horizontal="center" vertical="center" wrapText="1"/>
    </xf>
    <xf numFmtId="0" fontId="10" fillId="0" borderId="80" xfId="0" applyFont="1" applyBorder="1" applyAlignment="1" applyProtection="1">
      <alignment horizontal="left" vertical="top" wrapText="1"/>
      <protection locked="0"/>
    </xf>
    <xf numFmtId="0" fontId="10" fillId="0" borderId="78" xfId="0" applyFont="1" applyBorder="1" applyAlignment="1" applyProtection="1">
      <alignment horizontal="left" vertical="top" wrapText="1"/>
      <protection locked="0"/>
    </xf>
    <xf numFmtId="0" fontId="10" fillId="0" borderId="81" xfId="0" applyFont="1" applyBorder="1" applyAlignment="1" applyProtection="1">
      <alignment horizontal="left" vertical="top" wrapText="1"/>
      <protection locked="0"/>
    </xf>
    <xf numFmtId="0" fontId="10" fillId="0" borderId="18"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40"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37" xfId="0" applyFont="1" applyBorder="1" applyAlignment="1" applyProtection="1">
      <alignment horizontal="left" vertical="top" wrapText="1"/>
      <protection locked="0"/>
    </xf>
    <xf numFmtId="0" fontId="18" fillId="8" borderId="9" xfId="47" applyFont="1" applyFill="1" applyBorder="1" applyAlignment="1">
      <alignment horizontal="center" vertical="center" wrapText="1" shrinkToFit="1"/>
    </xf>
    <xf numFmtId="0" fontId="14" fillId="0" borderId="16" xfId="47" applyFont="1" applyBorder="1" applyAlignment="1">
      <alignment vertical="center" wrapText="1" shrinkToFit="1"/>
    </xf>
    <xf numFmtId="0" fontId="14" fillId="0" borderId="3" xfId="47" applyFont="1" applyBorder="1" applyAlignment="1">
      <alignment vertical="center" wrapText="1" shrinkToFit="1"/>
    </xf>
    <xf numFmtId="0" fontId="14" fillId="0" borderId="82" xfId="47" applyFont="1" applyBorder="1" applyAlignment="1">
      <alignment vertical="center" wrapText="1" shrinkToFit="1"/>
    </xf>
    <xf numFmtId="0" fontId="34" fillId="14" borderId="66" xfId="0" applyFont="1" applyFill="1" applyBorder="1" applyAlignment="1">
      <alignment horizontal="center" vertical="center" textRotation="255" wrapText="1" shrinkToFit="1"/>
    </xf>
    <xf numFmtId="0" fontId="34" fillId="14" borderId="25" xfId="0" applyFont="1" applyFill="1" applyBorder="1" applyAlignment="1">
      <alignment horizontal="center" vertical="center" textRotation="255" wrapText="1" shrinkToFit="1"/>
    </xf>
    <xf numFmtId="0" fontId="34" fillId="14" borderId="67" xfId="0" applyFont="1" applyFill="1" applyBorder="1" applyAlignment="1">
      <alignment horizontal="center" vertical="center" textRotation="255" wrapText="1" shrinkToFit="1"/>
    </xf>
    <xf numFmtId="0" fontId="34" fillId="14" borderId="0" xfId="0" applyFont="1" applyFill="1" applyAlignment="1">
      <alignment horizontal="center" vertical="center" textRotation="255" wrapText="1" shrinkToFit="1"/>
    </xf>
    <xf numFmtId="0" fontId="34" fillId="14" borderId="68" xfId="0" applyFont="1" applyFill="1" applyBorder="1" applyAlignment="1">
      <alignment horizontal="center" vertical="center" textRotation="255" wrapText="1" shrinkToFit="1"/>
    </xf>
    <xf numFmtId="0" fontId="34" fillId="14" borderId="21" xfId="0" applyFont="1" applyFill="1" applyBorder="1" applyAlignment="1">
      <alignment horizontal="center" vertical="center" textRotation="255" wrapText="1" shrinkToFit="1"/>
    </xf>
    <xf numFmtId="0" fontId="11" fillId="0" borderId="69" xfId="0" applyFont="1" applyBorder="1" applyAlignment="1" applyProtection="1">
      <alignment vertical="top" wrapText="1" shrinkToFit="1"/>
      <protection locked="0"/>
    </xf>
    <xf numFmtId="0" fontId="11" fillId="0" borderId="25" xfId="0" applyFont="1" applyBorder="1" applyAlignment="1" applyProtection="1">
      <alignment vertical="top" wrapText="1" shrinkToFit="1"/>
      <protection locked="0"/>
    </xf>
    <xf numFmtId="0" fontId="11" fillId="0" borderId="26" xfId="0" applyFont="1" applyBorder="1" applyAlignment="1" applyProtection="1">
      <alignment vertical="top" wrapText="1" shrinkToFit="1"/>
      <protection locked="0"/>
    </xf>
    <xf numFmtId="0" fontId="11" fillId="0" borderId="18" xfId="0" applyFont="1" applyBorder="1" applyAlignment="1" applyProtection="1">
      <alignment vertical="top" wrapText="1" shrinkToFit="1"/>
      <protection locked="0"/>
    </xf>
    <xf numFmtId="0" fontId="11" fillId="0" borderId="0" xfId="0" applyFont="1" applyAlignment="1" applyProtection="1">
      <alignment vertical="top" wrapText="1" shrinkToFit="1"/>
      <protection locked="0"/>
    </xf>
    <xf numFmtId="0" fontId="11" fillId="0" borderId="40" xfId="0" applyFont="1" applyBorder="1" applyAlignment="1" applyProtection="1">
      <alignment vertical="top" wrapText="1" shrinkToFit="1"/>
      <protection locked="0"/>
    </xf>
    <xf numFmtId="0" fontId="11" fillId="0" borderId="42" xfId="0" applyFont="1" applyBorder="1" applyAlignment="1" applyProtection="1">
      <alignment vertical="top" wrapText="1" shrinkToFit="1"/>
      <protection locked="0"/>
    </xf>
    <xf numFmtId="0" fontId="11" fillId="0" borderId="21" xfId="0" applyFont="1" applyBorder="1" applyAlignment="1" applyProtection="1">
      <alignment vertical="top" wrapText="1" shrinkToFit="1"/>
      <protection locked="0"/>
    </xf>
    <xf numFmtId="0" fontId="11" fillId="0" borderId="38" xfId="0" applyFont="1" applyBorder="1" applyAlignment="1" applyProtection="1">
      <alignment vertical="top" wrapText="1" shrinkToFit="1"/>
      <protection locked="0"/>
    </xf>
    <xf numFmtId="0" fontId="34" fillId="14" borderId="70" xfId="0" applyFont="1" applyFill="1" applyBorder="1" applyAlignment="1">
      <alignment horizontal="center" vertical="center" wrapText="1"/>
    </xf>
    <xf numFmtId="0" fontId="34" fillId="14" borderId="13" xfId="0" applyFont="1" applyFill="1" applyBorder="1" applyAlignment="1">
      <alignment horizontal="center" vertical="center" wrapText="1"/>
    </xf>
    <xf numFmtId="0" fontId="34" fillId="14" borderId="71" xfId="0" applyFont="1" applyFill="1" applyBorder="1" applyAlignment="1">
      <alignment horizontal="center" vertical="center" wrapText="1"/>
    </xf>
    <xf numFmtId="0" fontId="34" fillId="14" borderId="21" xfId="0" applyFont="1" applyFill="1" applyBorder="1" applyAlignment="1">
      <alignment horizontal="center" vertical="center" wrapText="1"/>
    </xf>
    <xf numFmtId="0" fontId="10" fillId="0" borderId="15"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41" xfId="0" applyFont="1" applyBorder="1" applyAlignment="1" applyProtection="1">
      <alignment horizontal="left" vertical="top" wrapText="1"/>
      <protection locked="0"/>
    </xf>
    <xf numFmtId="0" fontId="10" fillId="0" borderId="42" xfId="0" applyFont="1" applyBorder="1" applyAlignment="1" applyProtection="1">
      <alignment horizontal="left" vertical="top" wrapText="1"/>
      <protection locked="0"/>
    </xf>
    <xf numFmtId="0" fontId="10" fillId="0" borderId="21" xfId="0" applyFont="1" applyBorder="1" applyAlignment="1" applyProtection="1">
      <alignment horizontal="left" vertical="top" wrapText="1"/>
      <protection locked="0"/>
    </xf>
    <xf numFmtId="0" fontId="10" fillId="0" borderId="38" xfId="0" applyFont="1" applyBorder="1" applyAlignment="1" applyProtection="1">
      <alignment horizontal="left" vertical="top" wrapText="1"/>
      <protection locked="0"/>
    </xf>
    <xf numFmtId="0" fontId="0" fillId="0" borderId="15" xfId="37" applyFont="1" applyBorder="1" applyAlignment="1">
      <alignment horizontal="center" vertical="center" wrapText="1" shrinkToFit="1"/>
    </xf>
    <xf numFmtId="0" fontId="0" fillId="0" borderId="13" xfId="37" applyFont="1" applyBorder="1" applyAlignment="1">
      <alignment horizontal="center" vertical="center" shrinkToFit="1"/>
    </xf>
    <xf numFmtId="0" fontId="11" fillId="0" borderId="74" xfId="15" applyFont="1" applyFill="1" applyBorder="1" applyAlignment="1">
      <alignment vertical="center" wrapText="1" shrinkToFit="1"/>
    </xf>
    <xf numFmtId="0" fontId="11" fillId="0" borderId="13" xfId="15" applyFont="1" applyFill="1" applyBorder="1" applyAlignment="1">
      <alignment vertical="center" wrapText="1" shrinkToFit="1"/>
    </xf>
    <xf numFmtId="0" fontId="11" fillId="0" borderId="14" xfId="15" applyFont="1" applyFill="1" applyBorder="1" applyAlignment="1">
      <alignment vertical="center" wrapText="1" shrinkToFit="1"/>
    </xf>
    <xf numFmtId="0" fontId="33" fillId="8" borderId="15" xfId="37" applyFont="1" applyFill="1" applyBorder="1" applyAlignment="1">
      <alignment horizontal="center" vertical="center" shrinkToFit="1"/>
    </xf>
    <xf numFmtId="0" fontId="33" fillId="8" borderId="13" xfId="37" applyFont="1" applyFill="1" applyBorder="1" applyAlignment="1">
      <alignment horizontal="center" vertical="center" shrinkToFit="1"/>
    </xf>
    <xf numFmtId="0" fontId="0" fillId="0" borderId="15" xfId="0" applyBorder="1" applyAlignment="1">
      <alignment horizontal="center" vertical="center"/>
    </xf>
    <xf numFmtId="0" fontId="0" fillId="0" borderId="13" xfId="0" applyBorder="1" applyAlignment="1">
      <alignment horizontal="center" vertical="center"/>
    </xf>
    <xf numFmtId="0" fontId="33" fillId="8" borderId="85" xfId="37" applyFont="1" applyFill="1" applyBorder="1" applyAlignment="1">
      <alignment horizontal="center" vertical="center" wrapText="1"/>
    </xf>
    <xf numFmtId="0" fontId="33" fillId="8" borderId="83" xfId="37" applyFont="1" applyFill="1" applyBorder="1" applyAlignment="1">
      <alignment horizontal="center" vertical="center" wrapText="1"/>
    </xf>
    <xf numFmtId="0" fontId="33" fillId="8" borderId="86" xfId="37" applyFont="1" applyFill="1" applyBorder="1" applyAlignment="1">
      <alignment horizontal="center" vertical="center" wrapText="1"/>
    </xf>
    <xf numFmtId="0" fontId="0" fillId="0" borderId="83" xfId="0" applyBorder="1" applyAlignment="1">
      <alignment horizontal="center" vertical="center" shrinkToFit="1"/>
    </xf>
    <xf numFmtId="0" fontId="0" fillId="0" borderId="84" xfId="0" applyBorder="1" applyAlignment="1">
      <alignment horizontal="center" vertical="center" shrinkToFit="1"/>
    </xf>
    <xf numFmtId="0" fontId="22" fillId="8" borderId="66" xfId="47" applyFont="1" applyFill="1" applyBorder="1" applyAlignment="1">
      <alignment horizontal="center" vertical="center" textRotation="255" wrapText="1" shrinkToFit="1"/>
    </xf>
    <xf numFmtId="0" fontId="22" fillId="8" borderId="25" xfId="47" applyFont="1" applyFill="1" applyBorder="1" applyAlignment="1">
      <alignment horizontal="center" vertical="center" textRotation="255" wrapText="1" shrinkToFit="1"/>
    </xf>
    <xf numFmtId="0" fontId="22" fillId="8" borderId="67" xfId="47" applyFont="1" applyFill="1" applyBorder="1" applyAlignment="1">
      <alignment horizontal="center" vertical="center" textRotation="255" wrapText="1" shrinkToFit="1"/>
    </xf>
    <xf numFmtId="0" fontId="22" fillId="8" borderId="0" xfId="47" applyFont="1" applyFill="1" applyAlignment="1">
      <alignment horizontal="center" vertical="center" textRotation="255" wrapText="1" shrinkToFit="1"/>
    </xf>
    <xf numFmtId="0" fontId="22" fillId="8" borderId="68" xfId="47" applyFont="1" applyFill="1" applyBorder="1" applyAlignment="1">
      <alignment horizontal="center" vertical="center" textRotation="255" wrapText="1" shrinkToFit="1"/>
    </xf>
    <xf numFmtId="0" fontId="22" fillId="8" borderId="21" xfId="47" applyFont="1" applyFill="1" applyBorder="1" applyAlignment="1">
      <alignment horizontal="center" vertical="center" textRotation="255" wrapText="1" shrinkToFit="1"/>
    </xf>
    <xf numFmtId="0" fontId="2" fillId="0" borderId="87" xfId="47" applyFont="1" applyBorder="1" applyAlignment="1">
      <alignment horizontal="center" vertical="center" shrinkToFit="1"/>
    </xf>
    <xf numFmtId="0" fontId="33" fillId="11" borderId="77" xfId="0" applyFont="1" applyFill="1" applyBorder="1" applyAlignment="1">
      <alignment horizontal="center" vertical="center" textRotation="255"/>
    </xf>
    <xf numFmtId="0" fontId="33" fillId="11" borderId="78" xfId="0" applyFont="1" applyFill="1" applyBorder="1" applyAlignment="1">
      <alignment horizontal="center" vertical="center" textRotation="255"/>
    </xf>
    <xf numFmtId="0" fontId="33" fillId="11" borderId="46" xfId="0" applyFont="1" applyFill="1" applyBorder="1" applyAlignment="1">
      <alignment horizontal="center" vertical="center" textRotation="255"/>
    </xf>
    <xf numFmtId="0" fontId="33" fillId="11" borderId="0" xfId="0" applyFont="1" applyFill="1" applyAlignment="1">
      <alignment horizontal="center" vertical="center" textRotation="255"/>
    </xf>
    <xf numFmtId="0" fontId="33" fillId="8" borderId="80" xfId="0" applyFont="1" applyFill="1" applyBorder="1" applyAlignment="1">
      <alignment horizontal="center" vertical="center" wrapText="1"/>
    </xf>
    <xf numFmtId="0" fontId="33" fillId="8" borderId="78" xfId="0" applyFont="1" applyFill="1" applyBorder="1" applyAlignment="1">
      <alignment horizontal="center" vertical="center" wrapText="1"/>
    </xf>
    <xf numFmtId="0" fontId="33" fillId="8" borderId="16" xfId="0" applyFont="1" applyFill="1" applyBorder="1" applyAlignment="1">
      <alignment horizontal="center" vertical="center" wrapText="1"/>
    </xf>
    <xf numFmtId="0" fontId="33" fillId="8" borderId="3" xfId="0" applyFont="1" applyFill="1" applyBorder="1" applyAlignment="1">
      <alignment horizontal="center" vertical="center" wrapText="1"/>
    </xf>
    <xf numFmtId="0" fontId="33" fillId="8" borderId="86" xfId="0" applyFont="1" applyFill="1" applyBorder="1" applyAlignment="1">
      <alignment horizontal="center" vertical="center"/>
    </xf>
    <xf numFmtId="0" fontId="33" fillId="8" borderId="19" xfId="0" applyFont="1" applyFill="1" applyBorder="1" applyAlignment="1">
      <alignment horizontal="center" vertical="center" shrinkToFit="1"/>
    </xf>
    <xf numFmtId="0" fontId="33" fillId="8" borderId="10" xfId="0" applyFont="1" applyFill="1" applyBorder="1" applyAlignment="1">
      <alignment horizontal="center" vertical="center" shrinkToFit="1"/>
    </xf>
    <xf numFmtId="0" fontId="33" fillId="8" borderId="11" xfId="0" applyFont="1" applyFill="1" applyBorder="1" applyAlignment="1">
      <alignment horizontal="center" vertical="center" shrinkToFit="1"/>
    </xf>
    <xf numFmtId="0" fontId="0" fillId="0" borderId="19"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2" fillId="0" borderId="88" xfId="37" applyFont="1" applyBorder="1" applyAlignment="1">
      <alignment horizontal="center" vertical="center" wrapText="1"/>
    </xf>
    <xf numFmtId="0" fontId="7" fillId="8" borderId="90" xfId="47" applyFont="1" applyFill="1" applyBorder="1" applyAlignment="1">
      <alignment horizontal="center" vertical="center" shrinkToFit="1"/>
    </xf>
    <xf numFmtId="0" fontId="2" fillId="0" borderId="18" xfId="37" applyFont="1" applyBorder="1" applyAlignment="1">
      <alignment horizontal="center" vertical="center" wrapText="1"/>
    </xf>
    <xf numFmtId="0" fontId="2" fillId="0" borderId="0" xfId="37" applyFont="1" applyAlignment="1">
      <alignment horizontal="center" vertical="center" wrapText="1"/>
    </xf>
    <xf numFmtId="0" fontId="2" fillId="0" borderId="15" xfId="37" applyFont="1" applyBorder="1" applyAlignment="1">
      <alignment horizontal="center" vertical="center" wrapText="1"/>
    </xf>
    <xf numFmtId="0" fontId="2" fillId="0" borderId="14" xfId="37" applyFont="1" applyBorder="1" applyAlignment="1">
      <alignment horizontal="center" vertical="center" wrapText="1"/>
    </xf>
    <xf numFmtId="0" fontId="2" fillId="0" borderId="99" xfId="37" applyFont="1" applyBorder="1" applyAlignment="1">
      <alignment horizontal="center" vertical="center" wrapText="1"/>
    </xf>
    <xf numFmtId="0" fontId="2" fillId="0" borderId="13" xfId="37" applyFont="1" applyBorder="1" applyAlignment="1">
      <alignment horizontal="center" vertical="center" wrapText="1"/>
    </xf>
    <xf numFmtId="0" fontId="2" fillId="0" borderId="93" xfId="37" applyFont="1" applyBorder="1" applyAlignment="1">
      <alignment horizontal="center" vertical="center" wrapText="1"/>
    </xf>
    <xf numFmtId="0" fontId="7" fillId="0" borderId="21" xfId="37" applyBorder="1" applyAlignment="1">
      <alignment horizontal="center" vertical="center"/>
    </xf>
    <xf numFmtId="0" fontId="7" fillId="0" borderId="92" xfId="0" applyFont="1" applyBorder="1" applyAlignment="1">
      <alignment horizontal="center" vertical="center"/>
    </xf>
    <xf numFmtId="0" fontId="7" fillId="0" borderId="43" xfId="0" applyFont="1" applyBorder="1" applyAlignment="1">
      <alignment horizontal="center" vertical="center"/>
    </xf>
    <xf numFmtId="0" fontId="7" fillId="0" borderId="42" xfId="0" applyFont="1" applyBorder="1" applyAlignment="1">
      <alignment horizontal="center" vertical="center"/>
    </xf>
    <xf numFmtId="0" fontId="2" fillId="0" borderId="53" xfId="37" applyFont="1" applyBorder="1" applyAlignment="1">
      <alignment horizontal="center" vertical="center" wrapText="1"/>
    </xf>
    <xf numFmtId="0" fontId="2" fillId="0" borderId="50" xfId="37" applyFont="1" applyBorder="1" applyAlignment="1">
      <alignment horizontal="center" vertical="center" wrapText="1"/>
    </xf>
    <xf numFmtId="0" fontId="2" fillId="13" borderId="96" xfId="37" applyFont="1" applyFill="1" applyBorder="1" applyAlignment="1">
      <alignment horizontal="center" vertical="center" shrinkToFit="1"/>
    </xf>
    <xf numFmtId="0" fontId="2" fillId="13" borderId="97" xfId="37" applyFont="1" applyFill="1" applyBorder="1" applyAlignment="1">
      <alignment horizontal="center" vertical="center" shrinkToFit="1"/>
    </xf>
    <xf numFmtId="0" fontId="2" fillId="13" borderId="98" xfId="37" applyFont="1" applyFill="1" applyBorder="1" applyAlignment="1">
      <alignment horizontal="center" vertical="center" shrinkToFit="1"/>
    </xf>
    <xf numFmtId="0" fontId="2" fillId="13" borderId="57" xfId="37" applyFont="1" applyFill="1" applyBorder="1" applyAlignment="1">
      <alignment horizontal="center" vertical="center"/>
    </xf>
    <xf numFmtId="0" fontId="2" fillId="13" borderId="39" xfId="37" applyFont="1" applyFill="1" applyBorder="1" applyAlignment="1">
      <alignment horizontal="center" vertical="center"/>
    </xf>
    <xf numFmtId="0" fontId="2" fillId="13" borderId="47" xfId="37" applyFont="1" applyFill="1" applyBorder="1" applyAlignment="1">
      <alignment horizontal="center" vertical="center"/>
    </xf>
    <xf numFmtId="0" fontId="2" fillId="0" borderId="94" xfId="37" applyFont="1" applyBorder="1" applyAlignment="1">
      <alignment horizontal="center" vertical="center" wrapText="1"/>
    </xf>
    <xf numFmtId="0" fontId="7" fillId="0" borderId="59" xfId="0" applyFont="1" applyBorder="1" applyAlignment="1">
      <alignment horizontal="center" vertical="center"/>
    </xf>
    <xf numFmtId="0" fontId="7" fillId="0" borderId="27" xfId="0" applyFont="1" applyBorder="1" applyAlignment="1">
      <alignment horizontal="center" vertical="center"/>
    </xf>
    <xf numFmtId="0" fontId="7" fillId="0" borderId="57" xfId="0" applyFont="1" applyBorder="1" applyAlignment="1">
      <alignment horizontal="center" vertical="center"/>
    </xf>
    <xf numFmtId="0" fontId="7" fillId="0" borderId="29" xfId="0" applyFont="1" applyBorder="1" applyAlignment="1">
      <alignment horizontal="center" vertical="center"/>
    </xf>
    <xf numFmtId="0" fontId="7" fillId="0" borderId="45" xfId="0" applyFont="1" applyBorder="1" applyAlignment="1">
      <alignment horizontal="center" vertical="center"/>
    </xf>
    <xf numFmtId="0" fontId="23" fillId="8" borderId="15" xfId="0" applyFont="1" applyFill="1" applyBorder="1" applyAlignment="1">
      <alignment horizontal="center" vertical="center"/>
    </xf>
    <xf numFmtId="0" fontId="23" fillId="8" borderId="13" xfId="0" applyFont="1" applyFill="1" applyBorder="1" applyAlignment="1">
      <alignment horizontal="center" vertical="center"/>
    </xf>
    <xf numFmtId="0" fontId="23" fillId="8" borderId="14" xfId="0" applyFont="1" applyFill="1" applyBorder="1" applyAlignment="1">
      <alignment horizontal="center" vertical="center"/>
    </xf>
    <xf numFmtId="0" fontId="7" fillId="8" borderId="46" xfId="0" applyFont="1" applyFill="1" applyBorder="1" applyAlignment="1">
      <alignment horizontal="center" vertical="center" shrinkToFit="1"/>
    </xf>
    <xf numFmtId="0" fontId="7" fillId="8" borderId="0" xfId="0" applyFont="1" applyFill="1" applyAlignment="1">
      <alignment horizontal="center" vertical="center" shrinkToFit="1"/>
    </xf>
    <xf numFmtId="0" fontId="7" fillId="8" borderId="20" xfId="0" applyFont="1" applyFill="1" applyBorder="1" applyAlignment="1">
      <alignment horizontal="center" vertical="center" shrinkToFit="1"/>
    </xf>
    <xf numFmtId="0" fontId="23" fillId="8" borderId="16" xfId="0" applyFont="1" applyFill="1" applyBorder="1" applyAlignment="1">
      <alignment horizontal="center" vertical="center"/>
    </xf>
    <xf numFmtId="0" fontId="23" fillId="8" borderId="3" xfId="0" applyFont="1" applyFill="1" applyBorder="1" applyAlignment="1">
      <alignment horizontal="center" vertical="center"/>
    </xf>
    <xf numFmtId="0" fontId="23" fillId="8" borderId="12" xfId="0" applyFont="1" applyFill="1" applyBorder="1" applyAlignment="1">
      <alignment horizontal="center" vertical="center"/>
    </xf>
    <xf numFmtId="0" fontId="7" fillId="0" borderId="58" xfId="0" applyFont="1" applyBorder="1" applyAlignment="1">
      <alignment horizontal="center" vertical="center"/>
    </xf>
    <xf numFmtId="0" fontId="7" fillId="0" borderId="9" xfId="0" applyFont="1" applyBorder="1" applyAlignment="1">
      <alignment horizontal="center" vertical="center"/>
    </xf>
    <xf numFmtId="0" fontId="7" fillId="0" borderId="19" xfId="0" applyFont="1" applyBorder="1" applyAlignment="1">
      <alignment horizontal="center" vertical="center"/>
    </xf>
    <xf numFmtId="0" fontId="7" fillId="0" borderId="28" xfId="0" applyFont="1" applyBorder="1" applyAlignment="1">
      <alignment horizontal="center" vertical="center"/>
    </xf>
    <xf numFmtId="0" fontId="7" fillId="7" borderId="100" xfId="0" applyFont="1" applyFill="1" applyBorder="1" applyAlignment="1">
      <alignment horizontal="center" vertical="center" shrinkToFit="1"/>
    </xf>
    <xf numFmtId="0" fontId="7" fillId="7" borderId="39" xfId="0" applyFont="1" applyFill="1" applyBorder="1" applyAlignment="1">
      <alignment horizontal="center" vertical="center" shrinkToFit="1"/>
    </xf>
    <xf numFmtId="0" fontId="7" fillId="7" borderId="47" xfId="0" applyFont="1" applyFill="1" applyBorder="1" applyAlignment="1">
      <alignment horizontal="center" vertical="center" shrinkToFit="1"/>
    </xf>
    <xf numFmtId="0" fontId="23" fillId="7" borderId="57" xfId="0" applyFont="1" applyFill="1" applyBorder="1" applyAlignment="1">
      <alignment horizontal="center" vertical="center"/>
    </xf>
    <xf numFmtId="0" fontId="23" fillId="7" borderId="39" xfId="0" applyFont="1" applyFill="1" applyBorder="1" applyAlignment="1">
      <alignment horizontal="center" vertical="center"/>
    </xf>
    <xf numFmtId="0" fontId="23" fillId="7" borderId="47" xfId="0" applyFont="1" applyFill="1" applyBorder="1" applyAlignment="1">
      <alignment horizontal="center" vertical="center"/>
    </xf>
    <xf numFmtId="0" fontId="10" fillId="0" borderId="9" xfId="24" applyFont="1" applyFill="1" applyBorder="1" applyAlignment="1">
      <alignment horizontal="center" vertical="center" wrapText="1" shrinkToFit="1"/>
    </xf>
    <xf numFmtId="0" fontId="2" fillId="0" borderId="9" xfId="37" applyFont="1" applyBorder="1" applyAlignment="1">
      <alignment horizontal="center" vertical="center" wrapText="1"/>
    </xf>
    <xf numFmtId="0" fontId="10" fillId="0" borderId="15" xfId="37" applyFont="1" applyBorder="1" applyAlignment="1">
      <alignment horizontal="center" vertical="center" wrapText="1"/>
    </xf>
    <xf numFmtId="0" fontId="10" fillId="0" borderId="13" xfId="37" applyFont="1" applyBorder="1" applyAlignment="1">
      <alignment horizontal="center" vertical="center" wrapText="1"/>
    </xf>
    <xf numFmtId="0" fontId="10" fillId="0" borderId="101" xfId="37" applyFont="1" applyBorder="1" applyAlignment="1">
      <alignment horizontal="center" vertical="center" wrapText="1"/>
    </xf>
    <xf numFmtId="0" fontId="10" fillId="13" borderId="19" xfId="0" applyFont="1" applyFill="1" applyBorder="1" applyAlignment="1">
      <alignment vertical="center" shrinkToFit="1"/>
    </xf>
    <xf numFmtId="0" fontId="10" fillId="13" borderId="10" xfId="0" applyFont="1" applyFill="1" applyBorder="1" applyAlignment="1">
      <alignment vertical="center" shrinkToFit="1"/>
    </xf>
    <xf numFmtId="0" fontId="10" fillId="13" borderId="11" xfId="0" applyFont="1" applyFill="1" applyBorder="1" applyAlignment="1">
      <alignment vertical="center" shrinkToFit="1"/>
    </xf>
    <xf numFmtId="0" fontId="2" fillId="13" borderId="19" xfId="37" applyFont="1" applyFill="1" applyBorder="1" applyAlignment="1">
      <alignment horizontal="center" vertical="center"/>
    </xf>
    <xf numFmtId="0" fontId="2" fillId="13" borderId="10" xfId="37" applyFont="1" applyFill="1" applyBorder="1" applyAlignment="1">
      <alignment horizontal="center" vertical="center"/>
    </xf>
    <xf numFmtId="0" fontId="2" fillId="13" borderId="11" xfId="37" applyFont="1" applyFill="1" applyBorder="1" applyAlignment="1">
      <alignment horizontal="center" vertical="center"/>
    </xf>
    <xf numFmtId="0" fontId="2" fillId="13" borderId="102" xfId="37" applyFont="1" applyFill="1" applyBorder="1" applyAlignment="1">
      <alignment horizontal="center" vertical="center" shrinkToFit="1"/>
    </xf>
    <xf numFmtId="0" fontId="2" fillId="13" borderId="103" xfId="37" applyFont="1" applyFill="1" applyBorder="1" applyAlignment="1">
      <alignment horizontal="center" vertical="center" shrinkToFit="1"/>
    </xf>
    <xf numFmtId="0" fontId="2" fillId="13" borderId="104" xfId="37" applyFont="1" applyFill="1" applyBorder="1" applyAlignment="1">
      <alignment horizontal="center" vertical="center" shrinkToFit="1"/>
    </xf>
    <xf numFmtId="0" fontId="22" fillId="8" borderId="53" xfId="37" applyFont="1" applyFill="1" applyBorder="1" applyAlignment="1">
      <alignment horizontal="center" vertical="center" wrapText="1"/>
    </xf>
    <xf numFmtId="0" fontId="22" fillId="8" borderId="50" xfId="37" applyFont="1" applyFill="1" applyBorder="1" applyAlignment="1">
      <alignment horizontal="center" vertical="center" wrapText="1"/>
    </xf>
    <xf numFmtId="0" fontId="22" fillId="8" borderId="105" xfId="37" applyFont="1" applyFill="1" applyBorder="1" applyAlignment="1">
      <alignment horizontal="center" vertical="center" wrapText="1"/>
    </xf>
    <xf numFmtId="0" fontId="7" fillId="8" borderId="18" xfId="0" applyFont="1" applyFill="1" applyBorder="1" applyAlignment="1">
      <alignment horizontal="center" vertical="center" textRotation="255"/>
    </xf>
    <xf numFmtId="0" fontId="7" fillId="8" borderId="20" xfId="0" applyFont="1" applyFill="1" applyBorder="1" applyAlignment="1">
      <alignment horizontal="center" vertical="center" textRotation="255"/>
    </xf>
    <xf numFmtId="0" fontId="7" fillId="8" borderId="16" xfId="0" applyFont="1" applyFill="1" applyBorder="1" applyAlignment="1">
      <alignment horizontal="center" vertical="center" textRotation="255"/>
    </xf>
    <xf numFmtId="0" fontId="7" fillId="8" borderId="12" xfId="0" applyFont="1" applyFill="1" applyBorder="1" applyAlignment="1">
      <alignment horizontal="center" vertical="center" textRotation="255"/>
    </xf>
    <xf numFmtId="0" fontId="7" fillId="8" borderId="40" xfId="0" applyFont="1" applyFill="1" applyBorder="1" applyAlignment="1">
      <alignment horizontal="center" vertical="center" textRotation="255"/>
    </xf>
    <xf numFmtId="0" fontId="7" fillId="8" borderId="37" xfId="0" applyFont="1" applyFill="1" applyBorder="1" applyAlignment="1">
      <alignment horizontal="center" vertical="center" textRotation="255"/>
    </xf>
    <xf numFmtId="0" fontId="22" fillId="8" borderId="46" xfId="0" applyFont="1" applyFill="1" applyBorder="1" applyAlignment="1">
      <alignment horizontal="center" vertical="center" textRotation="255" wrapText="1"/>
    </xf>
    <xf numFmtId="0" fontId="22" fillId="8" borderId="40" xfId="0" applyFont="1" applyFill="1" applyBorder="1" applyAlignment="1">
      <alignment horizontal="center" vertical="center" textRotation="255" wrapText="1"/>
    </xf>
    <xf numFmtId="0" fontId="22" fillId="8" borderId="79" xfId="0" applyFont="1" applyFill="1" applyBorder="1" applyAlignment="1">
      <alignment horizontal="center" vertical="center" textRotation="255" wrapText="1"/>
    </xf>
    <xf numFmtId="0" fontId="22" fillId="8" borderId="37" xfId="0" applyFont="1" applyFill="1" applyBorder="1" applyAlignment="1">
      <alignment horizontal="center" vertical="center" textRotation="255" wrapText="1"/>
    </xf>
    <xf numFmtId="0" fontId="22" fillId="8" borderId="69" xfId="0" applyFont="1" applyFill="1" applyBorder="1" applyAlignment="1">
      <alignment horizontal="center" vertical="center" textRotation="255" wrapText="1"/>
    </xf>
    <xf numFmtId="0" fontId="22" fillId="8" borderId="107" xfId="0" applyFont="1" applyFill="1" applyBorder="1" applyAlignment="1">
      <alignment horizontal="center" vertical="center" textRotation="255" wrapText="1"/>
    </xf>
    <xf numFmtId="0" fontId="22" fillId="8" borderId="18" xfId="0" applyFont="1" applyFill="1" applyBorder="1" applyAlignment="1">
      <alignment horizontal="center" vertical="center" textRotation="255" wrapText="1"/>
    </xf>
    <xf numFmtId="0" fontId="22" fillId="8" borderId="20" xfId="0" applyFont="1" applyFill="1" applyBorder="1" applyAlignment="1">
      <alignment horizontal="center" vertical="center" textRotation="255" wrapText="1"/>
    </xf>
    <xf numFmtId="0" fontId="22" fillId="8" borderId="16" xfId="0" applyFont="1" applyFill="1" applyBorder="1" applyAlignment="1">
      <alignment horizontal="center" vertical="center" textRotation="255" wrapText="1"/>
    </xf>
    <xf numFmtId="0" fontId="22" fillId="8" borderId="12" xfId="0" applyFont="1" applyFill="1" applyBorder="1" applyAlignment="1">
      <alignment horizontal="center" vertical="center" textRotation="255" wrapText="1"/>
    </xf>
    <xf numFmtId="0" fontId="18" fillId="8" borderId="69" xfId="0" applyFont="1" applyFill="1" applyBorder="1" applyAlignment="1">
      <alignment horizontal="center" vertical="center" textRotation="255" wrapText="1"/>
    </xf>
    <xf numFmtId="0" fontId="18" fillId="8" borderId="107" xfId="0" applyFont="1" applyFill="1" applyBorder="1" applyAlignment="1">
      <alignment horizontal="center" vertical="center" textRotation="255" wrapText="1"/>
    </xf>
    <xf numFmtId="0" fontId="18" fillId="8" borderId="18" xfId="0" applyFont="1" applyFill="1" applyBorder="1" applyAlignment="1">
      <alignment horizontal="center" vertical="center" textRotation="255" wrapText="1"/>
    </xf>
    <xf numFmtId="0" fontId="18" fillId="8" borderId="20" xfId="0" applyFont="1" applyFill="1" applyBorder="1" applyAlignment="1">
      <alignment horizontal="center" vertical="center" textRotation="255" wrapText="1"/>
    </xf>
    <xf numFmtId="0" fontId="18" fillId="8" borderId="16" xfId="0" applyFont="1" applyFill="1" applyBorder="1" applyAlignment="1">
      <alignment horizontal="center" vertical="center" textRotation="255" wrapText="1"/>
    </xf>
    <xf numFmtId="0" fontId="18" fillId="8" borderId="12" xfId="0" applyFont="1" applyFill="1" applyBorder="1" applyAlignment="1">
      <alignment horizontal="center" vertical="center" textRotation="255" wrapText="1"/>
    </xf>
    <xf numFmtId="0" fontId="7" fillId="8" borderId="69" xfId="0" applyFont="1" applyFill="1" applyBorder="1" applyAlignment="1">
      <alignment horizontal="center" vertical="center" textRotation="255" shrinkToFit="1"/>
    </xf>
    <xf numFmtId="0" fontId="7" fillId="8" borderId="107" xfId="0" applyFont="1" applyFill="1" applyBorder="1" applyAlignment="1">
      <alignment horizontal="center" vertical="center" textRotation="255" shrinkToFit="1"/>
    </xf>
    <xf numFmtId="0" fontId="7" fillId="8" borderId="18" xfId="0" applyFont="1" applyFill="1" applyBorder="1" applyAlignment="1">
      <alignment horizontal="center" vertical="center" textRotation="255" shrinkToFit="1"/>
    </xf>
    <xf numFmtId="0" fontId="7" fillId="8" borderId="20" xfId="0" applyFont="1" applyFill="1" applyBorder="1" applyAlignment="1">
      <alignment horizontal="center" vertical="center" textRotation="255" shrinkToFit="1"/>
    </xf>
    <xf numFmtId="0" fontId="7" fillId="8" borderId="16" xfId="0" applyFont="1" applyFill="1" applyBorder="1" applyAlignment="1">
      <alignment horizontal="center" vertical="center" textRotation="255" shrinkToFit="1"/>
    </xf>
    <xf numFmtId="0" fontId="7" fillId="8" borderId="12" xfId="0" applyFont="1" applyFill="1" applyBorder="1" applyAlignment="1">
      <alignment horizontal="center" vertical="center" textRotation="255" shrinkToFit="1"/>
    </xf>
    <xf numFmtId="0" fontId="7" fillId="8" borderId="19" xfId="0" applyFont="1" applyFill="1" applyBorder="1" applyAlignment="1">
      <alignment horizontal="center" vertical="center" shrinkToFit="1"/>
    </xf>
    <xf numFmtId="0" fontId="7" fillId="8" borderId="11" xfId="0" applyFont="1" applyFill="1" applyBorder="1" applyAlignment="1">
      <alignment horizontal="center" vertical="center" shrinkToFit="1"/>
    </xf>
    <xf numFmtId="0" fontId="2" fillId="0" borderId="19" xfId="37" applyFont="1" applyBorder="1" applyAlignment="1">
      <alignment horizontal="center" vertical="center" shrinkToFit="1"/>
    </xf>
    <xf numFmtId="0" fontId="2" fillId="0" borderId="11" xfId="37" applyFont="1" applyBorder="1" applyAlignment="1">
      <alignment horizontal="center" vertical="center" shrinkToFit="1"/>
    </xf>
    <xf numFmtId="0" fontId="0" fillId="13" borderId="19" xfId="0" applyFill="1" applyBorder="1" applyAlignment="1">
      <alignment horizontal="center" vertical="center" shrinkToFit="1"/>
    </xf>
    <xf numFmtId="0" fontId="0" fillId="13" borderId="10" xfId="0" applyFill="1" applyBorder="1" applyAlignment="1">
      <alignment horizontal="center" vertical="center" shrinkToFit="1"/>
    </xf>
    <xf numFmtId="0" fontId="0" fillId="13" borderId="11" xfId="0" applyFill="1" applyBorder="1" applyAlignment="1">
      <alignment horizontal="center" vertical="center" shrinkToFit="1"/>
    </xf>
    <xf numFmtId="0" fontId="7" fillId="8" borderId="42" xfId="37" applyFill="1" applyBorder="1" applyAlignment="1">
      <alignment horizontal="center" vertical="center" wrapText="1"/>
    </xf>
    <xf numFmtId="0" fontId="7" fillId="8" borderId="21" xfId="37" applyFill="1" applyBorder="1" applyAlignment="1">
      <alignment horizontal="center" vertical="center" wrapText="1"/>
    </xf>
    <xf numFmtId="0" fontId="7" fillId="8" borderId="23" xfId="37" applyFill="1" applyBorder="1" applyAlignment="1">
      <alignment horizontal="center" vertical="center" wrapText="1"/>
    </xf>
    <xf numFmtId="0" fontId="2" fillId="0" borderId="57" xfId="37" applyFont="1" applyBorder="1" applyAlignment="1">
      <alignment horizontal="center" vertical="center" wrapText="1"/>
    </xf>
    <xf numFmtId="0" fontId="2" fillId="0" borderId="39" xfId="37" applyFont="1" applyBorder="1" applyAlignment="1">
      <alignment horizontal="center" vertical="center" wrapText="1"/>
    </xf>
    <xf numFmtId="0" fontId="0" fillId="0" borderId="21" xfId="0" applyBorder="1" applyAlignment="1">
      <alignment horizontal="center" vertical="center"/>
    </xf>
    <xf numFmtId="0" fontId="2" fillId="13" borderId="19" xfId="37" applyFont="1" applyFill="1" applyBorder="1" applyAlignment="1">
      <alignment horizontal="center" vertical="center" shrinkToFit="1"/>
    </xf>
    <xf numFmtId="0" fontId="2" fillId="13" borderId="10" xfId="37" applyFont="1" applyFill="1" applyBorder="1" applyAlignment="1">
      <alignment horizontal="center" vertical="center" shrinkToFit="1"/>
    </xf>
    <xf numFmtId="0" fontId="7" fillId="8" borderId="24" xfId="0" applyFont="1" applyFill="1" applyBorder="1" applyAlignment="1">
      <alignment horizontal="center" vertical="center" shrinkToFit="1"/>
    </xf>
    <xf numFmtId="0" fontId="7" fillId="8" borderId="25" xfId="0" applyFont="1" applyFill="1" applyBorder="1" applyAlignment="1">
      <alignment horizontal="center" vertical="center" shrinkToFit="1"/>
    </xf>
    <xf numFmtId="0" fontId="7" fillId="8" borderId="107" xfId="0" applyFont="1" applyFill="1" applyBorder="1" applyAlignment="1">
      <alignment horizontal="center" vertical="center" shrinkToFit="1"/>
    </xf>
    <xf numFmtId="0" fontId="7" fillId="8" borderId="79" xfId="0" applyFont="1" applyFill="1" applyBorder="1" applyAlignment="1">
      <alignment horizontal="center" vertical="center" shrinkToFit="1"/>
    </xf>
    <xf numFmtId="0" fontId="7" fillId="8" borderId="3" xfId="0" applyFont="1" applyFill="1" applyBorder="1" applyAlignment="1">
      <alignment horizontal="center" vertical="center" shrinkToFit="1"/>
    </xf>
    <xf numFmtId="0" fontId="7" fillId="8" borderId="12" xfId="0" applyFont="1" applyFill="1" applyBorder="1" applyAlignment="1">
      <alignment horizontal="center" vertical="center" shrinkToFit="1"/>
    </xf>
    <xf numFmtId="0" fontId="7" fillId="8" borderId="69" xfId="0" applyFont="1" applyFill="1" applyBorder="1" applyAlignment="1">
      <alignment horizontal="center" vertical="center" textRotation="255"/>
    </xf>
    <xf numFmtId="0" fontId="7" fillId="8" borderId="107" xfId="0" applyFont="1" applyFill="1" applyBorder="1" applyAlignment="1">
      <alignment horizontal="center" vertical="center" textRotation="255"/>
    </xf>
    <xf numFmtId="0" fontId="3" fillId="13" borderId="19" xfId="15" applyFont="1" applyFill="1" applyBorder="1" applyAlignment="1">
      <alignment horizontal="center" vertical="center" wrapText="1" shrinkToFit="1"/>
    </xf>
    <xf numFmtId="0" fontId="3" fillId="13" borderId="10" xfId="15" applyFont="1" applyFill="1" applyBorder="1" applyAlignment="1">
      <alignment horizontal="center" vertical="center" wrapText="1" shrinkToFit="1"/>
    </xf>
    <xf numFmtId="0" fontId="3" fillId="13" borderId="11" xfId="15" applyFont="1" applyFill="1" applyBorder="1" applyAlignment="1">
      <alignment horizontal="center" vertical="center" wrapText="1" shrinkToFit="1"/>
    </xf>
    <xf numFmtId="0" fontId="22" fillId="8" borderId="69" xfId="0" applyFont="1" applyFill="1" applyBorder="1" applyAlignment="1">
      <alignment horizontal="center" vertical="center" textRotation="255"/>
    </xf>
    <xf numFmtId="0" fontId="22" fillId="8" borderId="107" xfId="0" applyFont="1" applyFill="1" applyBorder="1" applyAlignment="1">
      <alignment horizontal="center" vertical="center" textRotation="255"/>
    </xf>
    <xf numFmtId="0" fontId="22" fillId="8" borderId="18" xfId="0" applyFont="1" applyFill="1" applyBorder="1" applyAlignment="1">
      <alignment horizontal="center" vertical="center" textRotation="255"/>
    </xf>
    <xf numFmtId="0" fontId="22" fillId="8" borderId="20" xfId="0" applyFont="1" applyFill="1" applyBorder="1" applyAlignment="1">
      <alignment horizontal="center" vertical="center" textRotation="255"/>
    </xf>
    <xf numFmtId="0" fontId="22" fillId="8" borderId="16" xfId="0" applyFont="1" applyFill="1" applyBorder="1" applyAlignment="1">
      <alignment horizontal="center" vertical="center" textRotation="255"/>
    </xf>
    <xf numFmtId="0" fontId="22" fillId="8" borderId="12" xfId="0" applyFont="1" applyFill="1" applyBorder="1" applyAlignment="1">
      <alignment horizontal="center" vertical="center" textRotation="255"/>
    </xf>
    <xf numFmtId="0" fontId="23" fillId="8" borderId="69" xfId="0" applyFont="1" applyFill="1" applyBorder="1" applyAlignment="1">
      <alignment horizontal="center" vertical="center" textRotation="255" wrapText="1"/>
    </xf>
    <xf numFmtId="0" fontId="23" fillId="8" borderId="107" xfId="0" applyFont="1" applyFill="1" applyBorder="1" applyAlignment="1">
      <alignment horizontal="center" vertical="center" textRotation="255" wrapText="1"/>
    </xf>
    <xf numFmtId="0" fontId="23" fillId="8" borderId="18" xfId="0" applyFont="1" applyFill="1" applyBorder="1" applyAlignment="1">
      <alignment horizontal="center" vertical="center" textRotation="255" wrapText="1"/>
    </xf>
    <xf numFmtId="0" fontId="23" fillId="8" borderId="20" xfId="0" applyFont="1" applyFill="1" applyBorder="1" applyAlignment="1">
      <alignment horizontal="center" vertical="center" textRotation="255" wrapText="1"/>
    </xf>
    <xf numFmtId="0" fontId="23" fillId="8" borderId="16" xfId="0" applyFont="1" applyFill="1" applyBorder="1" applyAlignment="1">
      <alignment horizontal="center" vertical="center" textRotation="255" wrapText="1"/>
    </xf>
    <xf numFmtId="0" fontId="23" fillId="8" borderId="12" xfId="0" applyFont="1" applyFill="1" applyBorder="1" applyAlignment="1">
      <alignment horizontal="center" vertical="center" textRotation="255" wrapText="1"/>
    </xf>
    <xf numFmtId="0" fontId="10" fillId="8" borderId="46" xfId="24" applyFont="1" applyBorder="1" applyAlignment="1">
      <alignment horizontal="center" shrinkToFit="1"/>
    </xf>
    <xf numFmtId="0" fontId="10" fillId="8" borderId="0" xfId="24" applyFont="1" applyAlignment="1">
      <alignment horizontal="center" shrinkToFit="1"/>
    </xf>
    <xf numFmtId="0" fontId="10" fillId="8" borderId="20" xfId="24" applyFont="1" applyBorder="1" applyAlignment="1">
      <alignment horizontal="center" shrinkToFit="1"/>
    </xf>
    <xf numFmtId="14" fontId="10" fillId="0" borderId="71" xfId="24" applyNumberFormat="1" applyFont="1" applyFill="1" applyBorder="1">
      <alignment horizontal="center" vertical="center" shrinkToFit="1"/>
    </xf>
    <xf numFmtId="14" fontId="10" fillId="0" borderId="21" xfId="24" applyNumberFormat="1" applyFont="1" applyFill="1" applyBorder="1">
      <alignment horizontal="center" vertical="center" shrinkToFit="1"/>
    </xf>
    <xf numFmtId="14" fontId="10" fillId="0" borderId="23" xfId="24" applyNumberFormat="1" applyFont="1" applyFill="1" applyBorder="1">
      <alignment horizontal="center" vertical="center" shrinkToFit="1"/>
    </xf>
    <xf numFmtId="0" fontId="22" fillId="8" borderId="57" xfId="0" applyFont="1" applyFill="1" applyBorder="1" applyAlignment="1">
      <alignment horizontal="center" vertical="center" wrapText="1" shrinkToFit="1"/>
    </xf>
    <xf numFmtId="0" fontId="22" fillId="8" borderId="47" xfId="0" applyFont="1" applyFill="1" applyBorder="1" applyAlignment="1">
      <alignment horizontal="center" vertical="center" wrapText="1" shrinkToFit="1"/>
    </xf>
    <xf numFmtId="0" fontId="2" fillId="0" borderId="57" xfId="37" applyFont="1" applyBorder="1" applyAlignment="1">
      <alignment horizontal="center" vertical="center" shrinkToFit="1"/>
    </xf>
    <xf numFmtId="0" fontId="2" fillId="0" borderId="47" xfId="37" applyFont="1" applyBorder="1" applyAlignment="1">
      <alignment horizontal="center" vertical="center" shrinkToFit="1"/>
    </xf>
    <xf numFmtId="0" fontId="7" fillId="8" borderId="57" xfId="0" applyFont="1" applyFill="1" applyBorder="1" applyAlignment="1">
      <alignment horizontal="center" vertical="center" shrinkToFit="1"/>
    </xf>
    <xf numFmtId="0" fontId="7" fillId="8" borderId="47" xfId="0" applyFont="1" applyFill="1" applyBorder="1" applyAlignment="1">
      <alignment horizontal="center" vertical="center" shrinkToFit="1"/>
    </xf>
    <xf numFmtId="0" fontId="24" fillId="8" borderId="57" xfId="0" applyFont="1" applyFill="1" applyBorder="1" applyAlignment="1">
      <alignment horizontal="center" vertical="center" wrapText="1" shrinkToFit="1"/>
    </xf>
    <xf numFmtId="0" fontId="24" fillId="8" borderId="47" xfId="0" applyFont="1" applyFill="1" applyBorder="1" applyAlignment="1">
      <alignment horizontal="center" vertical="center" wrapText="1" shrinkToFit="1"/>
    </xf>
    <xf numFmtId="0" fontId="2" fillId="0" borderId="39" xfId="37" applyFont="1" applyBorder="1" applyAlignment="1">
      <alignment horizontal="center" vertical="center" shrinkToFit="1"/>
    </xf>
    <xf numFmtId="0" fontId="0" fillId="0" borderId="39" xfId="0" applyBorder="1" applyAlignment="1">
      <alignment horizontal="center" vertical="center" shrinkToFit="1"/>
    </xf>
    <xf numFmtId="0" fontId="7" fillId="8" borderId="16" xfId="37" applyFill="1" applyBorder="1" applyAlignment="1">
      <alignment horizontal="center" vertical="center" wrapText="1"/>
    </xf>
    <xf numFmtId="0" fontId="7" fillId="8" borderId="3" xfId="37" applyFill="1" applyBorder="1" applyAlignment="1">
      <alignment horizontal="center" vertical="center" wrapText="1"/>
    </xf>
    <xf numFmtId="0" fontId="7" fillId="8" borderId="12" xfId="37" applyFill="1" applyBorder="1" applyAlignment="1">
      <alignment horizontal="center" vertical="center" wrapText="1"/>
    </xf>
    <xf numFmtId="0" fontId="0" fillId="0" borderId="16"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22" fillId="8" borderId="46" xfId="24" applyFont="1" applyBorder="1" applyAlignment="1">
      <alignment horizontal="center" shrinkToFit="1"/>
    </xf>
    <xf numFmtId="0" fontId="22" fillId="8" borderId="0" xfId="24" applyFont="1" applyAlignment="1">
      <alignment horizontal="center" shrinkToFit="1"/>
    </xf>
    <xf numFmtId="0" fontId="22" fillId="8" borderId="20" xfId="24" applyFont="1" applyBorder="1" applyAlignment="1">
      <alignment horizontal="center" shrinkToFit="1"/>
    </xf>
    <xf numFmtId="0" fontId="0" fillId="13" borderId="19" xfId="0" applyFill="1" applyBorder="1" applyAlignment="1">
      <alignment horizontal="center"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7" fillId="8" borderId="24"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8" borderId="107" xfId="0" applyFont="1" applyFill="1" applyBorder="1" applyAlignment="1">
      <alignment horizontal="center" vertical="center" wrapText="1"/>
    </xf>
    <xf numFmtId="0" fontId="7" fillId="8" borderId="71"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0" fillId="0" borderId="25" xfId="0" applyBorder="1" applyAlignment="1">
      <alignment vertical="center" wrapText="1" shrinkToFit="1"/>
    </xf>
    <xf numFmtId="0" fontId="0" fillId="0" borderId="107" xfId="0" applyBorder="1" applyAlignment="1">
      <alignment vertical="center" wrapText="1" shrinkToFit="1"/>
    </xf>
    <xf numFmtId="0" fontId="0" fillId="0" borderId="21" xfId="0" applyBorder="1" applyAlignment="1">
      <alignment vertical="center" wrapText="1" shrinkToFit="1"/>
    </xf>
    <xf numFmtId="0" fontId="0" fillId="0" borderId="23" xfId="0" applyBorder="1" applyAlignment="1">
      <alignment vertical="center" wrapText="1" shrinkToFit="1"/>
    </xf>
    <xf numFmtId="0" fontId="0" fillId="0" borderId="52"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32" fillId="14" borderId="52" xfId="0" applyFont="1" applyFill="1" applyBorder="1" applyAlignment="1">
      <alignment horizontal="center" vertical="center" wrapText="1"/>
    </xf>
    <xf numFmtId="0" fontId="7" fillId="8" borderId="46" xfId="24" applyBorder="1" applyAlignment="1">
      <alignment horizontal="center" shrinkToFit="1"/>
    </xf>
    <xf numFmtId="0" fontId="7" fillId="8" borderId="0" xfId="24" applyAlignment="1">
      <alignment horizontal="center" shrinkToFit="1"/>
    </xf>
    <xf numFmtId="0" fontId="7" fillId="8" borderId="20" xfId="24" applyBorder="1" applyAlignment="1">
      <alignment horizontal="center" shrinkToFit="1"/>
    </xf>
    <xf numFmtId="0" fontId="7" fillId="8" borderId="19" xfId="47" applyFont="1" applyFill="1" applyBorder="1" applyAlignment="1">
      <alignment horizontal="center" vertical="center" shrinkToFit="1"/>
    </xf>
    <xf numFmtId="0" fontId="7" fillId="8" borderId="10" xfId="47" applyFont="1" applyFill="1" applyBorder="1" applyAlignment="1">
      <alignment horizontal="center" vertical="center" shrinkToFit="1"/>
    </xf>
    <xf numFmtId="0" fontId="7" fillId="8" borderId="11" xfId="47" applyFont="1" applyFill="1" applyBorder="1" applyAlignment="1">
      <alignment horizontal="center" vertical="center" shrinkToFit="1"/>
    </xf>
    <xf numFmtId="0" fontId="2" fillId="0" borderId="16" xfId="37" applyFont="1" applyBorder="1" applyAlignment="1">
      <alignment horizontal="center" vertical="center" wrapText="1"/>
    </xf>
    <xf numFmtId="0" fontId="2" fillId="0" borderId="3" xfId="37" applyFont="1" applyBorder="1" applyAlignment="1">
      <alignment horizontal="center" vertical="center" wrapText="1"/>
    </xf>
    <xf numFmtId="0" fontId="10" fillId="0" borderId="75" xfId="37" applyFont="1" applyBorder="1" applyAlignment="1">
      <alignment vertical="center" wrapText="1"/>
    </xf>
    <xf numFmtId="0" fontId="10" fillId="0" borderId="10" xfId="37" applyFont="1" applyBorder="1" applyAlignment="1">
      <alignment vertical="center" wrapText="1"/>
    </xf>
    <xf numFmtId="0" fontId="10" fillId="0" borderId="76" xfId="37" applyFont="1" applyBorder="1" applyAlignment="1">
      <alignment vertical="center" wrapText="1"/>
    </xf>
    <xf numFmtId="0" fontId="14" fillId="13" borderId="19" xfId="37" applyFont="1" applyFill="1" applyBorder="1" applyAlignment="1">
      <alignment horizontal="center" vertical="center" wrapText="1"/>
    </xf>
    <xf numFmtId="0" fontId="14" fillId="13" borderId="10" xfId="37" applyFont="1" applyFill="1" applyBorder="1" applyAlignment="1">
      <alignment horizontal="center" vertical="center" wrapText="1"/>
    </xf>
    <xf numFmtId="0" fontId="14" fillId="13" borderId="11" xfId="37" applyFont="1" applyFill="1" applyBorder="1" applyAlignment="1">
      <alignment horizontal="center" vertical="center" wrapText="1"/>
    </xf>
    <xf numFmtId="0" fontId="7" fillId="8" borderId="100" xfId="0" applyFont="1" applyFill="1" applyBorder="1" applyAlignment="1">
      <alignment horizontal="center" vertical="center"/>
    </xf>
    <xf numFmtId="0" fontId="7" fillId="8" borderId="39" xfId="0" applyFont="1" applyFill="1" applyBorder="1" applyAlignment="1">
      <alignment horizontal="center" vertical="center"/>
    </xf>
    <xf numFmtId="0" fontId="7" fillId="8" borderId="47" xfId="0" applyFont="1" applyFill="1" applyBorder="1" applyAlignment="1">
      <alignment horizontal="center" vertical="center"/>
    </xf>
    <xf numFmtId="0" fontId="7" fillId="8" borderId="57" xfId="37" applyFill="1" applyBorder="1" applyAlignment="1">
      <alignment horizontal="center" vertical="center" wrapText="1"/>
    </xf>
    <xf numFmtId="0" fontId="7" fillId="8" borderId="39" xfId="37" applyFill="1" applyBorder="1" applyAlignment="1">
      <alignment horizontal="center" vertical="center" wrapText="1"/>
    </xf>
    <xf numFmtId="0" fontId="7" fillId="8" borderId="47" xfId="37" applyFill="1" applyBorder="1" applyAlignment="1">
      <alignment horizontal="center" vertical="center" wrapText="1"/>
    </xf>
    <xf numFmtId="0" fontId="7" fillId="8" borderId="66" xfId="37" applyFill="1" applyBorder="1" applyAlignment="1">
      <alignment horizontal="center" vertical="center" wrapText="1"/>
    </xf>
    <xf numFmtId="0" fontId="7" fillId="8" borderId="25" xfId="37" applyFill="1" applyBorder="1" applyAlignment="1">
      <alignment horizontal="center" vertical="center" wrapText="1"/>
    </xf>
    <xf numFmtId="0" fontId="7" fillId="8" borderId="67" xfId="37" applyFill="1" applyBorder="1" applyAlignment="1">
      <alignment horizontal="center" vertical="center" wrapText="1"/>
    </xf>
    <xf numFmtId="0" fontId="7" fillId="8" borderId="0" xfId="37" applyFill="1" applyAlignment="1">
      <alignment horizontal="center" vertical="center" wrapText="1"/>
    </xf>
    <xf numFmtId="0" fontId="7" fillId="8" borderId="108" xfId="37" applyFill="1" applyBorder="1" applyAlignment="1">
      <alignment horizontal="center" vertical="center" wrapText="1"/>
    </xf>
    <xf numFmtId="0" fontId="7" fillId="8" borderId="109" xfId="37" applyFill="1" applyBorder="1" applyAlignment="1">
      <alignment horizontal="center" vertical="center" wrapText="1"/>
    </xf>
    <xf numFmtId="0" fontId="11" fillId="0" borderId="69" xfId="0" applyFont="1" applyBorder="1" applyAlignment="1">
      <alignment vertical="center" wrapText="1"/>
    </xf>
    <xf numFmtId="0" fontId="11" fillId="0" borderId="25" xfId="0" applyFont="1" applyBorder="1" applyAlignment="1">
      <alignment vertical="center" wrapText="1"/>
    </xf>
    <xf numFmtId="0" fontId="11" fillId="0" borderId="26" xfId="0" applyFont="1" applyBorder="1" applyAlignment="1">
      <alignment vertical="center" wrapText="1"/>
    </xf>
    <xf numFmtId="0" fontId="11" fillId="0" borderId="18" xfId="0" applyFont="1" applyBorder="1" applyAlignment="1">
      <alignment vertical="center" wrapText="1"/>
    </xf>
    <xf numFmtId="0" fontId="11" fillId="0" borderId="0" xfId="0" applyFont="1" applyAlignment="1">
      <alignment vertical="center" wrapText="1"/>
    </xf>
    <xf numFmtId="0" fontId="11" fillId="0" borderId="40" xfId="0" applyFont="1" applyBorder="1" applyAlignment="1">
      <alignment vertical="center" wrapText="1"/>
    </xf>
    <xf numFmtId="0" fontId="11" fillId="0" borderId="110" xfId="0" applyFont="1" applyBorder="1" applyAlignment="1">
      <alignment vertical="center" wrapText="1"/>
    </xf>
    <xf numFmtId="0" fontId="11" fillId="0" borderId="109" xfId="0" applyFont="1" applyBorder="1" applyAlignment="1">
      <alignment vertical="center" wrapText="1"/>
    </xf>
    <xf numFmtId="0" fontId="11" fillId="0" borderId="111" xfId="0" applyFont="1" applyBorder="1" applyAlignment="1">
      <alignment vertical="center" wrapText="1"/>
    </xf>
    <xf numFmtId="0" fontId="10" fillId="0" borderId="112" xfId="0" applyFont="1" applyBorder="1" applyAlignment="1">
      <alignment vertical="center" wrapText="1"/>
    </xf>
    <xf numFmtId="0" fontId="10" fillId="0" borderId="113" xfId="0" applyFont="1" applyBorder="1" applyAlignment="1">
      <alignment vertical="center" wrapText="1"/>
    </xf>
    <xf numFmtId="0" fontId="14" fillId="13" borderId="19" xfId="37" applyFont="1" applyFill="1" applyBorder="1" applyAlignment="1">
      <alignment horizontal="center" vertical="center" wrapText="1" shrinkToFit="1"/>
    </xf>
    <xf numFmtId="0" fontId="14" fillId="13" borderId="10" xfId="37" applyFont="1" applyFill="1" applyBorder="1" applyAlignment="1">
      <alignment horizontal="center" vertical="center" wrapText="1" shrinkToFit="1"/>
    </xf>
    <xf numFmtId="0" fontId="14" fillId="13" borderId="11" xfId="37" applyFont="1" applyFill="1" applyBorder="1" applyAlignment="1">
      <alignment horizontal="center" vertical="center" wrapText="1" shrinkToFit="1"/>
    </xf>
    <xf numFmtId="0" fontId="32" fillId="14" borderId="9" xfId="0" applyFont="1" applyFill="1" applyBorder="1" applyAlignment="1">
      <alignment horizontal="center" vertical="center" shrinkToFit="1"/>
    </xf>
    <xf numFmtId="0" fontId="7" fillId="8" borderId="24" xfId="0" applyFont="1" applyFill="1" applyBorder="1" applyAlignment="1">
      <alignment vertical="center" wrapText="1"/>
    </xf>
    <xf numFmtId="0" fontId="7" fillId="8" borderId="25" xfId="0" applyFont="1" applyFill="1" applyBorder="1">
      <alignment vertical="center"/>
    </xf>
    <xf numFmtId="0" fontId="7" fillId="8" borderId="107" xfId="0" applyFont="1" applyFill="1" applyBorder="1">
      <alignment vertical="center"/>
    </xf>
    <xf numFmtId="0" fontId="7" fillId="8" borderId="46" xfId="0" applyFont="1" applyFill="1" applyBorder="1">
      <alignment vertical="center"/>
    </xf>
    <xf numFmtId="0" fontId="7" fillId="8" borderId="0" xfId="0" applyFont="1" applyFill="1">
      <alignment vertical="center"/>
    </xf>
    <xf numFmtId="0" fontId="7" fillId="8" borderId="20" xfId="0" applyFont="1" applyFill="1" applyBorder="1">
      <alignment vertical="center"/>
    </xf>
    <xf numFmtId="0" fontId="7" fillId="8" borderId="61" xfId="0" applyFont="1" applyFill="1" applyBorder="1" applyAlignment="1">
      <alignment horizontal="center" vertical="center"/>
    </xf>
    <xf numFmtId="0" fontId="0" fillId="0" borderId="61" xfId="0" applyBorder="1" applyAlignment="1">
      <alignment horizontal="center" vertical="center"/>
    </xf>
    <xf numFmtId="0" fontId="2" fillId="0" borderId="105" xfId="37" applyFont="1" applyBorder="1" applyAlignment="1">
      <alignment horizontal="center" vertical="center" wrapText="1"/>
    </xf>
    <xf numFmtId="14" fontId="0" fillId="0" borderId="9"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0" fillId="14" borderId="9" xfId="37" applyFont="1" applyFill="1" applyBorder="1" applyAlignment="1">
      <alignment horizontal="center" vertical="center" wrapText="1"/>
    </xf>
    <xf numFmtId="0" fontId="0" fillId="0" borderId="9" xfId="37" applyFont="1" applyBorder="1" applyAlignment="1" applyProtection="1">
      <alignment horizontal="center" vertical="center" wrapText="1"/>
      <protection locked="0"/>
    </xf>
    <xf numFmtId="0" fontId="2" fillId="0" borderId="9" xfId="37" applyFont="1" applyBorder="1" applyAlignment="1" applyProtection="1">
      <alignment horizontal="center" vertical="center" wrapText="1"/>
      <protection locked="0"/>
    </xf>
    <xf numFmtId="0" fontId="2" fillId="0" borderId="114" xfId="37" applyFont="1" applyBorder="1" applyAlignment="1" applyProtection="1">
      <alignment horizontal="center" vertical="center" wrapText="1"/>
      <protection locked="0"/>
    </xf>
    <xf numFmtId="0" fontId="2" fillId="0" borderId="118" xfId="37" applyFont="1" applyBorder="1" applyAlignment="1">
      <alignment horizontal="center" vertical="center" wrapText="1"/>
    </xf>
    <xf numFmtId="0" fontId="7" fillId="8" borderId="90" xfId="37" applyFill="1" applyBorder="1" applyAlignment="1">
      <alignment horizontal="center" vertical="center" wrapText="1"/>
    </xf>
    <xf numFmtId="0" fontId="7" fillId="8" borderId="56" xfId="37" applyFill="1" applyBorder="1" applyAlignment="1">
      <alignment horizontal="center" vertical="center" wrapText="1"/>
    </xf>
    <xf numFmtId="0" fontId="2" fillId="0" borderId="106" xfId="37" applyFont="1" applyBorder="1" applyAlignment="1">
      <alignment horizontal="left" vertical="center" wrapText="1"/>
    </xf>
    <xf numFmtId="0" fontId="2" fillId="0" borderId="56" xfId="37" applyFont="1" applyBorder="1" applyAlignment="1">
      <alignment horizontal="left" vertical="center" wrapText="1"/>
    </xf>
    <xf numFmtId="0" fontId="2" fillId="0" borderId="87" xfId="37" applyFont="1" applyBorder="1" applyAlignment="1">
      <alignment horizontal="left" vertical="center" wrapText="1"/>
    </xf>
    <xf numFmtId="0" fontId="0" fillId="0" borderId="1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7" fillId="8" borderId="19" xfId="37" applyFill="1" applyBorder="1" applyAlignment="1">
      <alignment horizontal="center" vertical="center" wrapText="1"/>
    </xf>
    <xf numFmtId="0" fontId="7" fillId="8" borderId="10" xfId="37" applyFill="1" applyBorder="1" applyAlignment="1">
      <alignment horizontal="center" vertical="center" wrapText="1"/>
    </xf>
    <xf numFmtId="0" fontId="7" fillId="8" borderId="11" xfId="37" applyFill="1" applyBorder="1" applyAlignment="1">
      <alignment horizontal="center" vertical="center" wrapText="1"/>
    </xf>
    <xf numFmtId="0" fontId="2" fillId="0" borderId="76" xfId="37" applyFont="1" applyBorder="1" applyAlignment="1">
      <alignment horizontal="center" vertical="center" wrapText="1"/>
    </xf>
    <xf numFmtId="0" fontId="10" fillId="0" borderId="16" xfId="47" applyFont="1" applyBorder="1">
      <alignment vertical="center" shrinkToFit="1"/>
    </xf>
    <xf numFmtId="0" fontId="10" fillId="0" borderId="3" xfId="47" applyFont="1" applyBorder="1">
      <alignment vertical="center" shrinkToFit="1"/>
    </xf>
    <xf numFmtId="0" fontId="10" fillId="0" borderId="82" xfId="47" applyFont="1" applyBorder="1">
      <alignment vertical="center" shrinkToFit="1"/>
    </xf>
    <xf numFmtId="0" fontId="11" fillId="13" borderId="19" xfId="37" applyFont="1" applyFill="1" applyBorder="1" applyAlignment="1">
      <alignment horizontal="center" vertical="center" wrapText="1"/>
    </xf>
    <xf numFmtId="0" fontId="11" fillId="13" borderId="10" xfId="37" applyFont="1" applyFill="1" applyBorder="1" applyAlignment="1">
      <alignment horizontal="center" vertical="center" wrapText="1"/>
    </xf>
    <xf numFmtId="0" fontId="11" fillId="13" borderId="11" xfId="37" applyFont="1" applyFill="1" applyBorder="1" applyAlignment="1">
      <alignment horizontal="center" vertical="center" wrapText="1"/>
    </xf>
    <xf numFmtId="0" fontId="2" fillId="8" borderId="95" xfId="24" applyFont="1" applyBorder="1" applyAlignment="1">
      <alignment horizontal="center" vertical="center" textRotation="255" shrinkToFit="1"/>
    </xf>
    <xf numFmtId="0" fontId="2" fillId="8" borderId="52" xfId="24" applyFont="1" applyBorder="1" applyAlignment="1">
      <alignment horizontal="center" vertical="center" textRotation="255" shrinkToFit="1"/>
    </xf>
    <xf numFmtId="0" fontId="2" fillId="8" borderId="89" xfId="24" applyFont="1" applyBorder="1" applyAlignment="1">
      <alignment horizontal="center" vertical="center" textRotation="255" shrinkToFit="1"/>
    </xf>
    <xf numFmtId="0" fontId="2" fillId="8" borderId="121" xfId="24" applyFont="1" applyBorder="1" applyAlignment="1">
      <alignment horizontal="center" vertical="center" textRotation="255" shrinkToFit="1"/>
    </xf>
    <xf numFmtId="0" fontId="2" fillId="8" borderId="92" xfId="24" applyFont="1" applyBorder="1" applyAlignment="1">
      <alignment horizontal="center" vertical="center" textRotation="255" shrinkToFit="1"/>
    </xf>
    <xf numFmtId="0" fontId="2" fillId="8" borderId="43" xfId="24" applyFont="1" applyBorder="1" applyAlignment="1">
      <alignment horizontal="center" vertical="center" textRotation="255" shrinkToFit="1"/>
    </xf>
    <xf numFmtId="0" fontId="11" fillId="0" borderId="52" xfId="47" applyFont="1" applyBorder="1" applyAlignment="1">
      <alignment vertical="top" wrapText="1" shrinkToFit="1"/>
    </xf>
    <xf numFmtId="0" fontId="11" fillId="0" borderId="63" xfId="47" applyFont="1" applyBorder="1" applyAlignment="1">
      <alignment vertical="top" wrapText="1" shrinkToFit="1"/>
    </xf>
    <xf numFmtId="0" fontId="11" fillId="0" borderId="121" xfId="47" applyFont="1" applyBorder="1" applyAlignment="1">
      <alignment vertical="top" wrapText="1" shrinkToFit="1"/>
    </xf>
    <xf numFmtId="0" fontId="11" fillId="0" borderId="64" xfId="47" applyFont="1" applyBorder="1" applyAlignment="1">
      <alignment vertical="top" wrapText="1" shrinkToFit="1"/>
    </xf>
    <xf numFmtId="0" fontId="11" fillId="0" borderId="43" xfId="47" applyFont="1" applyBorder="1" applyAlignment="1">
      <alignment vertical="top" wrapText="1" shrinkToFit="1"/>
    </xf>
    <xf numFmtId="0" fontId="11" fillId="0" borderId="65" xfId="47" applyFont="1" applyBorder="1" applyAlignment="1">
      <alignment vertical="top" wrapText="1" shrinkToFit="1"/>
    </xf>
    <xf numFmtId="0" fontId="7" fillId="8" borderId="19" xfId="37" applyFill="1" applyBorder="1" applyAlignment="1">
      <alignment horizontal="center" vertical="center" shrinkToFit="1"/>
    </xf>
    <xf numFmtId="0" fontId="7" fillId="8" borderId="10" xfId="37" applyFill="1" applyBorder="1" applyAlignment="1">
      <alignment horizontal="center" vertical="center" shrinkToFit="1"/>
    </xf>
    <xf numFmtId="0" fontId="7" fillId="8" borderId="11" xfId="37" applyFill="1" applyBorder="1" applyAlignment="1">
      <alignment horizontal="center" vertical="center" shrinkToFit="1"/>
    </xf>
    <xf numFmtId="0" fontId="2" fillId="0" borderId="10" xfId="37" applyFont="1" applyBorder="1" applyAlignment="1">
      <alignment horizontal="center" vertical="center" shrinkToFit="1"/>
    </xf>
    <xf numFmtId="0" fontId="7" fillId="8" borderId="9" xfId="37" applyFill="1" applyBorder="1" applyAlignment="1">
      <alignment horizontal="center" vertical="center" shrinkToFit="1"/>
    </xf>
    <xf numFmtId="0" fontId="7" fillId="12" borderId="66" xfId="47" applyFont="1" applyFill="1" applyBorder="1" applyAlignment="1">
      <alignment horizontal="center" vertical="center" textRotation="255"/>
    </xf>
    <xf numFmtId="0" fontId="7" fillId="12" borderId="107" xfId="47" applyFont="1" applyFill="1" applyBorder="1" applyAlignment="1">
      <alignment horizontal="center" vertical="center" textRotation="255"/>
    </xf>
    <xf numFmtId="0" fontId="7" fillId="12" borderId="67" xfId="47" applyFont="1" applyFill="1" applyBorder="1" applyAlignment="1">
      <alignment horizontal="center" vertical="center" textRotation="255"/>
    </xf>
    <xf numFmtId="0" fontId="7" fillId="12" borderId="20" xfId="47" applyFont="1" applyFill="1" applyBorder="1" applyAlignment="1">
      <alignment horizontal="center" vertical="center" textRotation="255"/>
    </xf>
    <xf numFmtId="0" fontId="7" fillId="12" borderId="68" xfId="47" applyFont="1" applyFill="1" applyBorder="1" applyAlignment="1">
      <alignment horizontal="center" vertical="center" textRotation="255"/>
    </xf>
    <xf numFmtId="0" fontId="7" fillId="12" borderId="23" xfId="47" applyFont="1" applyFill="1" applyBorder="1" applyAlignment="1">
      <alignment horizontal="center" vertical="center" textRotation="255"/>
    </xf>
    <xf numFmtId="0" fontId="7" fillId="8" borderId="79" xfId="24" applyBorder="1" applyAlignment="1">
      <alignment horizontal="center" vertical="center" wrapText="1" shrinkToFit="1"/>
    </xf>
    <xf numFmtId="0" fontId="7" fillId="8" borderId="3" xfId="24" applyBorder="1" applyAlignment="1">
      <alignment horizontal="center" vertical="center" wrapText="1" shrinkToFit="1"/>
    </xf>
    <xf numFmtId="0" fontId="7" fillId="8" borderId="12" xfId="24" applyBorder="1" applyAlignment="1">
      <alignment horizontal="center" vertical="center" wrapText="1" shrinkToFit="1"/>
    </xf>
    <xf numFmtId="0" fontId="10" fillId="0" borderId="115" xfId="0" applyFont="1" applyBorder="1" applyAlignment="1">
      <alignment vertical="top" wrapText="1"/>
    </xf>
    <xf numFmtId="0" fontId="10" fillId="0" borderId="116" xfId="0" applyFont="1" applyBorder="1" applyAlignment="1">
      <alignment vertical="top" wrapText="1"/>
    </xf>
    <xf numFmtId="0" fontId="10" fillId="0" borderId="117" xfId="0" applyFont="1" applyBorder="1" applyAlignment="1">
      <alignment vertical="top" wrapText="1"/>
    </xf>
    <xf numFmtId="0" fontId="2" fillId="13" borderId="11" xfId="37" applyFont="1" applyFill="1" applyBorder="1" applyAlignment="1">
      <alignment horizontal="center" vertical="center" shrinkToFit="1"/>
    </xf>
    <xf numFmtId="0" fontId="10" fillId="0" borderId="15" xfId="37" applyFont="1" applyBorder="1" applyAlignment="1">
      <alignment horizontal="left" vertical="center" wrapText="1" shrinkToFit="1"/>
    </xf>
    <xf numFmtId="0" fontId="10" fillId="0" borderId="13" xfId="37" applyFont="1" applyBorder="1" applyAlignment="1">
      <alignment horizontal="left" vertical="center" wrapText="1" shrinkToFit="1"/>
    </xf>
    <xf numFmtId="0" fontId="10" fillId="0" borderId="41" xfId="37" applyFont="1" applyBorder="1" applyAlignment="1">
      <alignment horizontal="left" vertical="center" wrapText="1" shrinkToFit="1"/>
    </xf>
    <xf numFmtId="0" fontId="10" fillId="0" borderId="42" xfId="37" applyFont="1" applyBorder="1" applyAlignment="1">
      <alignment horizontal="left" vertical="center" wrapText="1" shrinkToFit="1"/>
    </xf>
    <xf numFmtId="0" fontId="10" fillId="0" borderId="21" xfId="37" applyFont="1" applyBorder="1" applyAlignment="1">
      <alignment horizontal="left" vertical="center" wrapText="1" shrinkToFit="1"/>
    </xf>
    <xf numFmtId="0" fontId="10" fillId="0" borderId="38" xfId="37" applyFont="1" applyBorder="1" applyAlignment="1">
      <alignment horizontal="left" vertical="center" wrapText="1" shrinkToFit="1"/>
    </xf>
    <xf numFmtId="0" fontId="11" fillId="13" borderId="10" xfId="0" applyFont="1" applyFill="1" applyBorder="1" applyAlignment="1">
      <alignment horizontal="center" vertical="center" shrinkToFit="1"/>
    </xf>
    <xf numFmtId="0" fontId="11" fillId="13" borderId="11" xfId="0" applyFont="1" applyFill="1" applyBorder="1" applyAlignment="1">
      <alignment horizontal="center" vertical="center" shrinkToFit="1"/>
    </xf>
    <xf numFmtId="0" fontId="7" fillId="8" borderId="119" xfId="0" applyFont="1" applyFill="1" applyBorder="1" applyAlignment="1">
      <alignment horizontal="center" vertical="center" shrinkToFit="1"/>
    </xf>
    <xf numFmtId="0" fontId="7" fillId="8" borderId="10" xfId="0" applyFont="1" applyFill="1" applyBorder="1" applyAlignment="1">
      <alignment horizontal="center" vertical="center" shrinkToFit="1"/>
    </xf>
    <xf numFmtId="0" fontId="7" fillId="8" borderId="119" xfId="0" applyFont="1" applyFill="1" applyBorder="1" applyAlignment="1">
      <alignment horizontal="center" vertical="center"/>
    </xf>
    <xf numFmtId="0" fontId="7" fillId="8" borderId="10" xfId="0" applyFont="1" applyFill="1" applyBorder="1" applyAlignment="1">
      <alignment horizontal="center" vertical="center"/>
    </xf>
    <xf numFmtId="0" fontId="7" fillId="8" borderId="19" xfId="0" applyFont="1" applyFill="1" applyBorder="1" applyAlignment="1">
      <alignment horizontal="center" vertical="center"/>
    </xf>
    <xf numFmtId="0" fontId="7" fillId="8" borderId="11" xfId="0" applyFont="1" applyFill="1" applyBorder="1" applyAlignment="1">
      <alignment horizontal="center" vertical="center"/>
    </xf>
    <xf numFmtId="0" fontId="0" fillId="0" borderId="9" xfId="0" applyBorder="1" applyAlignment="1">
      <alignment horizontal="center" vertical="center"/>
    </xf>
    <xf numFmtId="0" fontId="7" fillId="8" borderId="9" xfId="0" applyFont="1" applyFill="1" applyBorder="1" applyAlignment="1">
      <alignment horizontal="center" vertical="center"/>
    </xf>
    <xf numFmtId="0" fontId="7" fillId="8" borderId="66" xfId="37" applyFill="1" applyBorder="1" applyAlignment="1">
      <alignment horizontal="center" vertical="center" textRotation="255" shrinkToFit="1"/>
    </xf>
    <xf numFmtId="0" fontId="7" fillId="8" borderId="107" xfId="37" applyFill="1" applyBorder="1" applyAlignment="1">
      <alignment horizontal="center" vertical="center" textRotation="255" shrinkToFit="1"/>
    </xf>
    <xf numFmtId="0" fontId="7" fillId="8" borderId="67" xfId="37" applyFill="1" applyBorder="1" applyAlignment="1">
      <alignment horizontal="center" vertical="center" textRotation="255" shrinkToFit="1"/>
    </xf>
    <xf numFmtId="0" fontId="7" fillId="8" borderId="20" xfId="37" applyFill="1" applyBorder="1" applyAlignment="1">
      <alignment horizontal="center" vertical="center" textRotation="255" shrinkToFit="1"/>
    </xf>
    <xf numFmtId="0" fontId="7" fillId="8" borderId="68" xfId="37" applyFill="1" applyBorder="1" applyAlignment="1">
      <alignment horizontal="center" vertical="center" textRotation="255" shrinkToFit="1"/>
    </xf>
    <xf numFmtId="0" fontId="7" fillId="8" borderId="23" xfId="37" applyFill="1" applyBorder="1" applyAlignment="1">
      <alignment horizontal="center" vertical="center" textRotation="255" shrinkToFit="1"/>
    </xf>
    <xf numFmtId="0" fontId="7" fillId="8" borderId="53" xfId="37" applyFill="1" applyBorder="1" applyAlignment="1">
      <alignment horizontal="center" vertical="center" wrapText="1" shrinkToFit="1"/>
    </xf>
    <xf numFmtId="0" fontId="7" fillId="8" borderId="50" xfId="37" applyFill="1" applyBorder="1" applyAlignment="1">
      <alignment horizontal="center" vertical="center" wrapText="1" shrinkToFit="1"/>
    </xf>
    <xf numFmtId="0" fontId="7" fillId="8" borderId="94" xfId="37" applyFill="1" applyBorder="1" applyAlignment="1">
      <alignment horizontal="center" vertical="center" wrapText="1" shrinkToFit="1"/>
    </xf>
    <xf numFmtId="0" fontId="10" fillId="0" borderId="53" xfId="37" applyFont="1" applyBorder="1" applyAlignment="1">
      <alignment vertical="center" wrapText="1" shrinkToFit="1"/>
    </xf>
    <xf numFmtId="0" fontId="10" fillId="0" borderId="50" xfId="37" applyFont="1" applyBorder="1" applyAlignment="1">
      <alignment vertical="center" wrapText="1" shrinkToFit="1"/>
    </xf>
    <xf numFmtId="0" fontId="10" fillId="0" borderId="51" xfId="37" applyFont="1" applyBorder="1" applyAlignment="1">
      <alignment vertical="center" wrapText="1" shrinkToFit="1"/>
    </xf>
    <xf numFmtId="0" fontId="2" fillId="13" borderId="10" xfId="47" applyFont="1" applyFill="1" applyBorder="1" applyAlignment="1">
      <alignment vertical="center"/>
    </xf>
    <xf numFmtId="0" fontId="2" fillId="13" borderId="11" xfId="47" applyFont="1" applyFill="1" applyBorder="1" applyAlignment="1">
      <alignment vertical="center"/>
    </xf>
    <xf numFmtId="0" fontId="7" fillId="12" borderId="50" xfId="47" applyFont="1" applyFill="1" applyBorder="1" applyAlignment="1">
      <alignment horizontal="center" vertical="center" shrinkToFit="1"/>
    </xf>
    <xf numFmtId="0" fontId="7" fillId="12" borderId="94" xfId="47" applyFont="1" applyFill="1" applyBorder="1" applyAlignment="1">
      <alignment horizontal="center" vertical="center" shrinkToFit="1"/>
    </xf>
    <xf numFmtId="0" fontId="7" fillId="12" borderId="61" xfId="47" applyFont="1" applyFill="1" applyBorder="1" applyAlignment="1">
      <alignment horizontal="center" vertical="center" shrinkToFit="1"/>
    </xf>
    <xf numFmtId="0" fontId="7" fillId="12" borderId="53" xfId="47" applyFont="1" applyFill="1" applyBorder="1" applyAlignment="1">
      <alignment horizontal="center" vertical="center" shrinkToFit="1"/>
    </xf>
    <xf numFmtId="0" fontId="7" fillId="8" borderId="60" xfId="0" applyFont="1" applyFill="1" applyBorder="1" applyAlignment="1">
      <alignment horizontal="center" vertical="center"/>
    </xf>
    <xf numFmtId="0" fontId="7" fillId="8" borderId="53" xfId="0" applyFont="1" applyFill="1" applyBorder="1" applyAlignment="1">
      <alignment horizontal="center" vertical="center"/>
    </xf>
    <xf numFmtId="0" fontId="7" fillId="8" borderId="62" xfId="0" applyFont="1" applyFill="1" applyBorder="1" applyAlignment="1">
      <alignment horizontal="center" vertical="center"/>
    </xf>
    <xf numFmtId="0" fontId="7" fillId="8" borderId="15" xfId="37" applyFill="1" applyBorder="1" applyAlignment="1">
      <alignment horizontal="center" vertical="center" wrapText="1"/>
    </xf>
    <xf numFmtId="0" fontId="7" fillId="8" borderId="13" xfId="37" applyFill="1" applyBorder="1" applyAlignment="1">
      <alignment horizontal="center" vertical="center" wrapText="1"/>
    </xf>
    <xf numFmtId="0" fontId="7" fillId="8" borderId="14" xfId="37" applyFill="1" applyBorder="1" applyAlignment="1">
      <alignment horizontal="center" vertical="center" wrapText="1"/>
    </xf>
    <xf numFmtId="0" fontId="22" fillId="8" borderId="56" xfId="37" applyFont="1" applyFill="1" applyBorder="1" applyAlignment="1">
      <alignment horizontal="center" vertical="center" wrapText="1"/>
    </xf>
    <xf numFmtId="0" fontId="22" fillId="8" borderId="91" xfId="37" applyFont="1" applyFill="1" applyBorder="1" applyAlignment="1">
      <alignment horizontal="center" vertical="center" wrapText="1"/>
    </xf>
    <xf numFmtId="0" fontId="10" fillId="0" borderId="106" xfId="37" applyFont="1" applyBorder="1" applyAlignment="1">
      <alignment horizontal="center" vertical="center"/>
    </xf>
    <xf numFmtId="0" fontId="10" fillId="0" borderId="56" xfId="37" applyFont="1" applyBorder="1" applyAlignment="1">
      <alignment horizontal="center" vertical="center"/>
    </xf>
    <xf numFmtId="0" fontId="10" fillId="0" borderId="56" xfId="37" applyFont="1" applyBorder="1" applyAlignment="1">
      <alignment horizontal="center" vertical="center" shrinkToFit="1"/>
    </xf>
    <xf numFmtId="0" fontId="10" fillId="0" borderId="91" xfId="37" applyFont="1" applyBorder="1" applyAlignment="1">
      <alignment horizontal="center" vertical="center" shrinkToFit="1"/>
    </xf>
    <xf numFmtId="0" fontId="7" fillId="8" borderId="106" xfId="0" applyFont="1" applyFill="1" applyBorder="1" applyAlignment="1">
      <alignment horizontal="center" vertical="center" shrinkToFit="1"/>
    </xf>
    <xf numFmtId="0" fontId="7" fillId="8" borderId="56" xfId="0" applyFont="1" applyFill="1" applyBorder="1" applyAlignment="1">
      <alignment horizontal="center" vertical="center" shrinkToFit="1"/>
    </xf>
    <xf numFmtId="0" fontId="7" fillId="8" borderId="91" xfId="0" applyFont="1" applyFill="1" applyBorder="1" applyAlignment="1">
      <alignment horizontal="center" vertical="center" shrinkToFit="1"/>
    </xf>
    <xf numFmtId="0" fontId="10" fillId="0" borderId="56" xfId="0" applyFont="1" applyBorder="1" applyAlignment="1">
      <alignment vertical="center" shrinkToFit="1"/>
    </xf>
    <xf numFmtId="0" fontId="10" fillId="0" borderId="87" xfId="0" applyFont="1" applyBorder="1" applyAlignment="1">
      <alignment vertical="center" shrinkToFit="1"/>
    </xf>
    <xf numFmtId="0" fontId="10" fillId="0" borderId="22" xfId="37" applyFont="1" applyBorder="1" applyAlignment="1">
      <alignment horizontal="center" vertical="center" wrapText="1"/>
    </xf>
    <xf numFmtId="0" fontId="7" fillId="8" borderId="57" xfId="37" applyFill="1" applyBorder="1" applyAlignment="1">
      <alignment horizontal="center" vertical="center" shrinkToFit="1"/>
    </xf>
    <xf numFmtId="0" fontId="7" fillId="8" borderId="39" xfId="37" applyFill="1" applyBorder="1" applyAlignment="1">
      <alignment horizontal="center" vertical="center" shrinkToFit="1"/>
    </xf>
    <xf numFmtId="0" fontId="7" fillId="8" borderId="47" xfId="37" applyFill="1" applyBorder="1" applyAlignment="1">
      <alignment horizontal="center" vertical="center" shrinkToFit="1"/>
    </xf>
    <xf numFmtId="0" fontId="10" fillId="0" borderId="57" xfId="37" applyFont="1" applyBorder="1" applyAlignment="1">
      <alignment vertical="center" wrapText="1"/>
    </xf>
    <xf numFmtId="0" fontId="10" fillId="0" borderId="39" xfId="37" applyFont="1" applyBorder="1" applyAlignment="1">
      <alignment vertical="center" wrapText="1"/>
    </xf>
    <xf numFmtId="0" fontId="10" fillId="0" borderId="44" xfId="37" applyFont="1" applyBorder="1" applyAlignment="1">
      <alignment vertical="center" wrapText="1"/>
    </xf>
    <xf numFmtId="0" fontId="7" fillId="8" borderId="120" xfId="0" applyFont="1" applyFill="1" applyBorder="1" applyAlignment="1">
      <alignment horizontal="center" vertical="center"/>
    </xf>
    <xf numFmtId="0" fontId="7" fillId="8" borderId="50" xfId="0" applyFont="1" applyFill="1" applyBorder="1" applyAlignment="1">
      <alignment horizontal="center" vertical="center"/>
    </xf>
    <xf numFmtId="0" fontId="7" fillId="8" borderId="94" xfId="0" applyFont="1" applyFill="1" applyBorder="1" applyAlignment="1">
      <alignment horizontal="center" vertical="center"/>
    </xf>
    <xf numFmtId="0" fontId="0" fillId="0" borderId="53" xfId="0" applyBorder="1" applyAlignment="1">
      <alignment horizontal="center" vertical="center"/>
    </xf>
    <xf numFmtId="0" fontId="0" fillId="0" borderId="50" xfId="0" applyBorder="1" applyAlignment="1">
      <alignment horizontal="center" vertical="center"/>
    </xf>
    <xf numFmtId="0" fontId="0" fillId="0" borderId="94" xfId="0" applyBorder="1" applyAlignment="1">
      <alignment horizontal="center" vertical="center"/>
    </xf>
    <xf numFmtId="0" fontId="7" fillId="8" borderId="53" xfId="37" applyFill="1" applyBorder="1" applyAlignment="1">
      <alignment horizontal="center" vertical="center" wrapText="1"/>
    </xf>
    <xf numFmtId="0" fontId="7" fillId="8" borderId="50" xfId="37" applyFill="1" applyBorder="1" applyAlignment="1">
      <alignment horizontal="center" vertical="center" wrapText="1"/>
    </xf>
    <xf numFmtId="0" fontId="7" fillId="8" borderId="94" xfId="37" applyFill="1" applyBorder="1" applyAlignment="1">
      <alignment horizontal="center" vertical="center" wrapText="1"/>
    </xf>
    <xf numFmtId="0" fontId="10" fillId="0" borderId="11" xfId="37" applyFont="1" applyBorder="1" applyAlignment="1">
      <alignment horizontal="center" vertical="center" wrapText="1"/>
    </xf>
    <xf numFmtId="0" fontId="0" fillId="0" borderId="11" xfId="37" applyFont="1" applyBorder="1" applyAlignment="1">
      <alignment horizontal="center" vertical="center" shrinkToFit="1"/>
    </xf>
    <xf numFmtId="0" fontId="2" fillId="0" borderId="125" xfId="37" applyFont="1" applyBorder="1" applyAlignment="1">
      <alignment horizontal="center" vertical="center" wrapText="1"/>
    </xf>
    <xf numFmtId="0" fontId="2" fillId="0" borderId="12" xfId="37" applyFont="1" applyBorder="1" applyAlignment="1">
      <alignment horizontal="center" vertical="center" wrapText="1"/>
    </xf>
    <xf numFmtId="0" fontId="7" fillId="8" borderId="46" xfId="0" applyFont="1" applyFill="1" applyBorder="1" applyAlignment="1">
      <alignment horizontal="center" vertical="center"/>
    </xf>
    <xf numFmtId="0" fontId="7" fillId="8" borderId="20" xfId="0" applyFont="1" applyFill="1" applyBorder="1" applyAlignment="1">
      <alignment horizontal="center" vertical="center"/>
    </xf>
    <xf numFmtId="0" fontId="7" fillId="8" borderId="71" xfId="0" applyFont="1" applyFill="1" applyBorder="1" applyAlignment="1">
      <alignment horizontal="center" vertical="center"/>
    </xf>
    <xf numFmtId="0" fontId="7" fillId="8" borderId="23" xfId="0" applyFont="1" applyFill="1" applyBorder="1" applyAlignment="1">
      <alignment horizontal="center" vertical="center"/>
    </xf>
    <xf numFmtId="0" fontId="0" fillId="0" borderId="19" xfId="37" applyFont="1" applyBorder="1" applyAlignment="1">
      <alignment vertical="center" wrapText="1"/>
    </xf>
    <xf numFmtId="0" fontId="2" fillId="0" borderId="10" xfId="37" applyFont="1" applyBorder="1" applyAlignment="1">
      <alignment vertical="center" wrapText="1"/>
    </xf>
    <xf numFmtId="0" fontId="10" fillId="0" borderId="10" xfId="37" applyFont="1" applyBorder="1" applyAlignment="1">
      <alignment horizontal="left" vertical="center" wrapText="1"/>
    </xf>
    <xf numFmtId="0" fontId="0" fillId="0" borderId="22" xfId="0" applyBorder="1" applyAlignment="1">
      <alignment horizontal="center" vertical="center" shrinkToFit="1"/>
    </xf>
    <xf numFmtId="0" fontId="10" fillId="0" borderId="53" xfId="37" applyFont="1" applyBorder="1" applyAlignment="1">
      <alignment horizontal="center" vertical="center" wrapText="1"/>
    </xf>
    <xf numFmtId="0" fontId="10" fillId="0" borderId="50" xfId="37" applyFont="1" applyBorder="1" applyAlignment="1">
      <alignment horizontal="center" vertical="center" wrapText="1"/>
    </xf>
    <xf numFmtId="0" fontId="7" fillId="8" borderId="70" xfId="0" applyFont="1" applyFill="1" applyBorder="1" applyAlignment="1">
      <alignment horizontal="center" vertical="center"/>
    </xf>
    <xf numFmtId="0" fontId="7" fillId="8" borderId="13" xfId="0" applyFont="1" applyFill="1" applyBorder="1" applyAlignment="1">
      <alignment horizontal="center" vertical="center"/>
    </xf>
    <xf numFmtId="0" fontId="11" fillId="0" borderId="18" xfId="0" applyFont="1" applyBorder="1" applyAlignment="1">
      <alignment vertical="top" wrapText="1"/>
    </xf>
    <xf numFmtId="0" fontId="11" fillId="0" borderId="0" xfId="0" applyFont="1" applyAlignment="1">
      <alignment vertical="top" wrapText="1"/>
    </xf>
    <xf numFmtId="0" fontId="11" fillId="0" borderId="124" xfId="0" applyFont="1" applyBorder="1" applyAlignment="1">
      <alignment vertical="top" wrapText="1"/>
    </xf>
    <xf numFmtId="0" fontId="11" fillId="0" borderId="42" xfId="0" applyFont="1" applyBorder="1" applyAlignment="1">
      <alignment vertical="top" wrapText="1"/>
    </xf>
    <xf numFmtId="0" fontId="11" fillId="0" borderId="21" xfId="0" applyFont="1" applyBorder="1" applyAlignment="1">
      <alignment vertical="top" wrapText="1"/>
    </xf>
    <xf numFmtId="0" fontId="11" fillId="0" borderId="73" xfId="0" applyFont="1" applyBorder="1" applyAlignment="1">
      <alignment vertical="top" wrapText="1"/>
    </xf>
    <xf numFmtId="0" fontId="22" fillId="8" borderId="66" xfId="37" applyFont="1" applyFill="1" applyBorder="1" applyAlignment="1">
      <alignment horizontal="center" vertical="center" wrapText="1" shrinkToFit="1"/>
    </xf>
    <xf numFmtId="0" fontId="22" fillId="8" borderId="25" xfId="37" applyFont="1" applyFill="1" applyBorder="1" applyAlignment="1">
      <alignment horizontal="center" vertical="center" shrinkToFit="1"/>
    </xf>
    <xf numFmtId="0" fontId="22" fillId="8" borderId="68" xfId="37" applyFont="1" applyFill="1" applyBorder="1" applyAlignment="1">
      <alignment horizontal="center" vertical="center" shrinkToFit="1"/>
    </xf>
    <xf numFmtId="0" fontId="22" fillId="8" borderId="21" xfId="37" applyFont="1" applyFill="1" applyBorder="1" applyAlignment="1">
      <alignment horizontal="center" vertical="center" shrinkToFit="1"/>
    </xf>
    <xf numFmtId="0" fontId="2" fillId="0" borderId="61" xfId="37" applyFont="1" applyBorder="1" applyAlignment="1">
      <alignment horizontal="center" vertical="center" wrapText="1"/>
    </xf>
    <xf numFmtId="0" fontId="10" fillId="0" borderId="15" xfId="37" applyFont="1" applyBorder="1" applyAlignment="1">
      <alignment horizontal="left" vertical="center" wrapText="1"/>
    </xf>
    <xf numFmtId="0" fontId="10" fillId="0" borderId="13" xfId="37" applyFont="1" applyBorder="1" applyAlignment="1">
      <alignment horizontal="left" vertical="center" wrapText="1"/>
    </xf>
    <xf numFmtId="0" fontId="10" fillId="0" borderId="41" xfId="37" applyFont="1" applyBorder="1" applyAlignment="1">
      <alignment horizontal="left" vertical="center" wrapText="1"/>
    </xf>
    <xf numFmtId="0" fontId="10" fillId="0" borderId="42" xfId="37" applyFont="1" applyBorder="1" applyAlignment="1">
      <alignment horizontal="left" vertical="center" wrapText="1"/>
    </xf>
    <xf numFmtId="0" fontId="10" fillId="0" borderId="21" xfId="37" applyFont="1" applyBorder="1" applyAlignment="1">
      <alignment horizontal="left" vertical="center" wrapText="1"/>
    </xf>
    <xf numFmtId="0" fontId="10" fillId="0" borderId="38" xfId="37" applyFont="1" applyBorder="1" applyAlignment="1">
      <alignment horizontal="left" vertical="center" wrapText="1"/>
    </xf>
    <xf numFmtId="0" fontId="0" fillId="0" borderId="50" xfId="0" applyBorder="1" applyAlignment="1">
      <alignment horizontal="center" vertical="center" wrapText="1"/>
    </xf>
    <xf numFmtId="0" fontId="2" fillId="0" borderId="57" xfId="37" applyFont="1" applyBorder="1" applyAlignment="1">
      <alignment horizontal="left" vertical="center" wrapText="1"/>
    </xf>
    <xf numFmtId="0" fontId="2" fillId="0" borderId="39" xfId="37" applyFont="1" applyBorder="1" applyAlignment="1">
      <alignment horizontal="left" vertical="center" wrapText="1"/>
    </xf>
    <xf numFmtId="0" fontId="2" fillId="0" borderId="47" xfId="37" applyFont="1" applyBorder="1" applyAlignment="1">
      <alignment horizontal="left" vertical="center" wrapText="1"/>
    </xf>
    <xf numFmtId="0" fontId="10" fillId="0" borderId="57" xfId="37" applyFont="1" applyBorder="1" applyAlignment="1">
      <alignment horizontal="center" vertical="center" wrapText="1"/>
    </xf>
    <xf numFmtId="0" fontId="10" fillId="0" borderId="39" xfId="37" applyFont="1" applyBorder="1" applyAlignment="1">
      <alignment horizontal="center" vertical="center" wrapText="1"/>
    </xf>
    <xf numFmtId="0" fontId="10" fillId="0" borderId="44" xfId="37" applyFont="1" applyBorder="1" applyAlignment="1">
      <alignment horizontal="center" vertical="center" wrapText="1"/>
    </xf>
    <xf numFmtId="0" fontId="0" fillId="0" borderId="50" xfId="37" applyFont="1" applyBorder="1" applyAlignment="1">
      <alignment horizontal="center" vertical="center" wrapText="1"/>
    </xf>
    <xf numFmtId="0" fontId="2" fillId="0" borderId="51" xfId="37" applyFont="1" applyBorder="1" applyAlignment="1">
      <alignment horizontal="center" vertical="center" wrapText="1"/>
    </xf>
    <xf numFmtId="0" fontId="7" fillId="8" borderId="66" xfId="37" applyFill="1" applyBorder="1" applyAlignment="1">
      <alignment horizontal="center" vertical="center" textRotation="255" wrapText="1"/>
    </xf>
    <xf numFmtId="0" fontId="7" fillId="8" borderId="107" xfId="37" applyFill="1" applyBorder="1" applyAlignment="1">
      <alignment horizontal="center" vertical="center" textRotation="255" wrapText="1"/>
    </xf>
    <xf numFmtId="0" fontId="7" fillId="8" borderId="67" xfId="37" applyFill="1" applyBorder="1" applyAlignment="1">
      <alignment horizontal="center" vertical="center" textRotation="255" wrapText="1"/>
    </xf>
    <xf numFmtId="0" fontId="7" fillId="8" borderId="20" xfId="37" applyFill="1" applyBorder="1" applyAlignment="1">
      <alignment horizontal="center" vertical="center" textRotation="255" wrapText="1"/>
    </xf>
    <xf numFmtId="0" fontId="7" fillId="8" borderId="68" xfId="37" applyFill="1" applyBorder="1" applyAlignment="1">
      <alignment horizontal="center" vertical="center" textRotation="255" wrapText="1"/>
    </xf>
    <xf numFmtId="0" fontId="7" fillId="8" borderId="23" xfId="37" applyFill="1" applyBorder="1" applyAlignment="1">
      <alignment horizontal="center" vertical="center" textRotation="255" wrapText="1"/>
    </xf>
    <xf numFmtId="0" fontId="23" fillId="8" borderId="53" xfId="37" applyFont="1" applyFill="1" applyBorder="1" applyAlignment="1">
      <alignment horizontal="center" vertical="center" wrapText="1"/>
    </xf>
    <xf numFmtId="0" fontId="23" fillId="8" borderId="50" xfId="37" applyFont="1" applyFill="1" applyBorder="1" applyAlignment="1">
      <alignment horizontal="center" vertical="center" wrapText="1"/>
    </xf>
    <xf numFmtId="0" fontId="0" fillId="0" borderId="53" xfId="37" applyFont="1" applyBorder="1" applyAlignment="1">
      <alignment horizontal="center" vertical="center" wrapText="1"/>
    </xf>
    <xf numFmtId="0" fontId="10" fillId="0" borderId="122" xfId="37" applyFont="1" applyBorder="1" applyAlignment="1">
      <alignment horizontal="center" vertical="center" wrapText="1"/>
    </xf>
    <xf numFmtId="0" fontId="10" fillId="0" borderId="123" xfId="37" applyFont="1" applyBorder="1" applyAlignment="1">
      <alignment horizontal="center" vertical="center" wrapText="1"/>
    </xf>
    <xf numFmtId="0" fontId="7" fillId="8" borderId="15" xfId="0" applyFont="1" applyFill="1" applyBorder="1" applyAlignment="1">
      <alignment horizontal="center" vertical="center" wrapText="1"/>
    </xf>
    <xf numFmtId="0" fontId="7" fillId="8" borderId="14" xfId="0" applyFont="1" applyFill="1" applyBorder="1" applyAlignment="1">
      <alignment horizontal="center" vertical="center"/>
    </xf>
    <xf numFmtId="0" fontId="7" fillId="8" borderId="42" xfId="0" applyFont="1" applyFill="1" applyBorder="1" applyAlignment="1">
      <alignment horizontal="center" vertical="center"/>
    </xf>
    <xf numFmtId="0" fontId="0" fillId="0" borderId="0" xfId="0" applyAlignment="1">
      <alignment horizontal="center" vertical="center"/>
    </xf>
    <xf numFmtId="0" fontId="7" fillId="7" borderId="24" xfId="24" applyFill="1" applyBorder="1" applyAlignment="1">
      <alignment horizontal="center" vertical="center" textRotation="255" shrinkToFit="1"/>
    </xf>
    <xf numFmtId="0" fontId="7" fillId="7" borderId="107" xfId="24" applyFill="1" applyBorder="1" applyAlignment="1">
      <alignment horizontal="center" vertical="center" textRotation="255" shrinkToFit="1"/>
    </xf>
    <xf numFmtId="0" fontId="7" fillId="7" borderId="46" xfId="24" applyFill="1" applyBorder="1" applyAlignment="1">
      <alignment horizontal="center" vertical="center" textRotation="255" shrinkToFit="1"/>
    </xf>
    <xf numFmtId="0" fontId="7" fillId="7" borderId="20" xfId="24" applyFill="1" applyBorder="1" applyAlignment="1">
      <alignment horizontal="center" vertical="center" textRotation="255" shrinkToFit="1"/>
    </xf>
    <xf numFmtId="0" fontId="7" fillId="7" borderId="79" xfId="24" applyFill="1" applyBorder="1" applyAlignment="1">
      <alignment horizontal="center" vertical="center" textRotation="255" shrinkToFit="1"/>
    </xf>
    <xf numFmtId="0" fontId="7" fillId="7" borderId="12" xfId="24" applyFill="1" applyBorder="1" applyAlignment="1">
      <alignment horizontal="center" vertical="center" textRotation="255" shrinkToFit="1"/>
    </xf>
    <xf numFmtId="0" fontId="11" fillId="0" borderId="72" xfId="47" applyFont="1" applyBorder="1" applyAlignment="1">
      <alignment vertical="top" wrapText="1" shrinkToFit="1"/>
    </xf>
    <xf numFmtId="0" fontId="11" fillId="0" borderId="124" xfId="47" applyFont="1" applyBorder="1" applyAlignment="1">
      <alignment vertical="top" wrapText="1" shrinkToFit="1"/>
    </xf>
    <xf numFmtId="0" fontId="11" fillId="0" borderId="16" xfId="47" applyFont="1" applyBorder="1" applyAlignment="1">
      <alignment vertical="top" wrapText="1" shrinkToFit="1"/>
    </xf>
    <xf numFmtId="0" fontId="11" fillId="0" borderId="3" xfId="47" applyFont="1" applyBorder="1" applyAlignment="1">
      <alignment vertical="top" wrapText="1" shrinkToFit="1"/>
    </xf>
    <xf numFmtId="0" fontId="11" fillId="0" borderId="82" xfId="47" applyFont="1" applyBorder="1" applyAlignment="1">
      <alignment vertical="top" wrapText="1" shrinkToFit="1"/>
    </xf>
    <xf numFmtId="0" fontId="10" fillId="0" borderId="106" xfId="47" applyFont="1" applyBorder="1" applyAlignment="1">
      <alignment horizontal="center" vertical="center" shrinkToFit="1"/>
    </xf>
    <xf numFmtId="0" fontId="10" fillId="0" borderId="126" xfId="47" applyFont="1" applyBorder="1" applyAlignment="1">
      <alignment horizontal="center" vertical="center" shrinkToFit="1"/>
    </xf>
    <xf numFmtId="0" fontId="10" fillId="0" borderId="127" xfId="47" applyFont="1" applyBorder="1" applyAlignment="1">
      <alignment vertical="center" wrapText="1" shrinkToFit="1"/>
    </xf>
    <xf numFmtId="0" fontId="10" fillId="0" borderId="56" xfId="47" applyFont="1" applyBorder="1" applyAlignment="1">
      <alignment vertical="center" wrapText="1" shrinkToFit="1"/>
    </xf>
    <xf numFmtId="0" fontId="10" fillId="0" borderId="87" xfId="47" applyFont="1" applyBorder="1" applyAlignment="1">
      <alignment vertical="center" wrapText="1" shrinkToFit="1"/>
    </xf>
    <xf numFmtId="0" fontId="7" fillId="8" borderId="66" xfId="0" applyFont="1" applyFill="1" applyBorder="1" applyAlignment="1">
      <alignment horizontal="center" vertical="center"/>
    </xf>
    <xf numFmtId="0" fontId="7" fillId="8" borderId="25" xfId="0" applyFont="1" applyFill="1" applyBorder="1" applyAlignment="1">
      <alignment horizontal="center" vertical="center"/>
    </xf>
    <xf numFmtId="0" fontId="7" fillId="8" borderId="107" xfId="0" applyFont="1" applyFill="1" applyBorder="1" applyAlignment="1">
      <alignment horizontal="center" vertical="center"/>
    </xf>
    <xf numFmtId="0" fontId="7" fillId="8" borderId="67" xfId="0" applyFont="1" applyFill="1" applyBorder="1" applyAlignment="1">
      <alignment horizontal="center" vertical="center"/>
    </xf>
    <xf numFmtId="0" fontId="7" fillId="8" borderId="0" xfId="0" applyFont="1" applyFill="1" applyAlignment="1">
      <alignment horizontal="center" vertical="center"/>
    </xf>
    <xf numFmtId="0" fontId="7" fillId="8" borderId="68" xfId="0" applyFont="1" applyFill="1" applyBorder="1" applyAlignment="1">
      <alignment horizontal="center" vertical="center"/>
    </xf>
    <xf numFmtId="0" fontId="7" fillId="8" borderId="21" xfId="0" applyFont="1" applyFill="1" applyBorder="1" applyAlignment="1">
      <alignment horizontal="center" vertical="center"/>
    </xf>
    <xf numFmtId="0" fontId="7" fillId="8" borderId="53" xfId="37" applyFill="1" applyBorder="1" applyAlignment="1">
      <alignment horizontal="center" vertical="center" shrinkToFit="1"/>
    </xf>
    <xf numFmtId="0" fontId="7" fillId="8" borderId="50" xfId="37" applyFill="1" applyBorder="1" applyAlignment="1">
      <alignment horizontal="center" vertical="center" shrinkToFit="1"/>
    </xf>
    <xf numFmtId="0" fontId="7" fillId="8" borderId="94" xfId="37" applyFill="1" applyBorder="1" applyAlignment="1">
      <alignment horizontal="center" vertical="center" shrinkToFit="1"/>
    </xf>
    <xf numFmtId="0" fontId="7" fillId="8" borderId="79"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32" xfId="24" applyBorder="1">
      <alignment horizontal="center" vertical="center" shrinkToFit="1"/>
    </xf>
    <xf numFmtId="0" fontId="7" fillId="8" borderId="30" xfId="24" applyBorder="1">
      <alignment horizontal="center" vertical="center" shrinkToFit="1"/>
    </xf>
    <xf numFmtId="0" fontId="10" fillId="0" borderId="106" xfId="0" applyFont="1" applyBorder="1" applyAlignment="1">
      <alignment vertical="center" shrinkToFit="1"/>
    </xf>
    <xf numFmtId="0" fontId="10" fillId="0" borderId="128" xfId="0" applyFont="1" applyBorder="1" applyAlignment="1">
      <alignment vertical="center" shrinkToFit="1"/>
    </xf>
    <xf numFmtId="0" fontId="7" fillId="8" borderId="90" xfId="0" applyFont="1" applyFill="1" applyBorder="1" applyAlignment="1">
      <alignment horizontal="center" vertical="center"/>
    </xf>
    <xf numFmtId="0" fontId="7" fillId="8" borderId="56" xfId="0" applyFont="1" applyFill="1" applyBorder="1" applyAlignment="1">
      <alignment horizontal="center" vertical="center"/>
    </xf>
    <xf numFmtId="0" fontId="7" fillId="8" borderId="91" xfId="0" applyFont="1" applyFill="1" applyBorder="1" applyAlignment="1">
      <alignment horizontal="center" vertical="center"/>
    </xf>
    <xf numFmtId="0" fontId="0" fillId="0" borderId="106" xfId="0" applyBorder="1" applyAlignment="1">
      <alignment horizontal="center" vertical="center" shrinkToFit="1"/>
    </xf>
    <xf numFmtId="0" fontId="0" fillId="0" borderId="56" xfId="0" applyBorder="1" applyAlignment="1">
      <alignment horizontal="center" vertical="center" shrinkToFit="1"/>
    </xf>
    <xf numFmtId="0" fontId="0" fillId="0" borderId="91" xfId="0" applyBorder="1" applyAlignment="1">
      <alignment horizontal="center" vertical="center" shrinkToFit="1"/>
    </xf>
    <xf numFmtId="0" fontId="7" fillId="8" borderId="106" xfId="0" applyFont="1" applyFill="1" applyBorder="1" applyAlignment="1">
      <alignment horizontal="center" vertical="center"/>
    </xf>
    <xf numFmtId="0" fontId="0" fillId="0" borderId="106" xfId="37" applyFont="1" applyBorder="1" applyAlignment="1">
      <alignment horizontal="center" vertical="center" shrinkToFit="1"/>
    </xf>
    <xf numFmtId="0" fontId="0" fillId="0" borderId="56" xfId="37" applyFont="1" applyBorder="1" applyAlignment="1">
      <alignment horizontal="center" vertical="center" shrinkToFit="1"/>
    </xf>
    <xf numFmtId="0" fontId="0" fillId="0" borderId="91" xfId="37" applyFont="1" applyBorder="1" applyAlignment="1">
      <alignment horizontal="center" vertical="center" shrinkToFit="1"/>
    </xf>
    <xf numFmtId="0" fontId="7" fillId="8" borderId="106" xfId="37" applyFill="1" applyBorder="1" applyAlignment="1">
      <alignment horizontal="center" vertical="center" wrapText="1"/>
    </xf>
    <xf numFmtId="0" fontId="7" fillId="8" borderId="91" xfId="37" applyFill="1" applyBorder="1" applyAlignment="1">
      <alignment horizontal="center" vertical="center" wrapText="1"/>
    </xf>
    <xf numFmtId="0" fontId="0" fillId="0" borderId="87" xfId="37" applyFont="1" applyBorder="1" applyAlignment="1">
      <alignment horizontal="center" vertical="center" shrinkToFit="1"/>
    </xf>
    <xf numFmtId="0" fontId="2" fillId="0" borderId="16" xfId="37" applyFont="1" applyBorder="1" applyAlignment="1">
      <alignment horizontal="center" vertical="center" shrinkToFit="1"/>
    </xf>
    <xf numFmtId="0" fontId="2" fillId="0" borderId="3" xfId="37" applyFont="1" applyBorder="1" applyAlignment="1">
      <alignment horizontal="center" vertical="center" shrinkToFit="1"/>
    </xf>
    <xf numFmtId="0" fontId="2" fillId="0" borderId="12" xfId="37" applyFont="1" applyBorder="1" applyAlignment="1">
      <alignment horizontal="center" vertical="center" shrinkToFit="1"/>
    </xf>
    <xf numFmtId="0" fontId="10" fillId="0" borderId="51" xfId="37" applyFont="1" applyBorder="1" applyAlignment="1">
      <alignment horizontal="center" vertical="center" wrapText="1"/>
    </xf>
    <xf numFmtId="0" fontId="7" fillId="7" borderId="59" xfId="24" applyFill="1" applyBorder="1" applyAlignment="1">
      <alignment horizontal="center" vertical="center" wrapText="1" shrinkToFit="1"/>
    </xf>
    <xf numFmtId="0" fontId="7" fillId="7" borderId="27" xfId="24" applyFill="1" applyBorder="1">
      <alignment horizontal="center" vertical="center" shrinkToFit="1"/>
    </xf>
    <xf numFmtId="0" fontId="10" fillId="0" borderId="57" xfId="0" applyFont="1" applyBorder="1" applyAlignment="1">
      <alignment vertical="center" wrapText="1" shrinkToFit="1"/>
    </xf>
    <xf numFmtId="0" fontId="10" fillId="0" borderId="39" xfId="0" applyFont="1" applyBorder="1" applyAlignment="1">
      <alignment vertical="center" wrapText="1" shrinkToFit="1"/>
    </xf>
    <xf numFmtId="0" fontId="10" fillId="0" borderId="118" xfId="0" applyFont="1" applyBorder="1" applyAlignment="1">
      <alignment vertical="center" wrapText="1" shrinkToFit="1"/>
    </xf>
    <xf numFmtId="0" fontId="22" fillId="8" borderId="129" xfId="0" applyFont="1" applyFill="1" applyBorder="1" applyAlignment="1">
      <alignment horizontal="center" vertical="center" wrapText="1" shrinkToFit="1"/>
    </xf>
    <xf numFmtId="0" fontId="22" fillId="8" borderId="39" xfId="0" applyFont="1" applyFill="1" applyBorder="1" applyAlignment="1">
      <alignment horizontal="center" vertical="center" shrinkToFit="1"/>
    </xf>
    <xf numFmtId="0" fontId="22" fillId="8" borderId="47" xfId="0" applyFont="1" applyFill="1" applyBorder="1" applyAlignment="1">
      <alignment horizontal="center" vertical="center" shrinkToFit="1"/>
    </xf>
    <xf numFmtId="0" fontId="10" fillId="0" borderId="57" xfId="0" applyFont="1" applyBorder="1" applyAlignment="1">
      <alignment vertical="center" wrapText="1"/>
    </xf>
    <xf numFmtId="0" fontId="10" fillId="0" borderId="39" xfId="0" applyFont="1" applyBorder="1" applyAlignment="1">
      <alignment vertical="center" wrapText="1"/>
    </xf>
    <xf numFmtId="0" fontId="36" fillId="0" borderId="13" xfId="37" applyFont="1" applyBorder="1" applyAlignment="1">
      <alignment horizontal="center" vertical="center" shrinkToFit="1"/>
    </xf>
    <xf numFmtId="0" fontId="36" fillId="0" borderId="41" xfId="37" applyFont="1" applyBorder="1" applyAlignment="1">
      <alignment horizontal="center" vertical="center" shrinkToFit="1"/>
    </xf>
    <xf numFmtId="0" fontId="7" fillId="8" borderId="14"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42" xfId="0" applyFont="1" applyFill="1" applyBorder="1" applyAlignment="1">
      <alignment horizontal="center" vertical="center" wrapText="1"/>
    </xf>
    <xf numFmtId="0" fontId="11" fillId="0" borderId="21" xfId="0" applyFont="1" applyBorder="1" applyAlignment="1">
      <alignment vertical="center" wrapText="1"/>
    </xf>
    <xf numFmtId="0" fontId="11" fillId="0" borderId="38" xfId="0" applyFont="1" applyBorder="1" applyAlignment="1">
      <alignment vertical="center" wrapText="1"/>
    </xf>
    <xf numFmtId="0" fontId="7" fillId="7" borderId="130" xfId="24" applyFill="1" applyBorder="1">
      <alignment horizontal="center" vertical="center" shrinkToFit="1"/>
    </xf>
    <xf numFmtId="0" fontId="7" fillId="7" borderId="17" xfId="24" applyFill="1" applyBorder="1">
      <alignment horizontal="center" vertical="center" shrinkToFit="1"/>
    </xf>
    <xf numFmtId="0" fontId="0" fillId="0" borderId="18" xfId="47" applyFont="1" applyBorder="1" applyAlignment="1">
      <alignment horizontal="center" vertical="center" shrinkToFit="1"/>
    </xf>
    <xf numFmtId="0" fontId="2" fillId="0" borderId="0" xfId="47" applyFont="1" applyAlignment="1">
      <alignment horizontal="center" vertical="center" shrinkToFit="1"/>
    </xf>
    <xf numFmtId="0" fontId="2" fillId="0" borderId="20" xfId="47" applyFont="1" applyBorder="1" applyAlignment="1">
      <alignment horizontal="center" vertical="center" shrinkToFit="1"/>
    </xf>
    <xf numFmtId="0" fontId="7" fillId="7" borderId="18" xfId="47" applyFont="1" applyFill="1" applyBorder="1" applyAlignment="1">
      <alignment horizontal="center" vertical="center" shrinkToFit="1"/>
    </xf>
    <xf numFmtId="0" fontId="7" fillId="7" borderId="0" xfId="47" applyFont="1" applyFill="1" applyAlignment="1">
      <alignment horizontal="center" vertical="center" shrinkToFit="1"/>
    </xf>
    <xf numFmtId="0" fontId="7" fillId="7" borderId="20" xfId="47" applyFont="1" applyFill="1" applyBorder="1" applyAlignment="1">
      <alignment horizontal="center" vertical="center" shrinkToFit="1"/>
    </xf>
    <xf numFmtId="0" fontId="0" fillId="0" borderId="53" xfId="47" applyFont="1" applyBorder="1" applyAlignment="1">
      <alignment horizontal="center" vertical="center" shrinkToFit="1"/>
    </xf>
    <xf numFmtId="0" fontId="0" fillId="0" borderId="50" xfId="47" applyFont="1" applyBorder="1" applyAlignment="1">
      <alignment horizontal="center" vertical="center" shrinkToFit="1"/>
    </xf>
    <xf numFmtId="0" fontId="0" fillId="0" borderId="105" xfId="47" applyFont="1" applyBorder="1" applyAlignment="1">
      <alignment horizontal="center" vertical="center" shrinkToFit="1"/>
    </xf>
    <xf numFmtId="0" fontId="7" fillId="8" borderId="131" xfId="47" applyFont="1" applyFill="1" applyBorder="1" applyAlignment="1">
      <alignment horizontal="center" vertical="center" shrinkToFit="1"/>
    </xf>
    <xf numFmtId="0" fontId="7" fillId="8" borderId="50" xfId="47" applyFont="1" applyFill="1" applyBorder="1" applyAlignment="1">
      <alignment horizontal="center" vertical="center" shrinkToFit="1"/>
    </xf>
    <xf numFmtId="0" fontId="7" fillId="8" borderId="94" xfId="47" applyFont="1" applyFill="1" applyBorder="1" applyAlignment="1">
      <alignment horizontal="center" vertical="center" shrinkToFit="1"/>
    </xf>
    <xf numFmtId="0" fontId="2" fillId="0" borderId="61" xfId="47" applyFont="1" applyBorder="1" applyAlignment="1">
      <alignment horizontal="center" vertical="center" shrinkToFit="1"/>
    </xf>
    <xf numFmtId="0" fontId="7" fillId="8" borderId="61" xfId="37" applyFill="1" applyBorder="1" applyAlignment="1">
      <alignment horizontal="center" vertical="center" wrapText="1"/>
    </xf>
    <xf numFmtId="0" fontId="0" fillId="0" borderId="50" xfId="37" applyFont="1" applyBorder="1" applyAlignment="1">
      <alignment horizontal="center" vertical="center"/>
    </xf>
    <xf numFmtId="0" fontId="0" fillId="0" borderId="94" xfId="37" applyFont="1" applyBorder="1" applyAlignment="1">
      <alignment horizontal="center" vertical="center"/>
    </xf>
    <xf numFmtId="0" fontId="7" fillId="7" borderId="57" xfId="29" applyFill="1" applyBorder="1">
      <alignment horizontal="center" vertical="center" shrinkToFit="1"/>
    </xf>
    <xf numFmtId="0" fontId="7" fillId="7" borderId="39" xfId="29" applyFill="1" applyBorder="1">
      <alignment horizontal="center" vertical="center" shrinkToFit="1"/>
    </xf>
    <xf numFmtId="0" fontId="7" fillId="7" borderId="47" xfId="29" applyFill="1" applyBorder="1">
      <alignment horizontal="center" vertical="center" shrinkToFit="1"/>
    </xf>
    <xf numFmtId="180" fontId="2" fillId="0" borderId="57" xfId="43" applyFont="1" applyBorder="1">
      <alignment horizontal="center" vertical="center" shrinkToFit="1"/>
    </xf>
    <xf numFmtId="180" fontId="2" fillId="0" borderId="39" xfId="43" applyFont="1" applyBorder="1">
      <alignment horizontal="center" vertical="center" shrinkToFit="1"/>
    </xf>
    <xf numFmtId="180" fontId="2" fillId="0" borderId="44" xfId="43" applyFont="1" applyBorder="1">
      <alignment horizontal="center" vertical="center" shrinkToFit="1"/>
    </xf>
    <xf numFmtId="0" fontId="7" fillId="8" borderId="92" xfId="29" applyFill="1" applyBorder="1">
      <alignment horizontal="center" vertical="center" shrinkToFit="1"/>
    </xf>
    <xf numFmtId="0" fontId="7" fillId="8" borderId="43" xfId="29" applyFill="1" applyBorder="1">
      <alignment horizontal="center" vertical="center" shrinkToFit="1"/>
    </xf>
    <xf numFmtId="178" fontId="2" fillId="0" borderId="42" xfId="29" applyNumberFormat="1" applyFont="1" applyBorder="1">
      <alignment horizontal="center" vertical="center" shrinkToFit="1"/>
    </xf>
    <xf numFmtId="178" fontId="2" fillId="0" borderId="21" xfId="29" applyNumberFormat="1" applyFont="1" applyBorder="1">
      <alignment horizontal="center" vertical="center" shrinkToFit="1"/>
    </xf>
    <xf numFmtId="178" fontId="2" fillId="0" borderId="23" xfId="29" applyNumberFormat="1" applyFont="1" applyBorder="1">
      <alignment horizontal="center" vertical="center" shrinkToFit="1"/>
    </xf>
    <xf numFmtId="0" fontId="7" fillId="8" borderId="17" xfId="0" applyFont="1" applyFill="1" applyBorder="1" applyAlignment="1">
      <alignment horizontal="center" vertical="center"/>
    </xf>
    <xf numFmtId="0" fontId="0" fillId="0" borderId="17" xfId="0" applyBorder="1" applyAlignment="1">
      <alignment horizontal="center" vertical="center"/>
    </xf>
    <xf numFmtId="0" fontId="32" fillId="12" borderId="90" xfId="24" applyFont="1" applyFill="1" applyBorder="1" applyAlignment="1">
      <alignment horizontal="center" vertical="center" wrapText="1" shrinkToFit="1"/>
    </xf>
    <xf numFmtId="0" fontId="32" fillId="12" borderId="56" xfId="24" applyFont="1" applyFill="1" applyBorder="1" applyAlignment="1">
      <alignment horizontal="center" vertical="center" wrapText="1" shrinkToFit="1"/>
    </xf>
    <xf numFmtId="0" fontId="32" fillId="12" borderId="87" xfId="24" applyFont="1" applyFill="1" applyBorder="1" applyAlignment="1">
      <alignment horizontal="center" vertical="center" wrapText="1" shrinkToFit="1"/>
    </xf>
    <xf numFmtId="0" fontId="11" fillId="0" borderId="15" xfId="0" applyFont="1" applyBorder="1" applyAlignment="1">
      <alignment vertical="top" wrapText="1"/>
    </xf>
    <xf numFmtId="0" fontId="11" fillId="0" borderId="13" xfId="0" applyFont="1" applyBorder="1" applyAlignment="1">
      <alignment vertical="top" wrapText="1"/>
    </xf>
    <xf numFmtId="0" fontId="11" fillId="0" borderId="101" xfId="0" applyFont="1" applyBorder="1" applyAlignment="1">
      <alignment vertical="top" wrapText="1"/>
    </xf>
    <xf numFmtId="0" fontId="11" fillId="0" borderId="16" xfId="0" applyFont="1" applyBorder="1" applyAlignment="1">
      <alignment vertical="top" wrapText="1"/>
    </xf>
    <xf numFmtId="0" fontId="11" fillId="0" borderId="3" xfId="0" applyFont="1" applyBorder="1" applyAlignment="1">
      <alignment vertical="top" wrapText="1"/>
    </xf>
    <xf numFmtId="0" fontId="11" fillId="0" borderId="82" xfId="0" applyFont="1" applyBorder="1" applyAlignment="1">
      <alignment vertical="top" wrapText="1"/>
    </xf>
    <xf numFmtId="0" fontId="34" fillId="14" borderId="15" xfId="0" applyFont="1" applyFill="1" applyBorder="1" applyAlignment="1">
      <alignment horizontal="center" vertical="center"/>
    </xf>
    <xf numFmtId="0" fontId="34" fillId="14" borderId="13" xfId="0" applyFont="1" applyFill="1" applyBorder="1" applyAlignment="1">
      <alignment horizontal="center" vertical="center"/>
    </xf>
    <xf numFmtId="0" fontId="34" fillId="14" borderId="14" xfId="0" applyFont="1" applyFill="1" applyBorder="1" applyAlignment="1">
      <alignment horizontal="center" vertical="center"/>
    </xf>
    <xf numFmtId="0" fontId="34" fillId="14" borderId="16" xfId="0" applyFont="1" applyFill="1" applyBorder="1" applyAlignment="1">
      <alignment horizontal="center" vertical="center"/>
    </xf>
    <xf numFmtId="0" fontId="34" fillId="14" borderId="3" xfId="0" applyFont="1" applyFill="1" applyBorder="1" applyAlignment="1">
      <alignment horizontal="center" vertical="center"/>
    </xf>
    <xf numFmtId="0" fontId="34" fillId="14" borderId="12" xfId="0" applyFont="1" applyFill="1" applyBorder="1" applyAlignment="1">
      <alignment horizontal="center" vertical="center"/>
    </xf>
    <xf numFmtId="0" fontId="10" fillId="0" borderId="15" xfId="0" applyFont="1" applyBorder="1" applyAlignment="1" applyProtection="1">
      <alignment vertical="center" wrapText="1"/>
      <protection locked="0"/>
    </xf>
    <xf numFmtId="0" fontId="10" fillId="0" borderId="13"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10" fillId="0" borderId="37" xfId="0" applyFont="1" applyBorder="1" applyAlignment="1" applyProtection="1">
      <alignment vertical="center" wrapText="1"/>
      <protection locked="0"/>
    </xf>
    <xf numFmtId="0" fontId="2" fillId="0" borderId="91" xfId="37" applyFont="1" applyBorder="1" applyAlignment="1">
      <alignment horizontal="left" vertical="center" wrapText="1"/>
    </xf>
    <xf numFmtId="0" fontId="10" fillId="0" borderId="106" xfId="37" applyFont="1" applyBorder="1" applyAlignment="1">
      <alignment horizontal="left" vertical="center" wrapText="1"/>
    </xf>
    <xf numFmtId="0" fontId="10" fillId="0" borderId="56" xfId="37" applyFont="1" applyBorder="1" applyAlignment="1">
      <alignment horizontal="left" vertical="center" wrapText="1"/>
    </xf>
    <xf numFmtId="0" fontId="10" fillId="0" borderId="87" xfId="37" applyFont="1" applyBorder="1" applyAlignment="1">
      <alignment horizontal="left" vertical="center" wrapText="1"/>
    </xf>
    <xf numFmtId="0" fontId="0" fillId="0" borderId="31" xfId="0" applyBorder="1" applyAlignment="1">
      <alignment horizontal="center" vertical="center"/>
    </xf>
    <xf numFmtId="0" fontId="7" fillId="8" borderId="15"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3" xfId="0" applyFont="1" applyFill="1" applyBorder="1" applyAlignment="1">
      <alignment horizontal="center" vertical="center"/>
    </xf>
    <xf numFmtId="0" fontId="0" fillId="0" borderId="15" xfId="0" applyBorder="1" applyAlignment="1">
      <alignment vertical="center" wrapText="1"/>
    </xf>
    <xf numFmtId="0" fontId="0" fillId="0" borderId="13" xfId="0" applyBorder="1" applyAlignment="1">
      <alignment vertical="center" wrapText="1"/>
    </xf>
    <xf numFmtId="0" fontId="0" fillId="0" borderId="41" xfId="0" applyBorder="1" applyAlignment="1">
      <alignment vertical="center" wrapText="1"/>
    </xf>
    <xf numFmtId="0" fontId="0" fillId="0" borderId="16" xfId="0" applyBorder="1" applyAlignment="1">
      <alignment vertical="center" wrapText="1"/>
    </xf>
    <xf numFmtId="0" fontId="0" fillId="0" borderId="3" xfId="0" applyBorder="1" applyAlignment="1">
      <alignment vertical="center" wrapText="1"/>
    </xf>
    <xf numFmtId="0" fontId="0" fillId="0" borderId="37" xfId="0" applyBorder="1" applyAlignment="1">
      <alignment vertical="center" wrapText="1"/>
    </xf>
    <xf numFmtId="0" fontId="22" fillId="8" borderId="15" xfId="0" applyFont="1" applyFill="1" applyBorder="1" applyAlignment="1">
      <alignment horizontal="center" vertical="center" wrapText="1"/>
    </xf>
    <xf numFmtId="0" fontId="22" fillId="8" borderId="13"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3" xfId="0" applyFont="1" applyFill="1" applyBorder="1" applyAlignment="1">
      <alignment horizontal="center" vertical="center"/>
    </xf>
    <xf numFmtId="0" fontId="0" fillId="0" borderId="7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22" xfId="0" applyBorder="1" applyAlignment="1">
      <alignment horizontal="center" vertical="center" wrapText="1" shrinkToFit="1"/>
    </xf>
    <xf numFmtId="0" fontId="7" fillId="7" borderId="50" xfId="29" applyFill="1" applyBorder="1">
      <alignment horizontal="center" vertical="center" shrinkToFit="1"/>
    </xf>
    <xf numFmtId="0" fontId="7" fillId="7" borderId="94" xfId="29" applyFill="1" applyBorder="1">
      <alignment horizontal="center" vertical="center" shrinkToFit="1"/>
    </xf>
    <xf numFmtId="0" fontId="10" fillId="0" borderId="53" xfId="29" applyFont="1" applyBorder="1">
      <alignment horizontal="center" vertical="center" shrinkToFit="1"/>
    </xf>
    <xf numFmtId="0" fontId="10" fillId="0" borderId="50" xfId="29" applyFont="1" applyBorder="1">
      <alignment horizontal="center" vertical="center" shrinkToFit="1"/>
    </xf>
    <xf numFmtId="0" fontId="10" fillId="0" borderId="51" xfId="29" applyFont="1" applyBorder="1">
      <alignment horizontal="center" vertical="center" shrinkToFit="1"/>
    </xf>
    <xf numFmtId="0" fontId="7" fillId="7" borderId="9" xfId="29" applyFill="1" applyBorder="1">
      <alignment horizontal="center" vertical="center" shrinkToFit="1"/>
    </xf>
    <xf numFmtId="180" fontId="2" fillId="0" borderId="3" xfId="29" applyNumberFormat="1" applyFont="1" applyBorder="1">
      <alignment horizontal="center" vertical="center" shrinkToFit="1"/>
    </xf>
    <xf numFmtId="180" fontId="2" fillId="0" borderId="37" xfId="29" applyNumberFormat="1" applyFont="1" applyBorder="1">
      <alignment horizontal="center" vertical="center" shrinkToFit="1"/>
    </xf>
    <xf numFmtId="0" fontId="7" fillId="8" borderId="61" xfId="0" applyFont="1" applyFill="1" applyBorder="1" applyAlignment="1">
      <alignment horizontal="center" vertical="center" shrinkToFit="1"/>
    </xf>
    <xf numFmtId="0" fontId="0" fillId="0" borderId="50" xfId="0" applyBorder="1" applyAlignment="1">
      <alignment horizontal="center" vertical="center" shrinkToFit="1"/>
    </xf>
    <xf numFmtId="0" fontId="0" fillId="0" borderId="51" xfId="0" applyBorder="1" applyAlignment="1">
      <alignment horizontal="center" vertical="center" shrinkToFit="1"/>
    </xf>
    <xf numFmtId="0" fontId="7" fillId="7" borderId="120" xfId="29" applyFill="1" applyBorder="1">
      <alignment horizontal="center" vertical="center" shrinkToFit="1"/>
    </xf>
    <xf numFmtId="0" fontId="2" fillId="0" borderId="53" xfId="29" applyFont="1" applyBorder="1">
      <alignment horizontal="center" vertical="center" shrinkToFit="1"/>
    </xf>
    <xf numFmtId="0" fontId="2" fillId="0" borderId="50" xfId="29" applyFont="1" applyBorder="1">
      <alignment horizontal="center" vertical="center" shrinkToFit="1"/>
    </xf>
    <xf numFmtId="0" fontId="2" fillId="0" borderId="94" xfId="29" applyFont="1" applyBorder="1">
      <alignment horizontal="center" vertical="center" shrinkToFit="1"/>
    </xf>
    <xf numFmtId="0" fontId="7" fillId="7" borderId="53" xfId="29" applyFill="1" applyBorder="1">
      <alignment horizontal="center" vertical="center" shrinkToFit="1"/>
    </xf>
    <xf numFmtId="180" fontId="2" fillId="0" borderId="53" xfId="43" applyFont="1" applyBorder="1">
      <alignment horizontal="center" vertical="center" shrinkToFit="1"/>
    </xf>
    <xf numFmtId="180" fontId="2" fillId="0" borderId="50" xfId="43" applyFont="1" applyBorder="1">
      <alignment horizontal="center" vertical="center" shrinkToFit="1"/>
    </xf>
    <xf numFmtId="180" fontId="2" fillId="0" borderId="51" xfId="43" applyFont="1" applyBorder="1">
      <alignment horizontal="center" vertical="center" shrinkToFit="1"/>
    </xf>
    <xf numFmtId="0" fontId="7" fillId="8" borderId="60" xfId="29" applyFill="1" applyBorder="1">
      <alignment horizontal="center" vertical="center" shrinkToFit="1"/>
    </xf>
    <xf numFmtId="0" fontId="7" fillId="8" borderId="61" xfId="29" applyFill="1" applyBorder="1">
      <alignment horizontal="center" vertical="center" shrinkToFit="1"/>
    </xf>
    <xf numFmtId="0" fontId="7" fillId="7" borderId="100" xfId="29" applyFill="1" applyBorder="1">
      <alignment horizontal="center" vertical="center" shrinkToFit="1"/>
    </xf>
    <xf numFmtId="178" fontId="2" fillId="0" borderId="57" xfId="29" applyNumberFormat="1" applyFont="1" applyBorder="1">
      <alignment horizontal="center" vertical="center" shrinkToFit="1"/>
    </xf>
    <xf numFmtId="178" fontId="2" fillId="0" borderId="39" xfId="29" applyNumberFormat="1" applyFont="1" applyBorder="1">
      <alignment horizontal="center" vertical="center" shrinkToFit="1"/>
    </xf>
    <xf numFmtId="0" fontId="7" fillId="8" borderId="53" xfId="29" applyFill="1" applyBorder="1">
      <alignment horizontal="center" vertical="center" shrinkToFit="1"/>
    </xf>
    <xf numFmtId="0" fontId="7" fillId="8" borderId="50" xfId="29" applyFill="1" applyBorder="1">
      <alignment horizontal="center" vertical="center" shrinkToFit="1"/>
    </xf>
    <xf numFmtId="0" fontId="7" fillId="8" borderId="94" xfId="29" applyFill="1" applyBorder="1">
      <alignment horizontal="center" vertical="center" shrinkToFit="1"/>
    </xf>
    <xf numFmtId="180" fontId="2" fillId="0" borderId="42" xfId="43" applyFont="1" applyBorder="1">
      <alignment horizontal="center" vertical="center" shrinkToFit="1"/>
    </xf>
    <xf numFmtId="180" fontId="2" fillId="0" borderId="21" xfId="43" applyFont="1" applyBorder="1">
      <alignment horizontal="center" vertical="center" shrinkToFit="1"/>
    </xf>
    <xf numFmtId="180" fontId="2" fillId="0" borderId="38" xfId="43" applyFont="1" applyBorder="1">
      <alignment horizontal="center" vertical="center" shrinkToFit="1"/>
    </xf>
    <xf numFmtId="0" fontId="32" fillId="12" borderId="132" xfId="24" applyFont="1" applyFill="1" applyBorder="1" applyAlignment="1">
      <alignment horizontal="center" vertical="center" wrapText="1" shrinkToFit="1"/>
    </xf>
    <xf numFmtId="0" fontId="32" fillId="12" borderId="128" xfId="24" applyFont="1" applyFill="1" applyBorder="1" applyAlignment="1">
      <alignment horizontal="center" vertical="center" wrapText="1" shrinkToFit="1"/>
    </xf>
    <xf numFmtId="0" fontId="11" fillId="0" borderId="69" xfId="0" applyFont="1" applyBorder="1" applyAlignment="1">
      <alignment horizontal="left" vertical="top" wrapText="1"/>
    </xf>
    <xf numFmtId="0" fontId="11" fillId="0" borderId="25" xfId="0" applyFont="1" applyBorder="1" applyAlignment="1">
      <alignment horizontal="left" vertical="top" wrapText="1"/>
    </xf>
    <xf numFmtId="0" fontId="11" fillId="0" borderId="72" xfId="0" applyFont="1" applyBorder="1" applyAlignment="1">
      <alignment horizontal="left" vertical="top" wrapText="1"/>
    </xf>
    <xf numFmtId="0" fontId="11" fillId="0" borderId="18" xfId="0" applyFont="1" applyBorder="1" applyAlignment="1">
      <alignment horizontal="left" vertical="top" wrapText="1"/>
    </xf>
    <xf numFmtId="0" fontId="11" fillId="0" borderId="0" xfId="0" applyFont="1" applyAlignment="1">
      <alignment horizontal="left" vertical="top" wrapText="1"/>
    </xf>
    <xf numFmtId="0" fontId="11" fillId="0" borderId="124" xfId="0" applyFont="1" applyBorder="1" applyAlignment="1">
      <alignment horizontal="left" vertical="top" wrapText="1"/>
    </xf>
    <xf numFmtId="0" fontId="11" fillId="0" borderId="16" xfId="0" applyFont="1" applyBorder="1" applyAlignment="1">
      <alignment horizontal="left" vertical="top" wrapText="1"/>
    </xf>
    <xf numFmtId="0" fontId="11" fillId="0" borderId="3" xfId="0" applyFont="1" applyBorder="1" applyAlignment="1">
      <alignment horizontal="left" vertical="top" wrapText="1"/>
    </xf>
    <xf numFmtId="0" fontId="11" fillId="0" borderId="82" xfId="0" applyFont="1" applyBorder="1" applyAlignment="1">
      <alignment horizontal="left" vertical="top" wrapText="1"/>
    </xf>
    <xf numFmtId="177" fontId="2" fillId="0" borderId="57" xfId="46" applyFont="1" applyBorder="1">
      <alignment horizontal="center" vertical="center" shrinkToFit="1"/>
    </xf>
    <xf numFmtId="177" fontId="2" fillId="0" borderId="39" xfId="46" applyFont="1" applyBorder="1">
      <alignment horizontal="center" vertical="center" shrinkToFit="1"/>
    </xf>
    <xf numFmtId="0" fontId="7" fillId="7" borderId="19" xfId="29" applyFill="1" applyBorder="1">
      <alignment horizontal="center" vertical="center" shrinkToFit="1"/>
    </xf>
    <xf numFmtId="0" fontId="7" fillId="7" borderId="10" xfId="29" applyFill="1" applyBorder="1">
      <alignment horizontal="center" vertical="center" shrinkToFit="1"/>
    </xf>
    <xf numFmtId="0" fontId="2" fillId="0" borderId="9" xfId="29" applyFont="1" applyBorder="1">
      <alignment horizontal="center" vertical="center" shrinkToFit="1"/>
    </xf>
    <xf numFmtId="0" fontId="7" fillId="8" borderId="24" xfId="0" applyFont="1" applyFill="1" applyBorder="1" applyAlignment="1">
      <alignment horizontal="center" vertical="center"/>
    </xf>
    <xf numFmtId="0" fontId="7" fillId="8" borderId="26" xfId="0" applyFont="1" applyFill="1" applyBorder="1" applyAlignment="1">
      <alignment horizontal="center" vertical="center"/>
    </xf>
    <xf numFmtId="0" fontId="7" fillId="8" borderId="40" xfId="0" applyFont="1" applyFill="1" applyBorder="1" applyAlignment="1">
      <alignment horizontal="center" vertical="center"/>
    </xf>
    <xf numFmtId="0" fontId="7" fillId="8" borderId="37" xfId="0" applyFont="1" applyFill="1" applyBorder="1" applyAlignment="1">
      <alignment horizontal="center" vertical="center"/>
    </xf>
    <xf numFmtId="0" fontId="0" fillId="0" borderId="100" xfId="0" applyBorder="1" applyAlignment="1">
      <alignment horizontal="center" vertical="center"/>
    </xf>
    <xf numFmtId="0" fontId="0" fillId="0" borderId="44" xfId="0" applyBorder="1" applyAlignment="1">
      <alignment horizontal="center" vertical="center"/>
    </xf>
    <xf numFmtId="0" fontId="0" fillId="0" borderId="79" xfId="0" applyBorder="1" applyAlignment="1">
      <alignment horizontal="center" vertical="center"/>
    </xf>
    <xf numFmtId="0" fontId="0" fillId="0" borderId="37" xfId="0" applyBorder="1" applyAlignment="1">
      <alignment horizontal="center" vertical="center"/>
    </xf>
    <xf numFmtId="0" fontId="0" fillId="0" borderId="137" xfId="0" applyBorder="1" applyAlignment="1">
      <alignment horizontal="center" vertical="center"/>
    </xf>
    <xf numFmtId="0" fontId="0" fillId="0" borderId="109" xfId="0" applyBorder="1" applyAlignment="1">
      <alignment horizontal="center" vertical="center"/>
    </xf>
    <xf numFmtId="0" fontId="0" fillId="0" borderId="111" xfId="0" applyBorder="1" applyAlignment="1">
      <alignment horizontal="center" vertical="center"/>
    </xf>
    <xf numFmtId="0" fontId="26" fillId="0" borderId="21" xfId="29" applyFont="1" applyBorder="1" applyAlignment="1">
      <alignment horizontal="left" vertical="center" wrapText="1" shrinkToFit="1"/>
    </xf>
    <xf numFmtId="0" fontId="26" fillId="0" borderId="38" xfId="29" applyFont="1" applyBorder="1" applyAlignment="1">
      <alignment horizontal="left" vertical="center" wrapText="1" shrinkToFit="1"/>
    </xf>
    <xf numFmtId="0" fontId="25" fillId="0" borderId="21" xfId="29" applyFont="1" applyBorder="1" applyAlignment="1">
      <alignment horizontal="left" vertical="center" wrapText="1" shrinkToFit="1"/>
    </xf>
    <xf numFmtId="0" fontId="7" fillId="0" borderId="0" xfId="24" applyFill="1">
      <alignment horizontal="center" vertical="center" shrinkToFit="1"/>
    </xf>
    <xf numFmtId="0" fontId="0" fillId="0" borderId="61" xfId="0" applyBorder="1" applyAlignment="1">
      <alignment horizontal="center" vertical="center" wrapText="1" shrinkToFit="1"/>
    </xf>
    <xf numFmtId="0" fontId="0" fillId="0" borderId="61" xfId="0" applyBorder="1" applyAlignment="1">
      <alignment horizontal="center" vertical="center" shrinkToFit="1"/>
    </xf>
    <xf numFmtId="0" fontId="7" fillId="12" borderId="24" xfId="29" applyFill="1" applyBorder="1">
      <alignment horizontal="center" vertical="center" shrinkToFit="1"/>
    </xf>
    <xf numFmtId="0" fontId="7" fillId="12" borderId="25" xfId="29" applyFill="1" applyBorder="1">
      <alignment horizontal="center" vertical="center" shrinkToFit="1"/>
    </xf>
    <xf numFmtId="0" fontId="7" fillId="12" borderId="107" xfId="29" applyFill="1" applyBorder="1">
      <alignment horizontal="center" vertical="center" shrinkToFit="1"/>
    </xf>
    <xf numFmtId="0" fontId="7" fillId="12" borderId="71" xfId="29" applyFill="1" applyBorder="1">
      <alignment horizontal="center" vertical="center" shrinkToFit="1"/>
    </xf>
    <xf numFmtId="0" fontId="7" fillId="12" borderId="21" xfId="29" applyFill="1" applyBorder="1">
      <alignment horizontal="center" vertical="center" shrinkToFit="1"/>
    </xf>
    <xf numFmtId="0" fontId="7" fillId="12" borderId="23" xfId="29" applyFill="1" applyBorder="1">
      <alignment horizontal="center" vertical="center" shrinkToFit="1"/>
    </xf>
    <xf numFmtId="0" fontId="39" fillId="0" borderId="69" xfId="14" applyFont="1" applyBorder="1">
      <alignment horizontal="center" vertical="center"/>
    </xf>
    <xf numFmtId="0" fontId="39" fillId="0" borderId="25" xfId="14" applyFont="1" applyBorder="1">
      <alignment horizontal="center" vertical="center"/>
    </xf>
    <xf numFmtId="0" fontId="39" fillId="0" borderId="107" xfId="14" applyFont="1" applyBorder="1">
      <alignment horizontal="center" vertical="center"/>
    </xf>
    <xf numFmtId="0" fontId="39" fillId="0" borderId="42" xfId="14" applyFont="1" applyBorder="1">
      <alignment horizontal="center" vertical="center"/>
    </xf>
    <xf numFmtId="0" fontId="39" fillId="0" borderId="21" xfId="14" applyFont="1" applyBorder="1">
      <alignment horizontal="center" vertical="center"/>
    </xf>
    <xf numFmtId="0" fontId="39" fillId="0" borderId="23" xfId="14" applyFont="1" applyBorder="1">
      <alignment horizontal="center" vertical="center"/>
    </xf>
    <xf numFmtId="176" fontId="7" fillId="0" borderId="53" xfId="39" applyNumberFormat="1" applyBorder="1">
      <alignment horizontal="center" vertical="center" shrinkToFit="1"/>
    </xf>
    <xf numFmtId="176" fontId="7" fillId="0" borderId="50" xfId="39" applyNumberFormat="1" applyBorder="1">
      <alignment horizontal="center" vertical="center" shrinkToFit="1"/>
    </xf>
    <xf numFmtId="0" fontId="7" fillId="0" borderId="50" xfId="29" applyBorder="1">
      <alignment horizontal="center" vertical="center" shrinkToFit="1"/>
    </xf>
    <xf numFmtId="0" fontId="7" fillId="7" borderId="11" xfId="29" applyFill="1" applyBorder="1">
      <alignment horizontal="center" vertical="center" shrinkToFit="1"/>
    </xf>
    <xf numFmtId="180" fontId="2" fillId="0" borderId="19" xfId="43" applyFont="1" applyBorder="1">
      <alignment horizontal="center" vertical="center" shrinkToFit="1"/>
    </xf>
    <xf numFmtId="180" fontId="2" fillId="0" borderId="10" xfId="43" applyFont="1" applyBorder="1">
      <alignment horizontal="center" vertical="center" shrinkToFit="1"/>
    </xf>
    <xf numFmtId="180" fontId="2" fillId="0" borderId="22" xfId="43" applyFont="1" applyBorder="1">
      <alignment horizontal="center" vertical="center" shrinkToFit="1"/>
    </xf>
    <xf numFmtId="176" fontId="7" fillId="0" borderId="0" xfId="39" applyNumberFormat="1">
      <alignment horizontal="center" vertical="center" shrinkToFit="1"/>
    </xf>
    <xf numFmtId="0" fontId="2" fillId="2" borderId="30" xfId="34" applyFill="1" applyBorder="1">
      <alignment horizontal="center" vertical="center" wrapText="1"/>
    </xf>
    <xf numFmtId="0" fontId="2" fillId="2" borderId="33" xfId="34" applyFill="1" applyBorder="1">
      <alignment horizontal="center" vertical="center" wrapText="1"/>
    </xf>
    <xf numFmtId="0" fontId="7" fillId="0" borderId="130" xfId="29" applyBorder="1">
      <alignment horizontal="center" vertical="center" shrinkToFit="1"/>
    </xf>
    <xf numFmtId="0" fontId="7" fillId="0" borderId="17" xfId="37" applyBorder="1">
      <alignment horizontal="left" vertical="top" wrapText="1"/>
    </xf>
    <xf numFmtId="0" fontId="7" fillId="0" borderId="31" xfId="37" applyBorder="1">
      <alignment horizontal="left" vertical="top" wrapText="1"/>
    </xf>
    <xf numFmtId="0" fontId="7" fillId="0" borderId="31" xfId="29" applyBorder="1">
      <alignment horizontal="center" vertical="center" shrinkToFit="1"/>
    </xf>
    <xf numFmtId="0" fontId="7" fillId="0" borderId="9" xfId="37" applyBorder="1">
      <alignment horizontal="left" vertical="top" wrapText="1"/>
    </xf>
    <xf numFmtId="0" fontId="7" fillId="0" borderId="28" xfId="37" applyBorder="1">
      <alignment horizontal="left" vertical="top" wrapText="1"/>
    </xf>
    <xf numFmtId="0" fontId="7" fillId="2" borderId="32" xfId="29" applyFill="1" applyBorder="1">
      <alignment horizontal="center" vertical="center" shrinkToFit="1"/>
    </xf>
    <xf numFmtId="0" fontId="7" fillId="2" borderId="30" xfId="29" applyFill="1" applyBorder="1">
      <alignment horizontal="center" vertical="center" shrinkToFit="1"/>
    </xf>
    <xf numFmtId="0" fontId="7" fillId="2" borderId="33" xfId="29" applyFill="1" applyBorder="1">
      <alignment horizontal="center" vertical="center" shrinkToFit="1"/>
    </xf>
    <xf numFmtId="0" fontId="2" fillId="2" borderId="91" xfId="34" applyFill="1" applyBorder="1">
      <alignment horizontal="center" vertical="center" wrapText="1"/>
    </xf>
    <xf numFmtId="0" fontId="7" fillId="2" borderId="9" xfId="29" applyFill="1" applyBorder="1">
      <alignment horizontal="center" vertical="center" shrinkToFit="1"/>
    </xf>
    <xf numFmtId="0" fontId="7" fillId="2" borderId="28" xfId="29" applyFill="1" applyBorder="1">
      <alignment horizontal="center" vertical="center" shrinkToFit="1"/>
    </xf>
    <xf numFmtId="0" fontId="7" fillId="2" borderId="9" xfId="37" applyFill="1" applyBorder="1">
      <alignment horizontal="left" vertical="top" wrapText="1"/>
    </xf>
    <xf numFmtId="0" fontId="7" fillId="2" borderId="28" xfId="37" applyFill="1" applyBorder="1">
      <alignment horizontal="left" vertical="top" wrapText="1"/>
    </xf>
    <xf numFmtId="0" fontId="7" fillId="2" borderId="58" xfId="29" applyFill="1" applyBorder="1">
      <alignment horizontal="center" vertical="center" shrinkToFit="1"/>
    </xf>
    <xf numFmtId="0" fontId="7" fillId="2" borderId="11" xfId="29" applyFill="1" applyBorder="1">
      <alignment horizontal="center" vertical="center" shrinkToFit="1"/>
    </xf>
    <xf numFmtId="0" fontId="7" fillId="2" borderId="17" xfId="29" applyFill="1" applyBorder="1">
      <alignment horizontal="center" vertical="center" shrinkToFit="1"/>
    </xf>
    <xf numFmtId="0" fontId="7" fillId="2" borderId="31" xfId="29" applyFill="1" applyBorder="1">
      <alignment horizontal="center" vertical="center" shrinkToFit="1"/>
    </xf>
    <xf numFmtId="0" fontId="7" fillId="2" borderId="27" xfId="29" applyFill="1" applyBorder="1">
      <alignment horizontal="center" vertical="center" shrinkToFit="1"/>
    </xf>
    <xf numFmtId="0" fontId="7" fillId="2" borderId="29" xfId="29" applyFill="1" applyBorder="1">
      <alignment horizontal="center" vertical="center" shrinkToFit="1"/>
    </xf>
    <xf numFmtId="0" fontId="7" fillId="2" borderId="130" xfId="29" applyFill="1" applyBorder="1">
      <alignment horizontal="center" vertical="center" shrinkToFit="1"/>
    </xf>
    <xf numFmtId="0" fontId="7" fillId="2" borderId="59" xfId="29" applyFill="1" applyBorder="1">
      <alignment horizontal="center" vertical="center" shrinkToFit="1"/>
    </xf>
    <xf numFmtId="0" fontId="7" fillId="2" borderId="12" xfId="29" applyFill="1" applyBorder="1">
      <alignment horizontal="center" vertical="center" shrinkToFit="1"/>
    </xf>
    <xf numFmtId="0" fontId="7" fillId="2" borderId="47" xfId="29" applyFill="1" applyBorder="1">
      <alignment horizontal="center" vertical="center" shrinkToFit="1"/>
    </xf>
    <xf numFmtId="0" fontId="7" fillId="0" borderId="27" xfId="37" applyBorder="1">
      <alignment horizontal="left" vertical="top" wrapText="1"/>
    </xf>
    <xf numFmtId="0" fontId="7" fillId="0" borderId="29" xfId="37" applyBorder="1">
      <alignment horizontal="left" vertical="top" wrapText="1"/>
    </xf>
    <xf numFmtId="0" fontId="7" fillId="0" borderId="3" xfId="0" applyFont="1" applyBorder="1" applyAlignment="1">
      <alignment horizontal="center" vertical="center" textRotation="255" shrinkToFit="1"/>
    </xf>
    <xf numFmtId="0" fontId="7" fillId="0" borderId="94" xfId="29" applyBorder="1">
      <alignment horizontal="center" vertical="center" shrinkToFit="1"/>
    </xf>
    <xf numFmtId="0" fontId="0" fillId="0" borderId="71" xfId="0" applyBorder="1" applyAlignment="1">
      <alignment horizontal="right" vertical="center"/>
    </xf>
    <xf numFmtId="0" fontId="0" fillId="0" borderId="21" xfId="0" applyBorder="1" applyAlignment="1">
      <alignment horizontal="right" vertical="center"/>
    </xf>
    <xf numFmtId="0" fontId="0" fillId="0" borderId="38" xfId="0" applyBorder="1" applyAlignment="1">
      <alignment horizontal="right" vertical="center"/>
    </xf>
    <xf numFmtId="0" fontId="0" fillId="0" borderId="46" xfId="0" applyBorder="1" applyAlignment="1">
      <alignment horizontal="right" vertical="center"/>
    </xf>
    <xf numFmtId="0" fontId="0" fillId="0" borderId="0" xfId="0" applyAlignment="1">
      <alignment horizontal="right" vertical="center"/>
    </xf>
    <xf numFmtId="0" fontId="0" fillId="0" borderId="40" xfId="0" applyBorder="1" applyAlignment="1">
      <alignment horizontal="right" vertical="center"/>
    </xf>
    <xf numFmtId="179" fontId="7" fillId="0" borderId="17" xfId="52" applyBorder="1">
      <alignment horizontal="center" vertical="center" shrinkToFit="1"/>
      <protection locked="0"/>
    </xf>
    <xf numFmtId="179" fontId="7" fillId="0" borderId="31" xfId="52" applyBorder="1">
      <alignment horizontal="center" vertical="center" shrinkToFit="1"/>
      <protection locked="0"/>
    </xf>
    <xf numFmtId="0" fontId="2" fillId="0" borderId="58" xfId="31" applyBorder="1">
      <alignment horizontal="right" vertical="center" shrinkToFit="1"/>
    </xf>
    <xf numFmtId="0" fontId="2" fillId="0" borderId="9" xfId="31" applyBorder="1">
      <alignment horizontal="right" vertical="center" shrinkToFit="1"/>
    </xf>
    <xf numFmtId="0" fontId="2" fillId="0" borderId="28" xfId="31" applyBorder="1">
      <alignment horizontal="right" vertical="center" shrinkToFit="1"/>
    </xf>
    <xf numFmtId="0" fontId="2" fillId="0" borderId="60" xfId="31" applyBorder="1">
      <alignment horizontal="right" vertical="center" shrinkToFit="1"/>
    </xf>
    <xf numFmtId="0" fontId="2" fillId="0" borderId="61" xfId="31" applyBorder="1">
      <alignment horizontal="right" vertical="center" shrinkToFit="1"/>
    </xf>
    <xf numFmtId="0" fontId="2" fillId="0" borderId="62" xfId="31" applyBorder="1">
      <alignment horizontal="right" vertical="center" shrinkToFit="1"/>
    </xf>
    <xf numFmtId="180" fontId="2" fillId="0" borderId="59" xfId="53" applyBorder="1">
      <alignment horizontal="center" vertical="center" shrinkToFit="1"/>
      <protection locked="0"/>
    </xf>
    <xf numFmtId="0" fontId="7" fillId="8" borderId="29" xfId="24" applyBorder="1">
      <alignment horizontal="center" vertical="center" shrinkToFit="1"/>
    </xf>
    <xf numFmtId="0" fontId="2" fillId="0" borderId="59" xfId="31" applyBorder="1">
      <alignment horizontal="right" vertical="center" shrinkToFit="1"/>
    </xf>
    <xf numFmtId="0" fontId="2" fillId="0" borderId="27" xfId="31" applyBorder="1">
      <alignment horizontal="right" vertical="center" shrinkToFit="1"/>
    </xf>
    <xf numFmtId="0" fontId="2" fillId="0" borderId="29" xfId="31" applyBorder="1">
      <alignment horizontal="right" vertical="center" shrinkToFit="1"/>
    </xf>
    <xf numFmtId="179" fontId="7" fillId="8" borderId="17" xfId="24" applyNumberFormat="1" applyBorder="1">
      <alignment horizontal="center" vertical="center" shrinkToFit="1"/>
    </xf>
    <xf numFmtId="0" fontId="7" fillId="0" borderId="62" xfId="29" applyBorder="1">
      <alignment horizontal="center" vertical="center" shrinkToFit="1"/>
    </xf>
    <xf numFmtId="0" fontId="0" fillId="0" borderId="58" xfId="0" applyBorder="1" applyAlignment="1">
      <alignment horizontal="center" vertical="center"/>
    </xf>
    <xf numFmtId="0" fontId="2" fillId="0" borderId="9" xfId="35" applyBorder="1">
      <alignment horizontal="left" vertical="center" wrapText="1"/>
    </xf>
    <xf numFmtId="179" fontId="7" fillId="0" borderId="15" xfId="52" applyBorder="1">
      <alignment horizontal="center" vertical="center" shrinkToFit="1"/>
      <protection locked="0"/>
    </xf>
    <xf numFmtId="179" fontId="7" fillId="0" borderId="13" xfId="52" applyBorder="1">
      <alignment horizontal="center" vertical="center" shrinkToFit="1"/>
      <protection locked="0"/>
    </xf>
    <xf numFmtId="179" fontId="7" fillId="0" borderId="41" xfId="52" applyBorder="1">
      <alignment horizontal="center" vertical="center" shrinkToFit="1"/>
      <protection locked="0"/>
    </xf>
    <xf numFmtId="179" fontId="7" fillId="0" borderId="18" xfId="52" applyBorder="1">
      <alignment horizontal="center" vertical="center" shrinkToFit="1"/>
      <protection locked="0"/>
    </xf>
    <xf numFmtId="179" fontId="7" fillId="0" borderId="0" xfId="52">
      <alignment horizontal="center" vertical="center" shrinkToFit="1"/>
      <protection locked="0"/>
    </xf>
    <xf numFmtId="179" fontId="7" fillId="0" borderId="40" xfId="52" applyBorder="1">
      <alignment horizontal="center" vertical="center" shrinkToFit="1"/>
      <protection locked="0"/>
    </xf>
    <xf numFmtId="179" fontId="7" fillId="0" borderId="16" xfId="52" applyBorder="1">
      <alignment horizontal="center" vertical="center" shrinkToFit="1"/>
      <protection locked="0"/>
    </xf>
    <xf numFmtId="179" fontId="7" fillId="0" borderId="3" xfId="52" applyBorder="1">
      <alignment horizontal="center" vertical="center" shrinkToFit="1"/>
      <protection locked="0"/>
    </xf>
    <xf numFmtId="179" fontId="7" fillId="0" borderId="37" xfId="52" applyBorder="1">
      <alignment horizontal="center" vertical="center" shrinkToFit="1"/>
      <protection locked="0"/>
    </xf>
    <xf numFmtId="179" fontId="7" fillId="0" borderId="14" xfId="52" applyBorder="1">
      <alignment horizontal="center" vertical="center" shrinkToFit="1"/>
      <protection locked="0"/>
    </xf>
    <xf numFmtId="179" fontId="7" fillId="0" borderId="20" xfId="52" applyBorder="1">
      <alignment horizontal="center" vertical="center" shrinkToFit="1"/>
      <protection locked="0"/>
    </xf>
    <xf numFmtId="179" fontId="7" fillId="0" borderId="12" xfId="52" applyBorder="1">
      <alignment horizontal="center" vertical="center" shrinkToFit="1"/>
      <protection locked="0"/>
    </xf>
    <xf numFmtId="179" fontId="7" fillId="0" borderId="42" xfId="52" applyBorder="1">
      <alignment horizontal="center" vertical="center" shrinkToFit="1"/>
      <protection locked="0"/>
    </xf>
    <xf numFmtId="179" fontId="7" fillId="0" borderId="21" xfId="52" applyBorder="1">
      <alignment horizontal="center" vertical="center" shrinkToFit="1"/>
      <protection locked="0"/>
    </xf>
    <xf numFmtId="179" fontId="7" fillId="0" borderId="38" xfId="52" applyBorder="1">
      <alignment horizontal="center" vertical="center" shrinkToFit="1"/>
      <protection locked="0"/>
    </xf>
    <xf numFmtId="179" fontId="7" fillId="0" borderId="23" xfId="52" applyBorder="1">
      <alignment horizontal="center" vertical="center" shrinkToFit="1"/>
      <protection locked="0"/>
    </xf>
    <xf numFmtId="0" fontId="2" fillId="0" borderId="53" xfId="35" applyBorder="1">
      <alignment horizontal="left" vertical="center" wrapText="1"/>
    </xf>
    <xf numFmtId="0" fontId="2" fillId="0" borderId="50" xfId="35" applyBorder="1">
      <alignment horizontal="left" vertical="center" wrapText="1"/>
    </xf>
    <xf numFmtId="0" fontId="2" fillId="0" borderId="51" xfId="35" applyBorder="1">
      <alignment horizontal="left" vertical="center" wrapText="1"/>
    </xf>
    <xf numFmtId="0" fontId="0" fillId="0" borderId="15" xfId="35" applyFont="1" applyBorder="1">
      <alignment horizontal="left" vertical="center" wrapText="1"/>
    </xf>
    <xf numFmtId="0" fontId="2" fillId="0" borderId="13" xfId="35" applyBorder="1">
      <alignment horizontal="left" vertical="center" wrapText="1"/>
    </xf>
    <xf numFmtId="0" fontId="2" fillId="0" borderId="41" xfId="35" applyBorder="1">
      <alignment horizontal="left" vertical="center" wrapText="1"/>
    </xf>
    <xf numFmtId="0" fontId="2" fillId="0" borderId="18" xfId="35" applyBorder="1">
      <alignment horizontal="left" vertical="center" wrapText="1"/>
    </xf>
    <xf numFmtId="0" fontId="2" fillId="0" borderId="40" xfId="35" applyBorder="1">
      <alignment horizontal="left" vertical="center" wrapText="1"/>
    </xf>
    <xf numFmtId="0" fontId="2" fillId="0" borderId="16" xfId="35" applyBorder="1">
      <alignment horizontal="left" vertical="center" wrapText="1"/>
    </xf>
    <xf numFmtId="0" fontId="2" fillId="0" borderId="3" xfId="35" applyBorder="1">
      <alignment horizontal="left" vertical="center" wrapText="1"/>
    </xf>
    <xf numFmtId="0" fontId="2" fillId="0" borderId="37" xfId="35" applyBorder="1">
      <alignment horizontal="left" vertical="center" wrapText="1"/>
    </xf>
    <xf numFmtId="0" fontId="2" fillId="0" borderId="15" xfId="35" applyBorder="1">
      <alignment horizontal="left" vertical="center" wrapText="1"/>
    </xf>
    <xf numFmtId="0" fontId="2" fillId="0" borderId="24" xfId="31" applyBorder="1">
      <alignment horizontal="right" vertical="center" shrinkToFit="1"/>
    </xf>
    <xf numFmtId="0" fontId="2" fillId="0" borderId="25" xfId="31" applyBorder="1">
      <alignment horizontal="right" vertical="center" shrinkToFit="1"/>
    </xf>
    <xf numFmtId="0" fontId="2" fillId="0" borderId="26" xfId="31" applyBorder="1">
      <alignment horizontal="right" vertical="center" shrinkToFit="1"/>
    </xf>
    <xf numFmtId="0" fontId="2" fillId="0" borderId="71" xfId="31" applyBorder="1">
      <alignment horizontal="right" vertical="center" shrinkToFit="1"/>
    </xf>
    <xf numFmtId="0" fontId="2" fillId="0" borderId="21" xfId="31" applyBorder="1">
      <alignment horizontal="right" vertical="center" shrinkToFit="1"/>
    </xf>
    <xf numFmtId="0" fontId="2" fillId="0" borderId="38" xfId="31" applyBorder="1">
      <alignment horizontal="right" vertical="center" shrinkToFit="1"/>
    </xf>
    <xf numFmtId="0" fontId="2" fillId="0" borderId="46" xfId="31" applyBorder="1">
      <alignment horizontal="right" vertical="center" shrinkToFit="1"/>
    </xf>
    <xf numFmtId="0" fontId="2" fillId="0" borderId="0" xfId="31">
      <alignment horizontal="right" vertical="center" shrinkToFit="1"/>
    </xf>
    <xf numFmtId="0" fontId="2" fillId="0" borderId="40" xfId="31" applyBorder="1">
      <alignment horizontal="right" vertical="center" shrinkToFit="1"/>
    </xf>
    <xf numFmtId="0" fontId="0" fillId="0" borderId="58" xfId="0" applyBorder="1">
      <alignment vertical="center"/>
    </xf>
    <xf numFmtId="0" fontId="0" fillId="0" borderId="9" xfId="0" applyBorder="1">
      <alignment vertical="center"/>
    </xf>
    <xf numFmtId="0" fontId="0" fillId="0" borderId="59" xfId="0" applyBorder="1" applyAlignment="1">
      <alignment horizontal="center" vertical="center"/>
    </xf>
    <xf numFmtId="0" fontId="0" fillId="0" borderId="27" xfId="0" applyBorder="1" applyAlignment="1">
      <alignment horizontal="center" vertical="center"/>
    </xf>
    <xf numFmtId="0" fontId="0" fillId="0" borderId="18" xfId="0" applyBorder="1" applyAlignment="1">
      <alignment vertical="center" wrapText="1"/>
    </xf>
    <xf numFmtId="0" fontId="0" fillId="0" borderId="40" xfId="0" applyBorder="1" applyAlignment="1">
      <alignment vertical="center" wrapText="1"/>
    </xf>
    <xf numFmtId="0" fontId="0" fillId="0" borderId="42" xfId="0" applyBorder="1" applyAlignment="1">
      <alignment vertical="center" wrapText="1"/>
    </xf>
    <xf numFmtId="0" fontId="0" fillId="0" borderId="21" xfId="0" applyBorder="1" applyAlignment="1">
      <alignment vertical="center" wrapText="1"/>
    </xf>
    <xf numFmtId="0" fontId="0" fillId="0" borderId="38" xfId="0" applyBorder="1" applyAlignment="1">
      <alignment vertical="center" wrapText="1"/>
    </xf>
    <xf numFmtId="0" fontId="2" fillId="0" borderId="0" xfId="38">
      <alignment horizontal="center" vertical="center" shrinkToFit="1"/>
    </xf>
    <xf numFmtId="0" fontId="2" fillId="0" borderId="61" xfId="38" applyBorder="1">
      <alignment horizontal="center" vertical="center" shrinkToFit="1"/>
    </xf>
    <xf numFmtId="0" fontId="2" fillId="0" borderId="62" xfId="38" applyBorder="1">
      <alignment horizontal="center" vertical="center" shrinkToFit="1"/>
    </xf>
    <xf numFmtId="0" fontId="0" fillId="0" borderId="130" xfId="0" applyBorder="1">
      <alignment vertical="center"/>
    </xf>
    <xf numFmtId="0" fontId="0" fillId="0" borderId="17" xfId="0" applyBorder="1">
      <alignment vertical="center"/>
    </xf>
    <xf numFmtId="0" fontId="2" fillId="0" borderId="94" xfId="38" applyBorder="1">
      <alignment horizontal="center" vertical="center" shrinkToFit="1"/>
    </xf>
    <xf numFmtId="180" fontId="2" fillId="0" borderId="47" xfId="53" applyBorder="1">
      <alignment horizontal="center" vertical="center" shrinkToFit="1"/>
      <protection locked="0"/>
    </xf>
    <xf numFmtId="0" fontId="7" fillId="8" borderId="95" xfId="24" applyBorder="1">
      <alignment horizontal="center" vertical="center" shrinkToFit="1"/>
    </xf>
  </cellXfs>
  <cellStyles count="61">
    <cellStyle name="20% - アクセント 3 2" xfId="1"/>
    <cellStyle name="40% - アクセント 3 2" xfId="2"/>
    <cellStyle name="60% - アクセント 3 2" xfId="3"/>
    <cellStyle name="7/1自動数値" xfId="4"/>
    <cellStyle name="7/1自動西暦" xfId="5"/>
    <cellStyle name="7/1自動西暦 2" xfId="6"/>
    <cellStyle name="7/1自動太字" xfId="7"/>
    <cellStyle name="7/1自動和暦" xfId="8"/>
    <cellStyle name="7/1入力" xfId="9"/>
    <cellStyle name="7/1入力西暦" xfId="10"/>
    <cellStyle name="7/1入力太字" xfId="11"/>
    <cellStyle name="7/1入力和暦" xfId="12"/>
    <cellStyle name="ハイパーリンク" xfId="13" builtinId="8" customBuiltin="1"/>
    <cellStyle name="見出し14" xfId="14"/>
    <cellStyle name="項目1" xfId="15"/>
    <cellStyle name="項目1 2" xfId="16"/>
    <cellStyle name="項目1縦" xfId="17"/>
    <cellStyle name="項目1縦 2" xfId="18"/>
    <cellStyle name="項目1縦折" xfId="19"/>
    <cellStyle name="項目1縦折 2" xfId="20"/>
    <cellStyle name="項目1西暦" xfId="21"/>
    <cellStyle name="項目1標準" xfId="22"/>
    <cellStyle name="項目1標準 2" xfId="23"/>
    <cellStyle name="項目2" xfId="24"/>
    <cellStyle name="項目2縦" xfId="25"/>
    <cellStyle name="項目2縦折" xfId="26"/>
    <cellStyle name="項目2標準" xfId="27"/>
    <cellStyle name="項目3" xfId="28"/>
    <cellStyle name="項目4" xfId="29"/>
    <cellStyle name="項目4 +/-" xfId="30"/>
    <cellStyle name="項目4右縮小" xfId="31"/>
    <cellStyle name="項目4左縮小" xfId="32"/>
    <cellStyle name="項目4縦" xfId="33"/>
    <cellStyle name="項目4折" xfId="34"/>
    <cellStyle name="項目4折左" xfId="35"/>
    <cellStyle name="項目4折太" xfId="36"/>
    <cellStyle name="項目4折太左" xfId="37"/>
    <cellStyle name="項目4標準" xfId="38"/>
    <cellStyle name="自動数値" xfId="39"/>
    <cellStyle name="自動数値太" xfId="40"/>
    <cellStyle name="自動西暦" xfId="41"/>
    <cellStyle name="自動西暦/区切り" xfId="42"/>
    <cellStyle name="自動西暦太" xfId="43"/>
    <cellStyle name="自動太字" xfId="44"/>
    <cellStyle name="自動標準" xfId="45"/>
    <cellStyle name="自動和暦太" xfId="46"/>
    <cellStyle name="入力チェック" xfId="47"/>
    <cellStyle name="入力チェック 2" xfId="48"/>
    <cellStyle name="入力左縮小" xfId="49"/>
    <cellStyle name="入力縮太" xfId="50"/>
    <cellStyle name="入力縮太@" xfId="51"/>
    <cellStyle name="入力縮太数値" xfId="52"/>
    <cellStyle name="入力西暦" xfId="53"/>
    <cellStyle name="入力西暦太" xfId="54"/>
    <cellStyle name="入力折左" xfId="55"/>
    <cellStyle name="入力折返し" xfId="56"/>
    <cellStyle name="入力中央" xfId="57"/>
    <cellStyle name="標準" xfId="0" builtinId="0"/>
    <cellStyle name="標準 2" xfId="59"/>
    <cellStyle name="標準 2 2" xfId="60"/>
    <cellStyle name="表示済みのハイパーリンク" xfId="58" builtinId="9" customBuiltin="1"/>
  </cellStyles>
  <dxfs count="0"/>
  <tableStyles count="1" defaultTableStyle="TableStyleMedium9" defaultPivotStyle="PivotStyleLight16">
    <tableStyle name="MySqlDefault" pivot="0" table="0" count="0"/>
  </tableStyles>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usernames" Target="revisions/userNames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37340920620216"/>
          <c:y val="0.19746629232321569"/>
          <c:w val="0.61132073188257807"/>
          <c:h val="0.52681756243884148"/>
        </c:manualLayout>
      </c:layout>
      <c:radarChart>
        <c:radarStyle val="marker"/>
        <c:varyColors val="0"/>
        <c:ser>
          <c:idx val="0"/>
          <c:order val="0"/>
          <c:tx>
            <c:v>急性期リハ開始時</c:v>
          </c:tx>
          <c:cat>
            <c:strRef>
              <c:f>FIM!$C$7:$C$24</c:f>
              <c:strCache>
                <c:ptCount val="18"/>
                <c:pt idx="0">
                  <c:v>ＦＩＭ食事</c:v>
                </c:pt>
                <c:pt idx="1">
                  <c:v>ＦＩＭ整容</c:v>
                </c:pt>
                <c:pt idx="2">
                  <c:v>入浴・清拭</c:v>
                </c:pt>
                <c:pt idx="3">
                  <c:v>ＦＩＭ上半身更衣</c:v>
                </c:pt>
                <c:pt idx="4">
                  <c:v>ＦＩＭ下半身更衣</c:v>
                </c:pt>
                <c:pt idx="5">
                  <c:v>ＦＩＭトイレ動作</c:v>
                </c:pt>
                <c:pt idx="6">
                  <c:v>ＦＩＭ排尿コントロール</c:v>
                </c:pt>
                <c:pt idx="7">
                  <c:v>ＦＩＭ排便コントロール</c:v>
                </c:pt>
                <c:pt idx="8">
                  <c:v>ＦＩＭベッド・車椅子移乗</c:v>
                </c:pt>
                <c:pt idx="9">
                  <c:v>ＦＩＭトイレ移乗</c:v>
                </c:pt>
                <c:pt idx="10">
                  <c:v>ＦＩＭ浴槽・シャワー移乗</c:v>
                </c:pt>
                <c:pt idx="11">
                  <c:v>ＦＩＭ歩行・車椅子移動</c:v>
                </c:pt>
                <c:pt idx="12">
                  <c:v>ＦＩＭ階段昇降</c:v>
                </c:pt>
                <c:pt idx="13">
                  <c:v>ＦＩＭ理解</c:v>
                </c:pt>
                <c:pt idx="14">
                  <c:v>ＦＩＭ表出</c:v>
                </c:pt>
                <c:pt idx="15">
                  <c:v>ＦＩＭ社会的交流</c:v>
                </c:pt>
                <c:pt idx="16">
                  <c:v>ＦＩＭ問題解決</c:v>
                </c:pt>
                <c:pt idx="17">
                  <c:v>ＦＩＭ記憶</c:v>
                </c:pt>
              </c:strCache>
            </c:strRef>
          </c:cat>
          <c:val>
            <c:numRef>
              <c:f>FIM!$R$7:$R$24</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A8F7-42C5-BDC7-C9587DFFE50A}"/>
            </c:ext>
          </c:extLst>
        </c:ser>
        <c:ser>
          <c:idx val="1"/>
          <c:order val="1"/>
          <c:tx>
            <c:v>回復期入院時</c:v>
          </c:tx>
          <c:spPr>
            <a:ln w="25400">
              <a:solidFill>
                <a:srgbClr val="993366"/>
              </a:solidFill>
              <a:prstDash val="solid"/>
            </a:ln>
          </c:spPr>
          <c:marker>
            <c:spPr>
              <a:solidFill>
                <a:srgbClr val="993366"/>
              </a:solidFill>
              <a:ln>
                <a:solidFill>
                  <a:srgbClr val="993366"/>
                </a:solidFill>
                <a:prstDash val="solid"/>
              </a:ln>
            </c:spPr>
          </c:marker>
          <c:cat>
            <c:strRef>
              <c:f>FIM!$C$7:$C$24</c:f>
              <c:strCache>
                <c:ptCount val="18"/>
                <c:pt idx="0">
                  <c:v>ＦＩＭ食事</c:v>
                </c:pt>
                <c:pt idx="1">
                  <c:v>ＦＩＭ整容</c:v>
                </c:pt>
                <c:pt idx="2">
                  <c:v>入浴・清拭</c:v>
                </c:pt>
                <c:pt idx="3">
                  <c:v>ＦＩＭ上半身更衣</c:v>
                </c:pt>
                <c:pt idx="4">
                  <c:v>ＦＩＭ下半身更衣</c:v>
                </c:pt>
                <c:pt idx="5">
                  <c:v>ＦＩＭトイレ動作</c:v>
                </c:pt>
                <c:pt idx="6">
                  <c:v>ＦＩＭ排尿コントロール</c:v>
                </c:pt>
                <c:pt idx="7">
                  <c:v>ＦＩＭ排便コントロール</c:v>
                </c:pt>
                <c:pt idx="8">
                  <c:v>ＦＩＭベッド・車椅子移乗</c:v>
                </c:pt>
                <c:pt idx="9">
                  <c:v>ＦＩＭトイレ移乗</c:v>
                </c:pt>
                <c:pt idx="10">
                  <c:v>ＦＩＭ浴槽・シャワー移乗</c:v>
                </c:pt>
                <c:pt idx="11">
                  <c:v>ＦＩＭ歩行・車椅子移動</c:v>
                </c:pt>
                <c:pt idx="12">
                  <c:v>ＦＩＭ階段昇降</c:v>
                </c:pt>
                <c:pt idx="13">
                  <c:v>ＦＩＭ理解</c:v>
                </c:pt>
                <c:pt idx="14">
                  <c:v>ＦＩＭ表出</c:v>
                </c:pt>
                <c:pt idx="15">
                  <c:v>ＦＩＭ社会的交流</c:v>
                </c:pt>
                <c:pt idx="16">
                  <c:v>ＦＩＭ問題解決</c:v>
                </c:pt>
                <c:pt idx="17">
                  <c:v>ＦＩＭ記憶</c:v>
                </c:pt>
              </c:strCache>
            </c:strRef>
          </c:cat>
          <c:val>
            <c:numRef>
              <c:f>FIM!$AB$7:$AB$24</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1-A8F7-42C5-BDC7-C9587DFFE50A}"/>
            </c:ext>
          </c:extLst>
        </c:ser>
        <c:ser>
          <c:idx val="2"/>
          <c:order val="2"/>
          <c:tx>
            <c:v>回復期退院時</c:v>
          </c:tx>
          <c:spPr>
            <a:ln w="25400">
              <a:solidFill>
                <a:srgbClr val="99CC00"/>
              </a:solidFill>
              <a:prstDash val="solid"/>
            </a:ln>
          </c:spPr>
          <c:marker>
            <c:spPr>
              <a:solidFill>
                <a:srgbClr val="99CC00"/>
              </a:solidFill>
              <a:ln>
                <a:solidFill>
                  <a:srgbClr val="99CC00"/>
                </a:solidFill>
                <a:prstDash val="solid"/>
              </a:ln>
            </c:spPr>
          </c:marker>
          <c:cat>
            <c:strRef>
              <c:f>FIM!$C$7:$C$24</c:f>
              <c:strCache>
                <c:ptCount val="18"/>
                <c:pt idx="0">
                  <c:v>ＦＩＭ食事</c:v>
                </c:pt>
                <c:pt idx="1">
                  <c:v>ＦＩＭ整容</c:v>
                </c:pt>
                <c:pt idx="2">
                  <c:v>入浴・清拭</c:v>
                </c:pt>
                <c:pt idx="3">
                  <c:v>ＦＩＭ上半身更衣</c:v>
                </c:pt>
                <c:pt idx="4">
                  <c:v>ＦＩＭ下半身更衣</c:v>
                </c:pt>
                <c:pt idx="5">
                  <c:v>ＦＩＭトイレ動作</c:v>
                </c:pt>
                <c:pt idx="6">
                  <c:v>ＦＩＭ排尿コントロール</c:v>
                </c:pt>
                <c:pt idx="7">
                  <c:v>ＦＩＭ排便コントロール</c:v>
                </c:pt>
                <c:pt idx="8">
                  <c:v>ＦＩＭベッド・車椅子移乗</c:v>
                </c:pt>
                <c:pt idx="9">
                  <c:v>ＦＩＭトイレ移乗</c:v>
                </c:pt>
                <c:pt idx="10">
                  <c:v>ＦＩＭ浴槽・シャワー移乗</c:v>
                </c:pt>
                <c:pt idx="11">
                  <c:v>ＦＩＭ歩行・車椅子移動</c:v>
                </c:pt>
                <c:pt idx="12">
                  <c:v>ＦＩＭ階段昇降</c:v>
                </c:pt>
                <c:pt idx="13">
                  <c:v>ＦＩＭ理解</c:v>
                </c:pt>
                <c:pt idx="14">
                  <c:v>ＦＩＭ表出</c:v>
                </c:pt>
                <c:pt idx="15">
                  <c:v>ＦＩＭ社会的交流</c:v>
                </c:pt>
                <c:pt idx="16">
                  <c:v>ＦＩＭ問題解決</c:v>
                </c:pt>
                <c:pt idx="17">
                  <c:v>ＦＩＭ記憶</c:v>
                </c:pt>
              </c:strCache>
            </c:strRef>
          </c:cat>
          <c:val>
            <c:numRef>
              <c:f>FIM!$AL$7:$AL$24</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A8F7-42C5-BDC7-C9587DFFE50A}"/>
            </c:ext>
          </c:extLst>
        </c:ser>
        <c:ser>
          <c:idx val="3"/>
          <c:order val="3"/>
          <c:tx>
            <c:v>退院一ヶ月後</c:v>
          </c:tx>
          <c:spPr>
            <a:ln w="25400">
              <a:solidFill>
                <a:srgbClr val="333399"/>
              </a:solidFill>
              <a:prstDash val="solid"/>
            </a:ln>
          </c:spPr>
          <c:marker>
            <c:spPr>
              <a:solidFill>
                <a:srgbClr val="333399"/>
              </a:solidFill>
              <a:ln>
                <a:solidFill>
                  <a:srgbClr val="333399"/>
                </a:solidFill>
                <a:prstDash val="solid"/>
              </a:ln>
            </c:spPr>
          </c:marker>
          <c:val>
            <c:numRef>
              <c:f>FIM!$AV$7:$AV$24</c:f>
              <c:numCache>
                <c:formatCode>0_ </c:formatCode>
                <c:ptCount val="18"/>
              </c:numCache>
            </c:numRef>
          </c:val>
          <c:extLst xmlns:c16r2="http://schemas.microsoft.com/office/drawing/2015/06/chart">
            <c:ext xmlns:c16="http://schemas.microsoft.com/office/drawing/2014/chart" uri="{C3380CC4-5D6E-409C-BE32-E72D297353CC}">
              <c16:uniqueId val="{00000003-A8F7-42C5-BDC7-C9587DFFE50A}"/>
            </c:ext>
          </c:extLst>
        </c:ser>
        <c:dLbls>
          <c:showLegendKey val="0"/>
          <c:showVal val="0"/>
          <c:showCatName val="0"/>
          <c:showSerName val="0"/>
          <c:showPercent val="0"/>
          <c:showBubbleSize val="0"/>
        </c:dLbls>
        <c:axId val="493427960"/>
        <c:axId val="493428352"/>
      </c:radarChart>
      <c:catAx>
        <c:axId val="493427960"/>
        <c:scaling>
          <c:orientation val="minMax"/>
        </c:scaling>
        <c:delete val="0"/>
        <c:axPos val="b"/>
        <c:majorGridlines/>
        <c:numFmt formatCode="General" sourceLinked="1"/>
        <c:majorTickMark val="out"/>
        <c:minorTickMark val="none"/>
        <c:tickLblPos val="nextTo"/>
        <c:txPr>
          <a:bodyPr/>
          <a:lstStyle/>
          <a:p>
            <a:pPr>
              <a:defRPr sz="1050" b="1"/>
            </a:pPr>
            <a:endParaRPr lang="ja-JP"/>
          </a:p>
        </c:txPr>
        <c:crossAx val="493428352"/>
        <c:crosses val="autoZero"/>
        <c:auto val="0"/>
        <c:lblAlgn val="ctr"/>
        <c:lblOffset val="100"/>
        <c:noMultiLvlLbl val="0"/>
      </c:catAx>
      <c:valAx>
        <c:axId val="493428352"/>
        <c:scaling>
          <c:orientation val="minMax"/>
          <c:max val="7"/>
          <c:min val="0"/>
        </c:scaling>
        <c:delete val="0"/>
        <c:axPos val="l"/>
        <c:majorGridlines/>
        <c:numFmt formatCode="General" sourceLinked="1"/>
        <c:majorTickMark val="cross"/>
        <c:minorTickMark val="none"/>
        <c:tickLblPos val="nextTo"/>
        <c:crossAx val="493427960"/>
        <c:crosses val="autoZero"/>
        <c:crossBetween val="between"/>
        <c:majorUnit val="1"/>
        <c:minorUnit val="1"/>
      </c:valAx>
    </c:plotArea>
    <c:legend>
      <c:legendPos val="r"/>
      <c:layout>
        <c:manualLayout>
          <c:xMode val="edge"/>
          <c:yMode val="edge"/>
          <c:x val="6.1022813324804984E-2"/>
          <c:y val="0.88352687621364401"/>
          <c:w val="0.87586507568906824"/>
          <c:h val="0.11570492712801139"/>
        </c:manualLayout>
      </c:layout>
      <c:overlay val="0"/>
      <c:txPr>
        <a:bodyPr/>
        <a:lstStyle/>
        <a:p>
          <a:pPr>
            <a:defRPr sz="1050" b="1"/>
          </a:pPr>
          <a:endParaRPr lang="ja-JP"/>
        </a:p>
      </c:txPr>
    </c:legend>
    <c:plotVisOnly val="1"/>
    <c:dispBlanksAs val="gap"/>
    <c:showDLblsOverMax val="0"/>
  </c:chart>
  <c:printSettings>
    <c:headerFooter/>
    <c:pageMargins b="0.75" l="0.7" r="0.7" t="0.75" header="0.3" footer="0.3"/>
    <c:pageSetup paperSize="9" orientation="landscape" horizontalDpi="200" verticalDpi="200" copies="0"/>
  </c:printSettings>
</c:chartSpace>
</file>

<file path=xl/ctrlProps/ctrlProp1.xml><?xml version="1.0" encoding="utf-8"?>
<formControlPr xmlns="http://schemas.microsoft.com/office/spreadsheetml/2009/9/main" objectType="Radio" firstButton="1" fmlaLink="$E$9" lockText="1" noThreeD="1"/>
</file>

<file path=xl/ctrlProps/ctrlProp10.xml><?xml version="1.0" encoding="utf-8"?>
<formControlPr xmlns="http://schemas.microsoft.com/office/spreadsheetml/2009/9/main" objectType="CheckBox" fmlaLink="$E$10"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BY$31" lockText="1" noThreeD="1"/>
</file>

<file path=xl/ctrlProps/ctrlProp1001.xml><?xml version="1.0" encoding="utf-8"?>
<formControlPr xmlns="http://schemas.microsoft.com/office/spreadsheetml/2009/9/main" objectType="CheckBox" fmlaLink="$G$34" lockText="1" noThreeD="1"/>
</file>

<file path=xl/ctrlProps/ctrlProp1002.xml><?xml version="1.0" encoding="utf-8"?>
<formControlPr xmlns="http://schemas.microsoft.com/office/spreadsheetml/2009/9/main" objectType="CheckBox" fmlaLink="$AA$34" lockText="1" noThreeD="1"/>
</file>

<file path=xl/ctrlProps/ctrlProp1003.xml><?xml version="1.0" encoding="utf-8"?>
<formControlPr xmlns="http://schemas.microsoft.com/office/spreadsheetml/2009/9/main" objectType="CheckBox" fmlaLink="$BE$34" lockText="1" noThreeD="1"/>
</file>

<file path=xl/ctrlProps/ctrlProp1004.xml><?xml version="1.0" encoding="utf-8"?>
<formControlPr xmlns="http://schemas.microsoft.com/office/spreadsheetml/2009/9/main" objectType="CheckBox" fmlaLink="$BY$34" lockText="1"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CheckBox" fmlaLink="$G$8" lockText="1" noThreeD="1"/>
</file>

<file path=xl/ctrlProps/ctrlProp1007.xml><?xml version="1.0" encoding="utf-8"?>
<formControlPr xmlns="http://schemas.microsoft.com/office/spreadsheetml/2009/9/main" objectType="CheckBox" fmlaLink="$AA$8" lockText="1" noThreeD="1"/>
</file>

<file path=xl/ctrlProps/ctrlProp1008.xml><?xml version="1.0" encoding="utf-8"?>
<formControlPr xmlns="http://schemas.microsoft.com/office/spreadsheetml/2009/9/main" objectType="CheckBox" fmlaLink="$BE$8" lockText="1" noThreeD="1"/>
</file>

<file path=xl/ctrlProps/ctrlProp1009.xml><?xml version="1.0" encoding="utf-8"?>
<formControlPr xmlns="http://schemas.microsoft.com/office/spreadsheetml/2009/9/main" objectType="CheckBox" fmlaLink="$BY$8" lockText="1" noThreeD="1"/>
</file>

<file path=xl/ctrlProps/ctrlProp101.xml><?xml version="1.0" encoding="utf-8"?>
<formControlPr xmlns="http://schemas.microsoft.com/office/spreadsheetml/2009/9/main" objectType="Radio" lockText="1"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CheckBox" fmlaLink="$G$11" lockText="1" noThreeD="1"/>
</file>

<file path=xl/ctrlProps/ctrlProp1012.xml><?xml version="1.0" encoding="utf-8"?>
<formControlPr xmlns="http://schemas.microsoft.com/office/spreadsheetml/2009/9/main" objectType="CheckBox" fmlaLink="$AA$11" lockText="1" noThreeD="1"/>
</file>

<file path=xl/ctrlProps/ctrlProp1013.xml><?xml version="1.0" encoding="utf-8"?>
<formControlPr xmlns="http://schemas.microsoft.com/office/spreadsheetml/2009/9/main" objectType="CheckBox" fmlaLink="$BE$11" lockText="1" noThreeD="1"/>
</file>

<file path=xl/ctrlProps/ctrlProp1014.xml><?xml version="1.0" encoding="utf-8"?>
<formControlPr xmlns="http://schemas.microsoft.com/office/spreadsheetml/2009/9/main" objectType="CheckBox" fmlaLink="$BY$11" lockText="1"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CheckBox" fmlaLink="$G$14" lockText="1" noThreeD="1"/>
</file>

<file path=xl/ctrlProps/ctrlProp1017.xml><?xml version="1.0" encoding="utf-8"?>
<formControlPr xmlns="http://schemas.microsoft.com/office/spreadsheetml/2009/9/main" objectType="CheckBox" fmlaLink="$AA$14" lockText="1" noThreeD="1"/>
</file>

<file path=xl/ctrlProps/ctrlProp1018.xml><?xml version="1.0" encoding="utf-8"?>
<formControlPr xmlns="http://schemas.microsoft.com/office/spreadsheetml/2009/9/main" objectType="CheckBox" fmlaLink="$BE$14" lockText="1" noThreeD="1"/>
</file>

<file path=xl/ctrlProps/ctrlProp1019.xml><?xml version="1.0" encoding="utf-8"?>
<formControlPr xmlns="http://schemas.microsoft.com/office/spreadsheetml/2009/9/main" objectType="CheckBox" fmlaLink="$BY$14"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CheckBox" fmlaLink="$G$17" lockText="1" noThreeD="1"/>
</file>

<file path=xl/ctrlProps/ctrlProp1022.xml><?xml version="1.0" encoding="utf-8"?>
<formControlPr xmlns="http://schemas.microsoft.com/office/spreadsheetml/2009/9/main" objectType="CheckBox" fmlaLink="$AA$17" lockText="1" noThreeD="1"/>
</file>

<file path=xl/ctrlProps/ctrlProp1023.xml><?xml version="1.0" encoding="utf-8"?>
<formControlPr xmlns="http://schemas.microsoft.com/office/spreadsheetml/2009/9/main" objectType="CheckBox" fmlaLink="$BE$17" lockText="1" noThreeD="1"/>
</file>

<file path=xl/ctrlProps/ctrlProp1024.xml><?xml version="1.0" encoding="utf-8"?>
<formControlPr xmlns="http://schemas.microsoft.com/office/spreadsheetml/2009/9/main" objectType="CheckBox" fmlaLink="$G$20" lockText="1"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CheckBox" fmlaLink="$AA$20" lockText="1" noThreeD="1"/>
</file>

<file path=xl/ctrlProps/ctrlProp1027.xml><?xml version="1.0" encoding="utf-8"?>
<formControlPr xmlns="http://schemas.microsoft.com/office/spreadsheetml/2009/9/main" objectType="CheckBox" fmlaLink="$BE$20" lockText="1"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CheckBox" fmlaLink="$G$23" lockText="1" noThreeD="1"/>
</file>

<file path=xl/ctrlProps/ctrlProp103.xml><?xml version="1.0" encoding="utf-8"?>
<formControlPr xmlns="http://schemas.microsoft.com/office/spreadsheetml/2009/9/main" objectType="Radio" lockText="1" noThreeD="1"/>
</file>

<file path=xl/ctrlProps/ctrlProp1030.xml><?xml version="1.0" encoding="utf-8"?>
<formControlPr xmlns="http://schemas.microsoft.com/office/spreadsheetml/2009/9/main" objectType="CheckBox" fmlaLink="$AA$23" lockText="1" noThreeD="1"/>
</file>

<file path=xl/ctrlProps/ctrlProp1031.xml><?xml version="1.0" encoding="utf-8"?>
<formControlPr xmlns="http://schemas.microsoft.com/office/spreadsheetml/2009/9/main" objectType="CheckBox" fmlaLink="$BE$23" lockText="1"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CheckBox" fmlaLink="$G$27" lockText="1" noThreeD="1"/>
</file>

<file path=xl/ctrlProps/ctrlProp1034.xml><?xml version="1.0" encoding="utf-8"?>
<formControlPr xmlns="http://schemas.microsoft.com/office/spreadsheetml/2009/9/main" objectType="CheckBox" fmlaLink="$AA$27" lockText="1" noThreeD="1"/>
</file>

<file path=xl/ctrlProps/ctrlProp1035.xml><?xml version="1.0" encoding="utf-8"?>
<formControlPr xmlns="http://schemas.microsoft.com/office/spreadsheetml/2009/9/main" objectType="CheckBox" fmlaLink="$BE$27" lockText="1" noThreeD="1"/>
</file>

<file path=xl/ctrlProps/ctrlProp1036.xml><?xml version="1.0" encoding="utf-8"?>
<formControlPr xmlns="http://schemas.microsoft.com/office/spreadsheetml/2009/9/main" objectType="CheckBox" fmlaLink="$BY$27" lockText="1"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CheckBox" fmlaLink="$G$30" lockText="1" noThreeD="1"/>
</file>

<file path=xl/ctrlProps/ctrlProp1039.xml><?xml version="1.0" encoding="utf-8"?>
<formControlPr xmlns="http://schemas.microsoft.com/office/spreadsheetml/2009/9/main" objectType="CheckBox" fmlaLink="$AA$30" lockText="1"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CheckBox" fmlaLink="$BE$30" lockText="1"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CheckBox" fmlaLink="$BE$33" lockText="1" noThreeD="1"/>
</file>

<file path=xl/ctrlProps/ctrlProp1043.xml><?xml version="1.0" encoding="utf-8"?>
<formControlPr xmlns="http://schemas.microsoft.com/office/spreadsheetml/2009/9/main" objectType="CheckBox" fmlaLink="$BY$33" lockText="1"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Radio" firstButton="1" fmlaLink="E10" lockText="1"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6.xml><?xml version="1.0" encoding="utf-8"?>
<formControlPr xmlns="http://schemas.microsoft.com/office/spreadsheetml/2009/9/main" objectType="Radio"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J$10"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fmlaLink="$E$11"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firstButton="1" fmlaLink="$E$12" lockText="1" noThreeD="1"/>
</file>

<file path=xl/ctrlProps/ctrlProp12.xml><?xml version="1.0" encoding="utf-8"?>
<formControlPr xmlns="http://schemas.microsoft.com/office/spreadsheetml/2009/9/main" objectType="CheckBox" fmlaLink="$O$1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T$1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fmlaLink="$E$13"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fmlaLink="$J$14" lockText="1" noThreeD="1"/>
</file>

<file path=xl/ctrlProps/ctrlProp13.xml><?xml version="1.0" encoding="utf-8"?>
<formControlPr xmlns="http://schemas.microsoft.com/office/spreadsheetml/2009/9/main" objectType="CheckBox" fmlaLink="$T$10" lockText="1" noThreeD="1"/>
</file>

<file path=xl/ctrlProps/ctrlProp130.xml><?xml version="1.0" encoding="utf-8"?>
<formControlPr xmlns="http://schemas.microsoft.com/office/spreadsheetml/2009/9/main" objectType="CheckBox" fmlaLink="$N$14" lockText="1" noThreeD="1"/>
</file>

<file path=xl/ctrlProps/ctrlProp131.xml><?xml version="1.0" encoding="utf-8"?>
<formControlPr xmlns="http://schemas.microsoft.com/office/spreadsheetml/2009/9/main" objectType="CheckBox" fmlaLink="$R$14" lockText="1" noThreeD="1"/>
</file>

<file path=xl/ctrlProps/ctrlProp132.xml><?xml version="1.0" encoding="utf-8"?>
<formControlPr xmlns="http://schemas.microsoft.com/office/spreadsheetml/2009/9/main" objectType="CheckBox" fmlaLink="$W$14" lockText="1" noThreeD="1"/>
</file>

<file path=xl/ctrlProps/ctrlProp133.xml><?xml version="1.0" encoding="utf-8"?>
<formControlPr xmlns="http://schemas.microsoft.com/office/spreadsheetml/2009/9/main" objectType="CheckBox" fmlaLink="$AA$14" lockText="1" noThreeD="1"/>
</file>

<file path=xl/ctrlProps/ctrlProp134.xml><?xml version="1.0" encoding="utf-8"?>
<formControlPr xmlns="http://schemas.microsoft.com/office/spreadsheetml/2009/9/main" objectType="CheckBox" fmlaLink="$AE$14" lockText="1" noThreeD="1"/>
</file>

<file path=xl/ctrlProps/ctrlProp135.xml><?xml version="1.0" encoding="utf-8"?>
<formControlPr xmlns="http://schemas.microsoft.com/office/spreadsheetml/2009/9/main" objectType="CheckBox" fmlaLink="$J$15" lockText="1" noThreeD="1"/>
</file>

<file path=xl/ctrlProps/ctrlProp136.xml><?xml version="1.0" encoding="utf-8"?>
<formControlPr xmlns="http://schemas.microsoft.com/office/spreadsheetml/2009/9/main" objectType="CheckBox" fmlaLink="$N$15" lockText="1" noThreeD="1"/>
</file>

<file path=xl/ctrlProps/ctrlProp137.xml><?xml version="1.0" encoding="utf-8"?>
<formControlPr xmlns="http://schemas.microsoft.com/office/spreadsheetml/2009/9/main" objectType="CheckBox" fmlaLink="$R$15" lockText="1" noThreeD="1"/>
</file>

<file path=xl/ctrlProps/ctrlProp138.xml><?xml version="1.0" encoding="utf-8"?>
<formControlPr xmlns="http://schemas.microsoft.com/office/spreadsheetml/2009/9/main" objectType="CheckBox" fmlaLink="$W$15" lockText="1" noThreeD="1"/>
</file>

<file path=xl/ctrlProps/ctrlProp139.xml><?xml version="1.0" encoding="utf-8"?>
<formControlPr xmlns="http://schemas.microsoft.com/office/spreadsheetml/2009/9/main" objectType="CheckBox" fmlaLink="$AA$15" lockText="1" noThreeD="1"/>
</file>

<file path=xl/ctrlProps/ctrlProp14.xml><?xml version="1.0" encoding="utf-8"?>
<formControlPr xmlns="http://schemas.microsoft.com/office/spreadsheetml/2009/9/main" objectType="CheckBox" fmlaLink="$Y$10" lockText="1" noThreeD="1"/>
</file>

<file path=xl/ctrlProps/ctrlProp140.xml><?xml version="1.0" encoding="utf-8"?>
<formControlPr xmlns="http://schemas.microsoft.com/office/spreadsheetml/2009/9/main" objectType="CheckBox" fmlaLink="$AE$15"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E$16"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fmlaLink="$M$16" lockText="1" noThreeD="1"/>
</file>

<file path=xl/ctrlProps/ctrlProp145.xml><?xml version="1.0" encoding="utf-8"?>
<formControlPr xmlns="http://schemas.microsoft.com/office/spreadsheetml/2009/9/main" objectType="CheckBox" fmlaLink="$Q$16" lockText="1" noThreeD="1"/>
</file>

<file path=xl/ctrlProps/ctrlProp146.xml><?xml version="1.0" encoding="utf-8"?>
<formControlPr xmlns="http://schemas.microsoft.com/office/spreadsheetml/2009/9/main" objectType="CheckBox" fmlaLink="$U$16" lockText="1" noThreeD="1"/>
</file>

<file path=xl/ctrlProps/ctrlProp147.xml><?xml version="1.0" encoding="utf-8"?>
<formControlPr xmlns="http://schemas.microsoft.com/office/spreadsheetml/2009/9/main" objectType="CheckBox" fmlaLink="$Z$16" lockText="1" noThreeD="1"/>
</file>

<file path=xl/ctrlProps/ctrlProp148.xml><?xml version="1.0" encoding="utf-8"?>
<formControlPr xmlns="http://schemas.microsoft.com/office/spreadsheetml/2009/9/main" objectType="CheckBox" fmlaLink="$AE$16"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fmlaLink="$AE$10" lockText="1" noThreeD="1"/>
</file>

<file path=xl/ctrlProps/ctrlProp150.xml><?xml version="1.0" encoding="utf-8"?>
<formControlPr xmlns="http://schemas.microsoft.com/office/spreadsheetml/2009/9/main" objectType="CheckBox" fmlaLink="$E$18" lockText="1" noThreeD="1"/>
</file>

<file path=xl/ctrlProps/ctrlProp151.xml><?xml version="1.0" encoding="utf-8"?>
<formControlPr xmlns="http://schemas.microsoft.com/office/spreadsheetml/2009/9/main" objectType="CheckBox" fmlaLink="$E$19" lockText="1" noThreeD="1"/>
</file>

<file path=xl/ctrlProps/ctrlProp152.xml><?xml version="1.0" encoding="utf-8"?>
<formControlPr xmlns="http://schemas.microsoft.com/office/spreadsheetml/2009/9/main" objectType="CheckBox" fmlaLink="$E$20" lockText="1" noThreeD="1"/>
</file>

<file path=xl/ctrlProps/ctrlProp153.xml><?xml version="1.0" encoding="utf-8"?>
<formControlPr xmlns="http://schemas.microsoft.com/office/spreadsheetml/2009/9/main" objectType="CheckBox" fmlaLink="$E$21" lockText="1" noThreeD="1"/>
</file>

<file path=xl/ctrlProps/ctrlProp154.xml><?xml version="1.0" encoding="utf-8"?>
<formControlPr xmlns="http://schemas.microsoft.com/office/spreadsheetml/2009/9/main" objectType="CheckBox" fmlaLink="$W$17" lockText="1" noThreeD="1"/>
</file>

<file path=xl/ctrlProps/ctrlProp155.xml><?xml version="1.0" encoding="utf-8"?>
<formControlPr xmlns="http://schemas.microsoft.com/office/spreadsheetml/2009/9/main" objectType="CheckBox" fmlaLink="$W$18" lockText="1" noThreeD="1"/>
</file>

<file path=xl/ctrlProps/ctrlProp156.xml><?xml version="1.0" encoding="utf-8"?>
<formControlPr xmlns="http://schemas.microsoft.com/office/spreadsheetml/2009/9/main" objectType="CheckBox" fmlaLink="$W$19" lockText="1" noThreeD="1"/>
</file>

<file path=xl/ctrlProps/ctrlProp157.xml><?xml version="1.0" encoding="utf-8"?>
<formControlPr xmlns="http://schemas.microsoft.com/office/spreadsheetml/2009/9/main" objectType="CheckBox" fmlaLink="$W$20" lockText="1" noThreeD="1"/>
</file>

<file path=xl/ctrlProps/ctrlProp158.xml><?xml version="1.0" encoding="utf-8"?>
<formControlPr xmlns="http://schemas.microsoft.com/office/spreadsheetml/2009/9/main" objectType="CheckBox" fmlaLink="$W$21"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E$11" lockText="1" noThreeD="1"/>
</file>

<file path=xl/ctrlProps/ctrlProp160.xml><?xml version="1.0" encoding="utf-8"?>
<formControlPr xmlns="http://schemas.microsoft.com/office/spreadsheetml/2009/9/main" objectType="Radio" firstButton="1" fmlaLink="$K$37"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I$11" lockText="1" noThreeD="1"/>
</file>

<file path=xl/ctrlProps/ctrlProp170.xml><?xml version="1.0" encoding="utf-8"?>
<formControlPr xmlns="http://schemas.microsoft.com/office/spreadsheetml/2009/9/main" objectType="Radio" firstButton="1" fmlaLink="$K$38"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J$10" lockText="1" noThreeD="1"/>
</file>

<file path=xl/ctrlProps/ctrlProp18.xml><?xml version="1.0" encoding="utf-8"?>
<formControlPr xmlns="http://schemas.microsoft.com/office/spreadsheetml/2009/9/main" objectType="CheckBox" fmlaLink="$M$11"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CheckBox" fmlaLink="$S$10" lockText="1" noThreeD="1"/>
</file>

<file path=xl/ctrlProps/ctrlProp182.xml><?xml version="1.0" encoding="utf-8"?>
<formControlPr xmlns="http://schemas.microsoft.com/office/spreadsheetml/2009/9/main" objectType="CheckBox" fmlaLink="$V$10" lockText="1" noThreeD="1"/>
</file>

<file path=xl/ctrlProps/ctrlProp183.xml><?xml version="1.0" encoding="utf-8"?>
<formControlPr xmlns="http://schemas.microsoft.com/office/spreadsheetml/2009/9/main" objectType="CheckBox" fmlaLink="$Y$10" lockText="1" noThreeD="1"/>
</file>

<file path=xl/ctrlProps/ctrlProp184.xml><?xml version="1.0" encoding="utf-8"?>
<formControlPr xmlns="http://schemas.microsoft.com/office/spreadsheetml/2009/9/main" objectType="CheckBox" fmlaLink="$AB$10" lockText="1" noThreeD="1"/>
</file>

<file path=xl/ctrlProps/ctrlProp185.xml><?xml version="1.0" encoding="utf-8"?>
<formControlPr xmlns="http://schemas.microsoft.com/office/spreadsheetml/2009/9/main" objectType="CheckBox" fmlaLink="$AE$10"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J$11"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fmlaLink="$S$11" lockText="1" noThreeD="1"/>
</file>

<file path=xl/ctrlProps/ctrlProp19.xml><?xml version="1.0" encoding="utf-8"?>
<formControlPr xmlns="http://schemas.microsoft.com/office/spreadsheetml/2009/9/main" objectType="CheckBox" fmlaLink="$Q$11"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CheckBox" fmlaLink="$V$11" lockText="1"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Radio" firstButton="1" fmlaLink="$J$13"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firstButton="1" fmlaLink="$J$14"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fmlaLink="$S$14" lockText="1" noThreeD="1"/>
</file>

<file path=xl/ctrlProps/ctrlProp199.xml><?xml version="1.0" encoding="utf-8"?>
<formControlPr xmlns="http://schemas.microsoft.com/office/spreadsheetml/2009/9/main" objectType="CheckBox" fmlaLink="$W$14"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U$11" lockText="1" noThreeD="1"/>
</file>

<file path=xl/ctrlProps/ctrlProp200.xml><?xml version="1.0" encoding="utf-8"?>
<formControlPr xmlns="http://schemas.microsoft.com/office/spreadsheetml/2009/9/main" objectType="CheckBox" fmlaLink="$AA$14"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J$12"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Radio" firstButton="1" fmlaLink="$J$9"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J$8" lockText="1" noThreeD="1"/>
</file>

<file path=xl/ctrlProps/ctrlProp21.xml><?xml version="1.0" encoding="utf-8"?>
<formControlPr xmlns="http://schemas.microsoft.com/office/spreadsheetml/2009/9/main" objectType="CheckBox" fmlaLink="$Y$11"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CheckBox" fmlaLink="$S$8" lockText="1" noThreeD="1"/>
</file>

<file path=xl/ctrlProps/ctrlProp213.xml><?xml version="1.0" encoding="utf-8"?>
<formControlPr xmlns="http://schemas.microsoft.com/office/spreadsheetml/2009/9/main" objectType="CheckBox" fmlaLink="$U$8" lockText="1" noThreeD="1"/>
</file>

<file path=xl/ctrlProps/ctrlProp214.xml><?xml version="1.0" encoding="utf-8"?>
<formControlPr xmlns="http://schemas.microsoft.com/office/spreadsheetml/2009/9/main" objectType="CheckBox" fmlaLink="$Y$8" lockText="1" noThreeD="1"/>
</file>

<file path=xl/ctrlProps/ctrlProp215.xml><?xml version="1.0" encoding="utf-8"?>
<formControlPr xmlns="http://schemas.microsoft.com/office/spreadsheetml/2009/9/main" objectType="CheckBox" fmlaLink="$AB$8" lockText="1"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firstButton="1" fmlaLink="$J$7"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B$11" lockText="1" noThreeD="1"/>
</file>

<file path=xl/ctrlProps/ctrlProp220.xml><?xml version="1.0" encoding="utf-8"?>
<formControlPr xmlns="http://schemas.microsoft.com/office/spreadsheetml/2009/9/main" objectType="CheckBox" fmlaLink="$S$7" lockText="1" noThreeD="1"/>
</file>

<file path=xl/ctrlProps/ctrlProp221.xml><?xml version="1.0" encoding="utf-8"?>
<formControlPr xmlns="http://schemas.microsoft.com/office/spreadsheetml/2009/9/main" objectType="CheckBox" fmlaLink="$U$7" lockText="1" noThreeD="1"/>
</file>

<file path=xl/ctrlProps/ctrlProp222.xml><?xml version="1.0" encoding="utf-8"?>
<formControlPr xmlns="http://schemas.microsoft.com/office/spreadsheetml/2009/9/main" objectType="CheckBox" fmlaLink="$Y$7" lockText="1" noThreeD="1"/>
</file>

<file path=xl/ctrlProps/ctrlProp223.xml><?xml version="1.0" encoding="utf-8"?>
<formControlPr xmlns="http://schemas.microsoft.com/office/spreadsheetml/2009/9/main" objectType="CheckBox" fmlaLink="$AB$7"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fmlaLink="$J$6"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firstButton="1" fmlaLink="$AE$18" lockText="1" noThreeD="1"/>
</file>

<file path=xl/ctrlProps/ctrlProp23.xml><?xml version="1.0" encoding="utf-8"?>
<formControlPr xmlns="http://schemas.microsoft.com/office/spreadsheetml/2009/9/main" objectType="CheckBox" fmlaLink="$AE$11"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CheckBox" fmlaLink="$AE$19" lockText="1" noThreeD="1"/>
</file>

<file path=xl/ctrlProps/ctrlProp233.xml><?xml version="1.0" encoding="utf-8"?>
<formControlPr xmlns="http://schemas.microsoft.com/office/spreadsheetml/2009/9/main" objectType="CheckBox" fmlaLink="$AG$19" lockText="1" noThreeD="1"/>
</file>

<file path=xl/ctrlProps/ctrlProp234.xml><?xml version="1.0" encoding="utf-8"?>
<formControlPr xmlns="http://schemas.microsoft.com/office/spreadsheetml/2009/9/main" objectType="Radio" firstButton="1" fmlaLink="$AE$26"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AE$27"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CheckBox" fmlaLink="$AG$11" lockText="1" noThreeD="1"/>
</file>

<file path=xl/ctrlProps/ctrlProp240.xml><?xml version="1.0" encoding="utf-8"?>
<formControlPr xmlns="http://schemas.microsoft.com/office/spreadsheetml/2009/9/main" objectType="Radio" firstButton="1" fmlaLink="$AE$28"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Radio" firstButton="1" fmlaLink="$AE$29"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AC$30"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fmlaLink="$Z$32" lockText="1" noThreeD="1"/>
</file>

<file path=xl/ctrlProps/ctrlProp251.xml><?xml version="1.0" encoding="utf-8"?>
<formControlPr xmlns="http://schemas.microsoft.com/office/spreadsheetml/2009/9/main" objectType="CheckBox" fmlaLink="$Z$33" lockText="1" noThreeD="1"/>
</file>

<file path=xl/ctrlProps/ctrlProp252.xml><?xml version="1.0" encoding="utf-8"?>
<formControlPr xmlns="http://schemas.microsoft.com/office/spreadsheetml/2009/9/main" objectType="CheckBox" fmlaLink="$Z$34" lockText="1" noThreeD="1"/>
</file>

<file path=xl/ctrlProps/ctrlProp253.xml><?xml version="1.0" encoding="utf-8"?>
<formControlPr xmlns="http://schemas.microsoft.com/office/spreadsheetml/2009/9/main" objectType="CheckBox" fmlaLink="$Z$35" lockText="1" noThreeD="1"/>
</file>

<file path=xl/ctrlProps/ctrlProp254.xml><?xml version="1.0" encoding="utf-8"?>
<formControlPr xmlns="http://schemas.microsoft.com/office/spreadsheetml/2009/9/main" objectType="CheckBox" fmlaLink="$Z$36" lockText="1" noThreeD="1"/>
</file>

<file path=xl/ctrlProps/ctrlProp255.xml><?xml version="1.0" encoding="utf-8"?>
<formControlPr xmlns="http://schemas.microsoft.com/office/spreadsheetml/2009/9/main" objectType="CheckBox" fmlaLink="$Z$37" lockText="1" noThreeD="1"/>
</file>

<file path=xl/ctrlProps/ctrlProp256.xml><?xml version="1.0" encoding="utf-8"?>
<formControlPr xmlns="http://schemas.microsoft.com/office/spreadsheetml/2009/9/main" objectType="CheckBox" fmlaLink="$AE$32" lockText="1" noThreeD="1"/>
</file>

<file path=xl/ctrlProps/ctrlProp257.xml><?xml version="1.0" encoding="utf-8"?>
<formControlPr xmlns="http://schemas.microsoft.com/office/spreadsheetml/2009/9/main" objectType="CheckBox" fmlaLink="$AE$33" lockText="1" noThreeD="1"/>
</file>

<file path=xl/ctrlProps/ctrlProp258.xml><?xml version="1.0" encoding="utf-8"?>
<formControlPr xmlns="http://schemas.microsoft.com/office/spreadsheetml/2009/9/main" objectType="CheckBox" fmlaLink="$AE$34" lockText="1" noThreeD="1"/>
</file>

<file path=xl/ctrlProps/ctrlProp259.xml><?xml version="1.0" encoding="utf-8"?>
<formControlPr xmlns="http://schemas.microsoft.com/office/spreadsheetml/2009/9/main" objectType="Radio" firstButton="1" fmlaLink="$AC$42" lockText="1" noThreeD="1"/>
</file>

<file path=xl/ctrlProps/ctrlProp26.xml><?xml version="1.0" encoding="utf-8"?>
<formControlPr xmlns="http://schemas.microsoft.com/office/spreadsheetml/2009/9/main" objectType="CheckBox" fmlaLink="$J$32"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CheckBox" fmlaLink="$Z$39"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CheckBox" fmlaLink="$E$10" lockText="1" noThreeD="1"/>
</file>

<file path=xl/ctrlProps/ctrlProp266.xml><?xml version="1.0" encoding="utf-8"?>
<formControlPr xmlns="http://schemas.microsoft.com/office/spreadsheetml/2009/9/main" objectType="CheckBox" fmlaLink="$H$10" lockText="1" noThreeD="1"/>
</file>

<file path=xl/ctrlProps/ctrlProp267.xml><?xml version="1.0" encoding="utf-8"?>
<formControlPr xmlns="http://schemas.microsoft.com/office/spreadsheetml/2009/9/main" objectType="CheckBox" fmlaLink="$K$10" lockText="1" noThreeD="1"/>
</file>

<file path=xl/ctrlProps/ctrlProp268.xml><?xml version="1.0" encoding="utf-8"?>
<formControlPr xmlns="http://schemas.microsoft.com/office/spreadsheetml/2009/9/main" objectType="CheckBox" fmlaLink="$N$10" lockText="1" noThreeD="1"/>
</file>

<file path=xl/ctrlProps/ctrlProp269.xml><?xml version="1.0" encoding="utf-8"?>
<formControlPr xmlns="http://schemas.microsoft.com/office/spreadsheetml/2009/9/main" objectType="CheckBox" fmlaLink="$Q$10" lockText="1" noThreeD="1"/>
</file>

<file path=xl/ctrlProps/ctrlProp27.xml><?xml version="1.0" encoding="utf-8"?>
<formControlPr xmlns="http://schemas.microsoft.com/office/spreadsheetml/2009/9/main" objectType="CheckBox" fmlaLink="$M$32" lockText="1" noThreeD="1"/>
</file>

<file path=xl/ctrlProps/ctrlProp270.xml><?xml version="1.0" encoding="utf-8"?>
<formControlPr xmlns="http://schemas.microsoft.com/office/spreadsheetml/2009/9/main" objectType="CheckBox" fmlaLink="$T$10" lockText="1" noThreeD="1"/>
</file>

<file path=xl/ctrlProps/ctrlProp271.xml><?xml version="1.0" encoding="utf-8"?>
<formControlPr xmlns="http://schemas.microsoft.com/office/spreadsheetml/2009/9/main" objectType="CheckBox" fmlaLink="$Z$10" lockText="1" noThreeD="1"/>
</file>

<file path=xl/ctrlProps/ctrlProp272.xml><?xml version="1.0" encoding="utf-8"?>
<formControlPr xmlns="http://schemas.microsoft.com/office/spreadsheetml/2009/9/main" objectType="CheckBox" fmlaLink="$E$11" lockText="1" noThreeD="1"/>
</file>

<file path=xl/ctrlProps/ctrlProp273.xml><?xml version="1.0" encoding="utf-8"?>
<formControlPr xmlns="http://schemas.microsoft.com/office/spreadsheetml/2009/9/main" objectType="CheckBox" fmlaLink="$Z$11"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CheckBox" fmlaLink="$E$12" lockText="1" noThreeD="1"/>
</file>

<file path=xl/ctrlProps/ctrlProp276.xml><?xml version="1.0" encoding="utf-8"?>
<formControlPr xmlns="http://schemas.microsoft.com/office/spreadsheetml/2009/9/main" objectType="CheckBox" fmlaLink="$H$12" lockText="1" noThreeD="1"/>
</file>

<file path=xl/ctrlProps/ctrlProp277.xml><?xml version="1.0" encoding="utf-8"?>
<formControlPr xmlns="http://schemas.microsoft.com/office/spreadsheetml/2009/9/main" objectType="CheckBox" fmlaLink="$K$12" lockText="1" noThreeD="1"/>
</file>

<file path=xl/ctrlProps/ctrlProp278.xml><?xml version="1.0" encoding="utf-8"?>
<formControlPr xmlns="http://schemas.microsoft.com/office/spreadsheetml/2009/9/main" objectType="CheckBox" fmlaLink="$N$12" lockText="1" noThreeD="1"/>
</file>

<file path=xl/ctrlProps/ctrlProp279.xml><?xml version="1.0" encoding="utf-8"?>
<formControlPr xmlns="http://schemas.microsoft.com/office/spreadsheetml/2009/9/main" objectType="CheckBox" fmlaLink="$Q$12" lockText="1" noThreeD="1"/>
</file>

<file path=xl/ctrlProps/ctrlProp28.xml><?xml version="1.0" encoding="utf-8"?>
<formControlPr xmlns="http://schemas.microsoft.com/office/spreadsheetml/2009/9/main" objectType="CheckBox" fmlaLink="$Q$32" lockText="1" noThreeD="1"/>
</file>

<file path=xl/ctrlProps/ctrlProp280.xml><?xml version="1.0" encoding="utf-8"?>
<formControlPr xmlns="http://schemas.microsoft.com/office/spreadsheetml/2009/9/main" objectType="CheckBox" fmlaLink="$U$12" lockText="1" noThreeD="1"/>
</file>

<file path=xl/ctrlProps/ctrlProp281.xml><?xml version="1.0" encoding="utf-8"?>
<formControlPr xmlns="http://schemas.microsoft.com/office/spreadsheetml/2009/9/main" objectType="CheckBox" fmlaLink="$Y$12" lockText="1" noThreeD="1"/>
</file>

<file path=xl/ctrlProps/ctrlProp282.xml><?xml version="1.0" encoding="utf-8"?>
<formControlPr xmlns="http://schemas.microsoft.com/office/spreadsheetml/2009/9/main" objectType="CheckBox" fmlaLink="$AB$12" lockText="1" noThreeD="1"/>
</file>

<file path=xl/ctrlProps/ctrlProp283.xml><?xml version="1.0" encoding="utf-8"?>
<formControlPr xmlns="http://schemas.microsoft.com/office/spreadsheetml/2009/9/main" objectType="Radio" firstButton="1" fmlaLink="$E$14"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fmlaLink="$O$14"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T$32"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fmlaLink="$AD$14"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Radio" firstButton="1" fmlaLink="$E$15"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Y$3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E$17"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CheckBox" fmlaLink="$E$18" lockText="1" noThreeD="1"/>
</file>

<file path=xl/ctrlProps/ctrlProp307.xml><?xml version="1.0" encoding="utf-8"?>
<formControlPr xmlns="http://schemas.microsoft.com/office/spreadsheetml/2009/9/main" objectType="CheckBox" fmlaLink="$H$18" lockText="1" noThreeD="1"/>
</file>

<file path=xl/ctrlProps/ctrlProp308.xml><?xml version="1.0" encoding="utf-8"?>
<formControlPr xmlns="http://schemas.microsoft.com/office/spreadsheetml/2009/9/main" objectType="CheckBox" fmlaLink="$K$18" lockText="1" noThreeD="1"/>
</file>

<file path=xl/ctrlProps/ctrlProp309.xml><?xml version="1.0" encoding="utf-8"?>
<formControlPr xmlns="http://schemas.microsoft.com/office/spreadsheetml/2009/9/main" objectType="CheckBox" fmlaLink="$N$18" lockText="1" noThreeD="1"/>
</file>

<file path=xl/ctrlProps/ctrlProp31.xml><?xml version="1.0" encoding="utf-8"?>
<formControlPr xmlns="http://schemas.microsoft.com/office/spreadsheetml/2009/9/main" objectType="CheckBox" fmlaLink="$AC$32" lockText="1" noThreeD="1"/>
</file>

<file path=xl/ctrlProps/ctrlProp310.xml><?xml version="1.0" encoding="utf-8"?>
<formControlPr xmlns="http://schemas.microsoft.com/office/spreadsheetml/2009/9/main" objectType="CheckBox" fmlaLink="$Q$18" lockText="1"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Radio" firstButton="1" fmlaLink="$E$19"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fmlaLink="$V$19"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CheckBox" fmlaLink="$E$21" lockText="1" noThreeD="1"/>
</file>

<file path=xl/ctrlProps/ctrlProp322.xml><?xml version="1.0" encoding="utf-8"?>
<formControlPr xmlns="http://schemas.microsoft.com/office/spreadsheetml/2009/9/main" objectType="CheckBox" fmlaLink="$H$21" lockText="1" noThreeD="1"/>
</file>

<file path=xl/ctrlProps/ctrlProp323.xml><?xml version="1.0" encoding="utf-8"?>
<formControlPr xmlns="http://schemas.microsoft.com/office/spreadsheetml/2009/9/main" objectType="CheckBox" fmlaLink="$K$21" lockText="1" noThreeD="1"/>
</file>

<file path=xl/ctrlProps/ctrlProp324.xml><?xml version="1.0" encoding="utf-8"?>
<formControlPr xmlns="http://schemas.microsoft.com/office/spreadsheetml/2009/9/main" objectType="CheckBox" fmlaLink="$Q$21" lockText="1" noThreeD="1"/>
</file>

<file path=xl/ctrlProps/ctrlProp325.xml><?xml version="1.0" encoding="utf-8"?>
<formControlPr xmlns="http://schemas.microsoft.com/office/spreadsheetml/2009/9/main" objectType="CheckBox" fmlaLink="$S$21" lockText="1" noThreeD="1"/>
</file>

<file path=xl/ctrlProps/ctrlProp326.xml><?xml version="1.0" encoding="utf-8"?>
<formControlPr xmlns="http://schemas.microsoft.com/office/spreadsheetml/2009/9/main" objectType="CheckBox" fmlaLink="$U$21" lockText="1" noThreeD="1"/>
</file>

<file path=xl/ctrlProps/ctrlProp327.xml><?xml version="1.0" encoding="utf-8"?>
<formControlPr xmlns="http://schemas.microsoft.com/office/spreadsheetml/2009/9/main" objectType="CheckBox" fmlaLink="$AB$21" lockText="1"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CheckBox" fmlaLink="$E$22" lockText="1" noThreeD="1"/>
</file>

<file path=xl/ctrlProps/ctrlProp33.xml><?xml version="1.0" encoding="utf-8"?>
<formControlPr xmlns="http://schemas.microsoft.com/office/spreadsheetml/2009/9/main" objectType="CheckBox" fmlaLink="$E$33" lockText="1" noThreeD="1"/>
</file>

<file path=xl/ctrlProps/ctrlProp330.xml><?xml version="1.0" encoding="utf-8"?>
<formControlPr xmlns="http://schemas.microsoft.com/office/spreadsheetml/2009/9/main" objectType="CheckBox" fmlaLink="$H$22" lockText="1" noThreeD="1"/>
</file>

<file path=xl/ctrlProps/ctrlProp331.xml><?xml version="1.0" encoding="utf-8"?>
<formControlPr xmlns="http://schemas.microsoft.com/office/spreadsheetml/2009/9/main" objectType="CheckBox" fmlaLink="$K$22" lockText="1" noThreeD="1"/>
</file>

<file path=xl/ctrlProps/ctrlProp332.xml><?xml version="1.0" encoding="utf-8"?>
<formControlPr xmlns="http://schemas.microsoft.com/office/spreadsheetml/2009/9/main" objectType="CheckBox" fmlaLink="$Q$22" lockText="1" noThreeD="1"/>
</file>

<file path=xl/ctrlProps/ctrlProp333.xml><?xml version="1.0" encoding="utf-8"?>
<formControlPr xmlns="http://schemas.microsoft.com/office/spreadsheetml/2009/9/main" objectType="CheckBox" fmlaLink="$S$22" lockText="1" noThreeD="1"/>
</file>

<file path=xl/ctrlProps/ctrlProp334.xml><?xml version="1.0" encoding="utf-8"?>
<formControlPr xmlns="http://schemas.microsoft.com/office/spreadsheetml/2009/9/main" objectType="CheckBox" fmlaLink="$U$22" lockText="1" noThreeD="1"/>
</file>

<file path=xl/ctrlProps/ctrlProp335.xml><?xml version="1.0" encoding="utf-8"?>
<formControlPr xmlns="http://schemas.microsoft.com/office/spreadsheetml/2009/9/main" objectType="CheckBox" fmlaLink="$AB$22" lockText="1"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E$23"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CheckBox" fmlaLink="$J$33" lockText="1" noThreeD="1"/>
</file>

<file path=xl/ctrlProps/ctrlProp340.xml><?xml version="1.0" encoding="utf-8"?>
<formControlPr xmlns="http://schemas.microsoft.com/office/spreadsheetml/2009/9/main" objectType="CheckBox" fmlaLink="$E$25" lockText="1" noThreeD="1"/>
</file>

<file path=xl/ctrlProps/ctrlProp341.xml><?xml version="1.0" encoding="utf-8"?>
<formControlPr xmlns="http://schemas.microsoft.com/office/spreadsheetml/2009/9/main" objectType="CheckBox" fmlaLink="$H$25" lockText="1" noThreeD="1"/>
</file>

<file path=xl/ctrlProps/ctrlProp342.xml><?xml version="1.0" encoding="utf-8"?>
<formControlPr xmlns="http://schemas.microsoft.com/office/spreadsheetml/2009/9/main" objectType="Radio" firstButton="1" fmlaLink="$K$25"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Y$2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Radio" firstButton="1" fmlaLink="$E$27" lockText="1" noThreeD="1"/>
</file>

<file path=xl/ctrlProps/ctrlProp35.xml><?xml version="1.0" encoding="utf-8"?>
<formControlPr xmlns="http://schemas.microsoft.com/office/spreadsheetml/2009/9/main" objectType="CheckBox" fmlaLink="$O$33"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W$27"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Radio" firstButton="1" fmlaLink="$E$28"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T$33" lockText="1" noThreeD="1"/>
</file>

<file path=xl/ctrlProps/ctrlProp360.xml><?xml version="1.0" encoding="utf-8"?>
<formControlPr xmlns="http://schemas.microsoft.com/office/spreadsheetml/2009/9/main" objectType="CheckBox" fmlaLink="$E$30" lockText="1" noThreeD="1"/>
</file>

<file path=xl/ctrlProps/ctrlProp361.xml><?xml version="1.0" encoding="utf-8"?>
<formControlPr xmlns="http://schemas.microsoft.com/office/spreadsheetml/2009/9/main" objectType="CheckBox" fmlaLink="$H$30" lockText="1" noThreeD="1"/>
</file>

<file path=xl/ctrlProps/ctrlProp362.xml><?xml version="1.0" encoding="utf-8"?>
<formControlPr xmlns="http://schemas.microsoft.com/office/spreadsheetml/2009/9/main" objectType="CheckBox" fmlaLink="$M$30" lockText="1" noThreeD="1"/>
</file>

<file path=xl/ctrlProps/ctrlProp363.xml><?xml version="1.0" encoding="utf-8"?>
<formControlPr xmlns="http://schemas.microsoft.com/office/spreadsheetml/2009/9/main" objectType="CheckBox" fmlaLink="$R$30" lockText="1" noThreeD="1"/>
</file>

<file path=xl/ctrlProps/ctrlProp364.xml><?xml version="1.0" encoding="utf-8"?>
<formControlPr xmlns="http://schemas.microsoft.com/office/spreadsheetml/2009/9/main" objectType="CheckBox" fmlaLink="$W$30" lockText="1" noThreeD="1"/>
</file>

<file path=xl/ctrlProps/ctrlProp365.xml><?xml version="1.0" encoding="utf-8"?>
<formControlPr xmlns="http://schemas.microsoft.com/office/spreadsheetml/2009/9/main" objectType="CheckBox" fmlaLink="$Z$30"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CheckBox" fmlaLink="$E$33" lockText="1" noThreeD="1"/>
</file>

<file path=xl/ctrlProps/ctrlProp368.xml><?xml version="1.0" encoding="utf-8"?>
<formControlPr xmlns="http://schemas.microsoft.com/office/spreadsheetml/2009/9/main" objectType="CheckBox" fmlaLink="$I$33" lockText="1" noThreeD="1"/>
</file>

<file path=xl/ctrlProps/ctrlProp369.xml><?xml version="1.0" encoding="utf-8"?>
<formControlPr xmlns="http://schemas.microsoft.com/office/spreadsheetml/2009/9/main" objectType="CheckBox" fmlaLink="$M$33" lockText="1" noThreeD="1"/>
</file>

<file path=xl/ctrlProps/ctrlProp37.xml><?xml version="1.0" encoding="utf-8"?>
<formControlPr xmlns="http://schemas.microsoft.com/office/spreadsheetml/2009/9/main" objectType="CheckBox" fmlaLink="$E$34" lockText="1" noThreeD="1"/>
</file>

<file path=xl/ctrlProps/ctrlProp370.xml><?xml version="1.0" encoding="utf-8"?>
<formControlPr xmlns="http://schemas.microsoft.com/office/spreadsheetml/2009/9/main" objectType="CheckBox" fmlaLink="$Q$33"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CheckBox" fmlaLink="$E$37" lockText="1" noThreeD="1"/>
</file>

<file path=xl/ctrlProps/ctrlProp373.xml><?xml version="1.0" encoding="utf-8"?>
<formControlPr xmlns="http://schemas.microsoft.com/office/spreadsheetml/2009/9/main" objectType="CheckBox" fmlaLink="$I$37" lockText="1" noThreeD="1"/>
</file>

<file path=xl/ctrlProps/ctrlProp374.xml><?xml version="1.0" encoding="utf-8"?>
<formControlPr xmlns="http://schemas.microsoft.com/office/spreadsheetml/2009/9/main" objectType="CheckBox" fmlaLink="$M$37" lockText="1" noThreeD="1"/>
</file>

<file path=xl/ctrlProps/ctrlProp375.xml><?xml version="1.0" encoding="utf-8"?>
<formControlPr xmlns="http://schemas.microsoft.com/office/spreadsheetml/2009/9/main" objectType="CheckBox" fmlaLink="$R$37"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AA$5" lockText="1"/>
</file>

<file path=xl/ctrlProps/ctrlProp378.xml><?xml version="1.0" encoding="utf-8"?>
<formControlPr xmlns="http://schemas.microsoft.com/office/spreadsheetml/2009/9/main" objectType="Radio" lockText="1"/>
</file>

<file path=xl/ctrlProps/ctrlProp379.xml><?xml version="1.0" encoding="utf-8"?>
<formControlPr xmlns="http://schemas.microsoft.com/office/spreadsheetml/2009/9/main" objectType="Radio" lockText="1"/>
</file>

<file path=xl/ctrlProps/ctrlProp38.xml><?xml version="1.0" encoding="utf-8"?>
<formControlPr xmlns="http://schemas.microsoft.com/office/spreadsheetml/2009/9/main" objectType="CheckBox" fmlaLink="$J$34" lockText="1" noThreeD="1"/>
</file>

<file path=xl/ctrlProps/ctrlProp380.xml><?xml version="1.0" encoding="utf-8"?>
<formControlPr xmlns="http://schemas.microsoft.com/office/spreadsheetml/2009/9/main" objectType="Radio" firstButton="1" fmlaLink="$AA$7" lockText="1"/>
</file>

<file path=xl/ctrlProps/ctrlProp381.xml><?xml version="1.0" encoding="utf-8"?>
<formControlPr xmlns="http://schemas.microsoft.com/office/spreadsheetml/2009/9/main" objectType="Radio" lockText="1"/>
</file>

<file path=xl/ctrlProps/ctrlProp382.xml><?xml version="1.0" encoding="utf-8"?>
<formControlPr xmlns="http://schemas.microsoft.com/office/spreadsheetml/2009/9/main" objectType="Radio" lockText="1"/>
</file>

<file path=xl/ctrlProps/ctrlProp383.xml><?xml version="1.0" encoding="utf-8"?>
<formControlPr xmlns="http://schemas.microsoft.com/office/spreadsheetml/2009/9/main" objectType="Radio" firstButton="1" fmlaLink="$AA$8" lockText="1"/>
</file>

<file path=xl/ctrlProps/ctrlProp384.xml><?xml version="1.0" encoding="utf-8"?>
<formControlPr xmlns="http://schemas.microsoft.com/office/spreadsheetml/2009/9/main" objectType="Radio" lockText="1"/>
</file>

<file path=xl/ctrlProps/ctrlProp385.xml><?xml version="1.0" encoding="utf-8"?>
<formControlPr xmlns="http://schemas.microsoft.com/office/spreadsheetml/2009/9/main" objectType="Radio" lockText="1"/>
</file>

<file path=xl/ctrlProps/ctrlProp386.xml><?xml version="1.0" encoding="utf-8"?>
<formControlPr xmlns="http://schemas.microsoft.com/office/spreadsheetml/2009/9/main" objectType="CheckBox" fmlaLink="$I$14" lockText="1"/>
</file>

<file path=xl/ctrlProps/ctrlProp387.xml><?xml version="1.0" encoding="utf-8"?>
<formControlPr xmlns="http://schemas.microsoft.com/office/spreadsheetml/2009/9/main" objectType="CheckBox" fmlaLink="$L$14" lockText="1"/>
</file>

<file path=xl/ctrlProps/ctrlProp388.xml><?xml version="1.0" encoding="utf-8"?>
<formControlPr xmlns="http://schemas.microsoft.com/office/spreadsheetml/2009/9/main" objectType="CheckBox" fmlaLink="$P$14" lockText="1"/>
</file>

<file path=xl/ctrlProps/ctrlProp389.xml><?xml version="1.0" encoding="utf-8"?>
<formControlPr xmlns="http://schemas.microsoft.com/office/spreadsheetml/2009/9/main" objectType="CheckBox" fmlaLink="$R$14" lockText="1"/>
</file>

<file path=xl/ctrlProps/ctrlProp39.xml><?xml version="1.0" encoding="utf-8"?>
<formControlPr xmlns="http://schemas.microsoft.com/office/spreadsheetml/2009/9/main" objectType="CheckBox" fmlaLink="$O$34" lockText="1" noThreeD="1"/>
</file>

<file path=xl/ctrlProps/ctrlProp390.xml><?xml version="1.0" encoding="utf-8"?>
<formControlPr xmlns="http://schemas.microsoft.com/office/spreadsheetml/2009/9/main" objectType="CheckBox" fmlaLink="$U$14" lockText="1"/>
</file>

<file path=xl/ctrlProps/ctrlProp391.xml><?xml version="1.0" encoding="utf-8"?>
<formControlPr xmlns="http://schemas.microsoft.com/office/spreadsheetml/2009/9/main" objectType="Radio" firstButton="1" fmlaLink="$M$15"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firstButton="1" fmlaLink="$U$15"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CheckBox" fmlaLink="$I$16" lockText="1"/>
</file>

<file path=xl/ctrlProps/ctrlProp396.xml><?xml version="1.0" encoding="utf-8"?>
<formControlPr xmlns="http://schemas.microsoft.com/office/spreadsheetml/2009/9/main" objectType="CheckBox" fmlaLink="$L$16" lockText="1"/>
</file>

<file path=xl/ctrlProps/ctrlProp397.xml><?xml version="1.0" encoding="utf-8"?>
<formControlPr xmlns="http://schemas.microsoft.com/office/spreadsheetml/2009/9/main" objectType="CheckBox" fmlaLink="$P$16" lockText="1"/>
</file>

<file path=xl/ctrlProps/ctrlProp398.xml><?xml version="1.0" encoding="utf-8"?>
<formControlPr xmlns="http://schemas.microsoft.com/office/spreadsheetml/2009/9/main" objectType="Radio" firstButton="1" fmlaLink="$V$16" lockText="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T$34" lockText="1" noThreeD="1"/>
</file>

<file path=xl/ctrlProps/ctrlProp400.xml><?xml version="1.0" encoding="utf-8"?>
<formControlPr xmlns="http://schemas.microsoft.com/office/spreadsheetml/2009/9/main" objectType="CheckBox" fmlaLink="$Z$16" lockText="1"/>
</file>

<file path=xl/ctrlProps/ctrlProp401.xml><?xml version="1.0" encoding="utf-8"?>
<formControlPr xmlns="http://schemas.microsoft.com/office/spreadsheetml/2009/9/main" objectType="Radio" firstButton="1" fmlaLink="$I$21" lockText="1"/>
</file>

<file path=xl/ctrlProps/ctrlProp402.xml><?xml version="1.0" encoding="utf-8"?>
<formControlPr xmlns="http://schemas.microsoft.com/office/spreadsheetml/2009/9/main" objectType="Radio" lockText="1"/>
</file>

<file path=xl/ctrlProps/ctrlProp403.xml><?xml version="1.0" encoding="utf-8"?>
<formControlPr xmlns="http://schemas.microsoft.com/office/spreadsheetml/2009/9/main" objectType="Radio" lockText="1"/>
</file>

<file path=xl/ctrlProps/ctrlProp404.xml><?xml version="1.0" encoding="utf-8"?>
<formControlPr xmlns="http://schemas.microsoft.com/office/spreadsheetml/2009/9/main" objectType="Radio" firstButton="1" fmlaLink="$I$23"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firstButton="1" fmlaLink="$U$23"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Radio" firstButton="1" fmlaLink="$W$10" lockText="1"/>
</file>

<file path=xl/ctrlProps/ctrlProp41.xml><?xml version="1.0" encoding="utf-8"?>
<formControlPr xmlns="http://schemas.microsoft.com/office/spreadsheetml/2009/9/main" objectType="CheckBox" fmlaLink="$Y$34" lockText="1" noThreeD="1"/>
</file>

<file path=xl/ctrlProps/ctrlProp410.xml><?xml version="1.0" encoding="utf-8"?>
<formControlPr xmlns="http://schemas.microsoft.com/office/spreadsheetml/2009/9/main" objectType="Radio"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Radio" lockText="1"/>
</file>

<file path=xl/ctrlProps/ctrlProp414.xml><?xml version="1.0" encoding="utf-8"?>
<formControlPr xmlns="http://schemas.microsoft.com/office/spreadsheetml/2009/9/main" objectType="Radio" lockText="1"/>
</file>

<file path=xl/ctrlProps/ctrlProp415.xml><?xml version="1.0" encoding="utf-8"?>
<formControlPr xmlns="http://schemas.microsoft.com/office/spreadsheetml/2009/9/main" objectType="Radio" firstButton="1" fmlaLink="$W$11" lockText="1"/>
</file>

<file path=xl/ctrlProps/ctrlProp416.xml><?xml version="1.0" encoding="utf-8"?>
<formControlPr xmlns="http://schemas.microsoft.com/office/spreadsheetml/2009/9/main" objectType="Radio" lockText="1"/>
</file>

<file path=xl/ctrlProps/ctrlProp417.xml><?xml version="1.0" encoding="utf-8"?>
<formControlPr xmlns="http://schemas.microsoft.com/office/spreadsheetml/2009/9/main" objectType="Radio" lockText="1"/>
</file>

<file path=xl/ctrlProps/ctrlProp418.xml><?xml version="1.0" encoding="utf-8"?>
<formControlPr xmlns="http://schemas.microsoft.com/office/spreadsheetml/2009/9/main" objectType="Radio" lockText="1"/>
</file>

<file path=xl/ctrlProps/ctrlProp419.xml><?xml version="1.0" encoding="utf-8"?>
<formControlPr xmlns="http://schemas.microsoft.com/office/spreadsheetml/2009/9/main" objectType="Radio" lockText="1"/>
</file>

<file path=xl/ctrlProps/ctrlProp42.xml><?xml version="1.0" encoding="utf-8"?>
<formControlPr xmlns="http://schemas.microsoft.com/office/spreadsheetml/2009/9/main" objectType="CheckBox" fmlaLink="$E$35" lockText="1" noThreeD="1"/>
</file>

<file path=xl/ctrlProps/ctrlProp420.xml><?xml version="1.0" encoding="utf-8"?>
<formControlPr xmlns="http://schemas.microsoft.com/office/spreadsheetml/2009/9/main" objectType="Radio" firstButton="1" fmlaLink="$I$29"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firstButton="1" fmlaLink="$I$30" lockText="1"/>
</file>

<file path=xl/ctrlProps/ctrlProp423.xml><?xml version="1.0" encoding="utf-8"?>
<formControlPr xmlns="http://schemas.microsoft.com/office/spreadsheetml/2009/9/main" objectType="Radio" lockText="1"/>
</file>

<file path=xl/ctrlProps/ctrlProp424.xml><?xml version="1.0" encoding="utf-8"?>
<formControlPr xmlns="http://schemas.microsoft.com/office/spreadsheetml/2009/9/main" objectType="Radio" firstButton="1" fmlaLink="$V$30"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firstButton="1" fmlaLink="$AA$30"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lockText="1"/>
</file>

<file path=xl/ctrlProps/ctrlProp429.xml><?xml version="1.0" encoding="utf-8"?>
<formControlPr xmlns="http://schemas.microsoft.com/office/spreadsheetml/2009/9/main" objectType="Radio" firstButton="1" fmlaLink="$L$34" lockText="1"/>
</file>

<file path=xl/ctrlProps/ctrlProp43.xml><?xml version="1.0" encoding="utf-8"?>
<formControlPr xmlns="http://schemas.microsoft.com/office/spreadsheetml/2009/9/main" objectType="CheckBox" fmlaLink="$J$35" lockText="1" noThreeD="1"/>
</file>

<file path=xl/ctrlProps/ctrlProp430.xml><?xml version="1.0" encoding="utf-8"?>
<formControlPr xmlns="http://schemas.microsoft.com/office/spreadsheetml/2009/9/main" objectType="Radio" lockText="1"/>
</file>

<file path=xl/ctrlProps/ctrlProp431.xml><?xml version="1.0" encoding="utf-8"?>
<formControlPr xmlns="http://schemas.microsoft.com/office/spreadsheetml/2009/9/main" objectType="Radio" firstButton="1" fmlaLink="$L$35" lockText="1"/>
</file>

<file path=xl/ctrlProps/ctrlProp432.xml><?xml version="1.0" encoding="utf-8"?>
<formControlPr xmlns="http://schemas.microsoft.com/office/spreadsheetml/2009/9/main" objectType="Radio"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CheckBox" fmlaLink="$I$37" lockText="1"/>
</file>

<file path=xl/ctrlProps/ctrlProp435.xml><?xml version="1.0" encoding="utf-8"?>
<formControlPr xmlns="http://schemas.microsoft.com/office/spreadsheetml/2009/9/main" objectType="CheckBox" fmlaLink="$L$37" lockText="1"/>
</file>

<file path=xl/ctrlProps/ctrlProp436.xml><?xml version="1.0" encoding="utf-8"?>
<formControlPr xmlns="http://schemas.microsoft.com/office/spreadsheetml/2009/9/main" objectType="CheckBox" fmlaLink="$O$37" lockText="1"/>
</file>

<file path=xl/ctrlProps/ctrlProp437.xml><?xml version="1.0" encoding="utf-8"?>
<formControlPr xmlns="http://schemas.microsoft.com/office/spreadsheetml/2009/9/main" objectType="CheckBox" fmlaLink="$I$38" lockText="1"/>
</file>

<file path=xl/ctrlProps/ctrlProp438.xml><?xml version="1.0" encoding="utf-8"?>
<formControlPr xmlns="http://schemas.microsoft.com/office/spreadsheetml/2009/9/main" objectType="CheckBox" fmlaLink="$K$38" lockText="1"/>
</file>

<file path=xl/ctrlProps/ctrlProp439.xml><?xml version="1.0" encoding="utf-8"?>
<formControlPr xmlns="http://schemas.microsoft.com/office/spreadsheetml/2009/9/main" objectType="CheckBox" fmlaLink="$O$38" lockText="1"/>
</file>

<file path=xl/ctrlProps/ctrlProp44.xml><?xml version="1.0" encoding="utf-8"?>
<formControlPr xmlns="http://schemas.microsoft.com/office/spreadsheetml/2009/9/main" objectType="CheckBox" fmlaLink="$O$35" lockText="1" noThreeD="1"/>
</file>

<file path=xl/ctrlProps/ctrlProp440.xml><?xml version="1.0" encoding="utf-8"?>
<formControlPr xmlns="http://schemas.microsoft.com/office/spreadsheetml/2009/9/main" objectType="CheckBox" fmlaLink="$T$38" lockText="1"/>
</file>

<file path=xl/ctrlProps/ctrlProp441.xml><?xml version="1.0" encoding="utf-8"?>
<formControlPr xmlns="http://schemas.microsoft.com/office/spreadsheetml/2009/9/main" objectType="CheckBox" fmlaLink="$X$38" lockText="1"/>
</file>

<file path=xl/ctrlProps/ctrlProp442.xml><?xml version="1.0" encoding="utf-8"?>
<formControlPr xmlns="http://schemas.microsoft.com/office/spreadsheetml/2009/9/main" objectType="Radio" firstButton="1" fmlaLink="$J$40" lockText="1"/>
</file>

<file path=xl/ctrlProps/ctrlProp443.xml><?xml version="1.0" encoding="utf-8"?>
<formControlPr xmlns="http://schemas.microsoft.com/office/spreadsheetml/2009/9/main" objectType="Radio" lockText="1"/>
</file>

<file path=xl/ctrlProps/ctrlProp444.xml><?xml version="1.0" encoding="utf-8"?>
<formControlPr xmlns="http://schemas.microsoft.com/office/spreadsheetml/2009/9/main" objectType="Radio" firstButton="1" fmlaLink="$U$40"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firstButton="1" fmlaLink="$K$41"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firstButton="1" fmlaLink="$K$42" lockText="1"/>
</file>

<file path=xl/ctrlProps/ctrlProp449.xml><?xml version="1.0" encoding="utf-8"?>
<formControlPr xmlns="http://schemas.microsoft.com/office/spreadsheetml/2009/9/main" objectType="Radio" lockText="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CheckBox" fmlaLink="$P$41" lockText="1"/>
</file>

<file path=xl/ctrlProps/ctrlProp451.xml><?xml version="1.0" encoding="utf-8"?>
<formControlPr xmlns="http://schemas.microsoft.com/office/spreadsheetml/2009/9/main" objectType="CheckBox" fmlaLink="$S$41" lockText="1"/>
</file>

<file path=xl/ctrlProps/ctrlProp452.xml><?xml version="1.0" encoding="utf-8"?>
<formControlPr xmlns="http://schemas.microsoft.com/office/spreadsheetml/2009/9/main" objectType="CheckBox" fmlaLink="$V$41" lockText="1"/>
</file>

<file path=xl/ctrlProps/ctrlProp453.xml><?xml version="1.0" encoding="utf-8"?>
<formControlPr xmlns="http://schemas.microsoft.com/office/spreadsheetml/2009/9/main" objectType="CheckBox" fmlaLink="$Z$41" lockText="1"/>
</file>

<file path=xl/ctrlProps/ctrlProp454.xml><?xml version="1.0" encoding="utf-8"?>
<formControlPr xmlns="http://schemas.microsoft.com/office/spreadsheetml/2009/9/main" objectType="CheckBox" fmlaLink="$P$42" lockText="1"/>
</file>

<file path=xl/ctrlProps/ctrlProp455.xml><?xml version="1.0" encoding="utf-8"?>
<formControlPr xmlns="http://schemas.microsoft.com/office/spreadsheetml/2009/9/main" objectType="CheckBox" fmlaLink="$S$42" lockText="1"/>
</file>

<file path=xl/ctrlProps/ctrlProp456.xml><?xml version="1.0" encoding="utf-8"?>
<formControlPr xmlns="http://schemas.microsoft.com/office/spreadsheetml/2009/9/main" objectType="CheckBox" fmlaLink="$V$42" lockText="1"/>
</file>

<file path=xl/ctrlProps/ctrlProp457.xml><?xml version="1.0" encoding="utf-8"?>
<formControlPr xmlns="http://schemas.microsoft.com/office/spreadsheetml/2009/9/main" objectType="CheckBox" fmlaLink="$Z$42" lockText="1"/>
</file>

<file path=xl/ctrlProps/ctrlProp458.xml><?xml version="1.0" encoding="utf-8"?>
<formControlPr xmlns="http://schemas.microsoft.com/office/spreadsheetml/2009/9/main" objectType="CheckBox" fmlaLink="$Q$43" lockText="1"/>
</file>

<file path=xl/ctrlProps/ctrlProp459.xml><?xml version="1.0" encoding="utf-8"?>
<formControlPr xmlns="http://schemas.microsoft.com/office/spreadsheetml/2009/9/main" objectType="CheckBox" fmlaLink="$I$44" lockText="1"/>
</file>

<file path=xl/ctrlProps/ctrlProp46.xml><?xml version="1.0" encoding="utf-8"?>
<formControlPr xmlns="http://schemas.microsoft.com/office/spreadsheetml/2009/9/main" objectType="Radio" firstButton="1" fmlaLink="$I$36" lockText="1" noThreeD="1"/>
</file>

<file path=xl/ctrlProps/ctrlProp460.xml><?xml version="1.0" encoding="utf-8"?>
<formControlPr xmlns="http://schemas.microsoft.com/office/spreadsheetml/2009/9/main" objectType="CheckBox" fmlaLink="$M$44" lockText="1"/>
</file>

<file path=xl/ctrlProps/ctrlProp461.xml><?xml version="1.0" encoding="utf-8"?>
<formControlPr xmlns="http://schemas.microsoft.com/office/spreadsheetml/2009/9/main" objectType="CheckBox" fmlaLink="$R$44" lockText="1"/>
</file>

<file path=xl/ctrlProps/ctrlProp462.xml><?xml version="1.0" encoding="utf-8"?>
<formControlPr xmlns="http://schemas.microsoft.com/office/spreadsheetml/2009/9/main" objectType="Radio" firstButton="1" fmlaLink="$L$58"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lockText="1"/>
</file>

<file path=xl/ctrlProps/ctrlProp468.xml><?xml version="1.0" encoding="utf-8"?>
<formControlPr xmlns="http://schemas.microsoft.com/office/spreadsheetml/2009/9/main" objectType="Radio" lockText="1"/>
</file>

<file path=xl/ctrlProps/ctrlProp469.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Radio" lockText="1"/>
</file>

<file path=xl/ctrlProps/ctrlProp473.xml><?xml version="1.0" encoding="utf-8"?>
<formControlPr xmlns="http://schemas.microsoft.com/office/spreadsheetml/2009/9/main" objectType="CheckBox" fmlaLink="$K$30" lockText="1"/>
</file>

<file path=xl/ctrlProps/ctrlProp474.xml><?xml version="1.0" encoding="utf-8"?>
<formControlPr xmlns="http://schemas.microsoft.com/office/spreadsheetml/2009/9/main" objectType="CheckBox" fmlaLink="$M$30" lockText="1"/>
</file>

<file path=xl/ctrlProps/ctrlProp475.xml><?xml version="1.0" encoding="utf-8"?>
<formControlPr xmlns="http://schemas.microsoft.com/office/spreadsheetml/2009/9/main" objectType="Radio" firstButton="1" fmlaLink="$I$43"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firstButton="1" fmlaLink="$L$59"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Radio" lockText="1"/>
</file>

<file path=xl/ctrlProps/ctrlProp481.xml><?xml version="1.0" encoding="utf-8"?>
<formControlPr xmlns="http://schemas.microsoft.com/office/spreadsheetml/2009/9/main" objectType="Radio" lockText="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Radio" firstButton="1" fmlaLink="$I$37"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CheckBox" fmlaLink="$J$28" lockText="1" noThreeD="1"/>
</file>

<file path=xl/ctrlProps/ctrlProp507.xml><?xml version="1.0" encoding="utf-8"?>
<formControlPr xmlns="http://schemas.microsoft.com/office/spreadsheetml/2009/9/main" objectType="CheckBox" fmlaLink="$M$28" lockText="1" noThreeD="1"/>
</file>

<file path=xl/ctrlProps/ctrlProp508.xml><?xml version="1.0" encoding="utf-8"?>
<formControlPr xmlns="http://schemas.microsoft.com/office/spreadsheetml/2009/9/main" objectType="CheckBox" fmlaLink="$Q$28" lockText="1" noThreeD="1"/>
</file>

<file path=xl/ctrlProps/ctrlProp509.xml><?xml version="1.0" encoding="utf-8"?>
<formControlPr xmlns="http://schemas.microsoft.com/office/spreadsheetml/2009/9/main" objectType="CheckBox" fmlaLink="$T$28"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fmlaLink="$X$28" lockText="1" noThreeD="1"/>
</file>

<file path=xl/ctrlProps/ctrlProp511.xml><?xml version="1.0" encoding="utf-8"?>
<formControlPr xmlns="http://schemas.microsoft.com/office/spreadsheetml/2009/9/main" objectType="CheckBox" fmlaLink="$AB$28" lockText="1"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CheckBox" fmlaLink="$E$29" lockText="1" noThreeD="1"/>
</file>

<file path=xl/ctrlProps/ctrlProp514.xml><?xml version="1.0" encoding="utf-8"?>
<formControlPr xmlns="http://schemas.microsoft.com/office/spreadsheetml/2009/9/main" objectType="CheckBox" fmlaLink="$J$29" lockText="1" noThreeD="1"/>
</file>

<file path=xl/ctrlProps/ctrlProp515.xml><?xml version="1.0" encoding="utf-8"?>
<formControlPr xmlns="http://schemas.microsoft.com/office/spreadsheetml/2009/9/main" objectType="CheckBox" fmlaLink="$O$29" lockText="1" noThreeD="1"/>
</file>

<file path=xl/ctrlProps/ctrlProp516.xml><?xml version="1.0" encoding="utf-8"?>
<formControlPr xmlns="http://schemas.microsoft.com/office/spreadsheetml/2009/9/main" objectType="CheckBox" fmlaLink="$T$29" lockText="1" noThreeD="1"/>
</file>

<file path=xl/ctrlProps/ctrlProp517.xml><?xml version="1.0" encoding="utf-8"?>
<formControlPr xmlns="http://schemas.microsoft.com/office/spreadsheetml/2009/9/main" objectType="CheckBox" fmlaLink="$E$30" lockText="1" noThreeD="1"/>
</file>

<file path=xl/ctrlProps/ctrlProp518.xml><?xml version="1.0" encoding="utf-8"?>
<formControlPr xmlns="http://schemas.microsoft.com/office/spreadsheetml/2009/9/main" objectType="CheckBox" fmlaLink="$J$30" lockText="1" noThreeD="1"/>
</file>

<file path=xl/ctrlProps/ctrlProp519.xml><?xml version="1.0" encoding="utf-8"?>
<formControlPr xmlns="http://schemas.microsoft.com/office/spreadsheetml/2009/9/main" objectType="CheckBox" fmlaLink="$O$30" lockText="1" noThreeD="1"/>
</file>

<file path=xl/ctrlProps/ctrlProp52.xml><?xml version="1.0" encoding="utf-8"?>
<formControlPr xmlns="http://schemas.microsoft.com/office/spreadsheetml/2009/9/main" objectType="Radio" firstButton="1" fmlaLink="$AD$38" lockText="1" noThreeD="1"/>
</file>

<file path=xl/ctrlProps/ctrlProp520.xml><?xml version="1.0" encoding="utf-8"?>
<formControlPr xmlns="http://schemas.microsoft.com/office/spreadsheetml/2009/9/main" objectType="CheckBox" fmlaLink="$T$30" lockText="1" noThreeD="1"/>
</file>

<file path=xl/ctrlProps/ctrlProp521.xml><?xml version="1.0" encoding="utf-8"?>
<formControlPr xmlns="http://schemas.microsoft.com/office/spreadsheetml/2009/9/main" objectType="CheckBox" fmlaLink="$Y$30" lockText="1" noThreeD="1"/>
</file>

<file path=xl/ctrlProps/ctrlProp522.xml><?xml version="1.0" encoding="utf-8"?>
<formControlPr xmlns="http://schemas.microsoft.com/office/spreadsheetml/2009/9/main" objectType="CheckBox" fmlaLink="$E$31" lockText="1" noThreeD="1"/>
</file>

<file path=xl/ctrlProps/ctrlProp523.xml><?xml version="1.0" encoding="utf-8"?>
<formControlPr xmlns="http://schemas.microsoft.com/office/spreadsheetml/2009/9/main" objectType="CheckBox" fmlaLink="$J$31" lockText="1" noThreeD="1"/>
</file>

<file path=xl/ctrlProps/ctrlProp524.xml><?xml version="1.0" encoding="utf-8"?>
<formControlPr xmlns="http://schemas.microsoft.com/office/spreadsheetml/2009/9/main" objectType="CheckBox" fmlaLink="$O$31" lockText="1"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Radio" firstButton="1" fmlaLink="$I$32"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Radio" firstButton="1" fmlaLink="$I$33"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fmlaLink="$AD$34"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firstButton="1" fmlaLink="$AD$35"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firstButton="1" fmlaLink="$AD$36"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CheckBox" fmlaLink="$Q$37" lockText="1" noThreeD="1"/>
</file>

<file path=xl/ctrlProps/ctrlProp545.xml><?xml version="1.0" encoding="utf-8"?>
<formControlPr xmlns="http://schemas.microsoft.com/office/spreadsheetml/2009/9/main" objectType="Radio" firstButton="1" fmlaLink="$AD$37"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CheckBox" fmlaLink="$Y$29" lockText="1"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Radio" firstButton="1" fmlaLink="$E$27"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E$28"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AD$39" lockText="1" noThreeD="1"/>
</file>

<file path=xl/ctrlProps/ctrlProp560.xml><?xml version="1.0" encoding="utf-8"?>
<formControlPr xmlns="http://schemas.microsoft.com/office/spreadsheetml/2009/9/main" objectType="CheckBox" fmlaLink="$C$26" lockText="1" noThreeD="1"/>
</file>

<file path=xl/ctrlProps/ctrlProp561.xml><?xml version="1.0" encoding="utf-8"?>
<formControlPr xmlns="http://schemas.microsoft.com/office/spreadsheetml/2009/9/main" objectType="Radio" firstButton="1" fmlaLink="$E$5"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Radio" firstButton="1" fmlaLink="$M$5"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E$6"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firstButton="1" fmlaLink="$E$9"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firstButton="1" fmlaLink="$E$10"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E$11" lockText="1"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E$12"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T$12" lockText="1" noThreeD="1"/>
</file>

<file path=xl/ctrlProps/ctrlProp6.xml><?xml version="1.0" encoding="utf-8"?>
<formControlPr xmlns="http://schemas.microsoft.com/office/spreadsheetml/2009/9/main" objectType="Radio" firstButton="1" fmlaLink="$V$9" lockText="1" noThreeD="1"/>
</file>

<file path=xl/ctrlProps/ctrlProp60.xml><?xml version="1.0" encoding="utf-8"?>
<formControlPr xmlns="http://schemas.microsoft.com/office/spreadsheetml/2009/9/main" objectType="Radio" firstButton="1" fmlaLink="$AD$40"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E$13"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CheckBox" fmlaLink="$J$14" lockText="1" noThreeD="1"/>
</file>

<file path=xl/ctrlProps/ctrlProp606.xml><?xml version="1.0" encoding="utf-8"?>
<formControlPr xmlns="http://schemas.microsoft.com/office/spreadsheetml/2009/9/main" objectType="CheckBox" fmlaLink="$N$14" lockText="1" noThreeD="1"/>
</file>

<file path=xl/ctrlProps/ctrlProp607.xml><?xml version="1.0" encoding="utf-8"?>
<formControlPr xmlns="http://schemas.microsoft.com/office/spreadsheetml/2009/9/main" objectType="CheckBox" fmlaLink="$R$14" lockText="1" noThreeD="1"/>
</file>

<file path=xl/ctrlProps/ctrlProp608.xml><?xml version="1.0" encoding="utf-8"?>
<formControlPr xmlns="http://schemas.microsoft.com/office/spreadsheetml/2009/9/main" objectType="CheckBox" fmlaLink="$W$14" lockText="1" noThreeD="1"/>
</file>

<file path=xl/ctrlProps/ctrlProp609.xml><?xml version="1.0" encoding="utf-8"?>
<formControlPr xmlns="http://schemas.microsoft.com/office/spreadsheetml/2009/9/main" objectType="CheckBox" fmlaLink="$AA$14"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CheckBox" fmlaLink="$AE$14" lockText="1" noThreeD="1"/>
</file>

<file path=xl/ctrlProps/ctrlProp611.xml><?xml version="1.0" encoding="utf-8"?>
<formControlPr xmlns="http://schemas.microsoft.com/office/spreadsheetml/2009/9/main" objectType="CheckBox" fmlaLink="$J$15" lockText="1" noThreeD="1"/>
</file>

<file path=xl/ctrlProps/ctrlProp612.xml><?xml version="1.0" encoding="utf-8"?>
<formControlPr xmlns="http://schemas.microsoft.com/office/spreadsheetml/2009/9/main" objectType="CheckBox" fmlaLink="$N$15" lockText="1" noThreeD="1"/>
</file>

<file path=xl/ctrlProps/ctrlProp613.xml><?xml version="1.0" encoding="utf-8"?>
<formControlPr xmlns="http://schemas.microsoft.com/office/spreadsheetml/2009/9/main" objectType="CheckBox" fmlaLink="$R$15" lockText="1" noThreeD="1"/>
</file>

<file path=xl/ctrlProps/ctrlProp614.xml><?xml version="1.0" encoding="utf-8"?>
<formControlPr xmlns="http://schemas.microsoft.com/office/spreadsheetml/2009/9/main" objectType="CheckBox" fmlaLink="$W$15" lockText="1" noThreeD="1"/>
</file>

<file path=xl/ctrlProps/ctrlProp615.xml><?xml version="1.0" encoding="utf-8"?>
<formControlPr xmlns="http://schemas.microsoft.com/office/spreadsheetml/2009/9/main" objectType="CheckBox" fmlaLink="$AA$15" lockText="1" noThreeD="1"/>
</file>

<file path=xl/ctrlProps/ctrlProp616.xml><?xml version="1.0" encoding="utf-8"?>
<formControlPr xmlns="http://schemas.microsoft.com/office/spreadsheetml/2009/9/main" objectType="CheckBox" fmlaLink="$AE$15" lockText="1"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firstButton="1" fmlaLink="$E$16"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CheckBox" fmlaLink="$M$16" lockText="1" noThreeD="1"/>
</file>

<file path=xl/ctrlProps/ctrlProp621.xml><?xml version="1.0" encoding="utf-8"?>
<formControlPr xmlns="http://schemas.microsoft.com/office/spreadsheetml/2009/9/main" objectType="CheckBox" fmlaLink="$Q$16" lockText="1" noThreeD="1"/>
</file>

<file path=xl/ctrlProps/ctrlProp622.xml><?xml version="1.0" encoding="utf-8"?>
<formControlPr xmlns="http://schemas.microsoft.com/office/spreadsheetml/2009/9/main" objectType="CheckBox" fmlaLink="$U$16" lockText="1" noThreeD="1"/>
</file>

<file path=xl/ctrlProps/ctrlProp623.xml><?xml version="1.0" encoding="utf-8"?>
<formControlPr xmlns="http://schemas.microsoft.com/office/spreadsheetml/2009/9/main" objectType="CheckBox" fmlaLink="$Z$16" lockText="1" noThreeD="1"/>
</file>

<file path=xl/ctrlProps/ctrlProp624.xml><?xml version="1.0" encoding="utf-8"?>
<formControlPr xmlns="http://schemas.microsoft.com/office/spreadsheetml/2009/9/main" objectType="CheckBox" fmlaLink="$AE$16" lockText="1"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CheckBox" fmlaLink="$E$18" lockText="1" noThreeD="1"/>
</file>

<file path=xl/ctrlProps/ctrlProp627.xml><?xml version="1.0" encoding="utf-8"?>
<formControlPr xmlns="http://schemas.microsoft.com/office/spreadsheetml/2009/9/main" objectType="CheckBox" fmlaLink="$E$19" lockText="1" noThreeD="1"/>
</file>

<file path=xl/ctrlProps/ctrlProp628.xml><?xml version="1.0" encoding="utf-8"?>
<formControlPr xmlns="http://schemas.microsoft.com/office/spreadsheetml/2009/9/main" objectType="CheckBox" fmlaLink="$E$20" lockText="1" noThreeD="1"/>
</file>

<file path=xl/ctrlProps/ctrlProp629.xml><?xml version="1.0" encoding="utf-8"?>
<formControlPr xmlns="http://schemas.microsoft.com/office/spreadsheetml/2009/9/main" objectType="CheckBox" fmlaLink="$E$21" lockText="1"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CheckBox" fmlaLink="$W$17" lockText="1" noThreeD="1"/>
</file>

<file path=xl/ctrlProps/ctrlProp631.xml><?xml version="1.0" encoding="utf-8"?>
<formControlPr xmlns="http://schemas.microsoft.com/office/spreadsheetml/2009/9/main" objectType="CheckBox" fmlaLink="$W$18" lockText="1" noThreeD="1"/>
</file>

<file path=xl/ctrlProps/ctrlProp632.xml><?xml version="1.0" encoding="utf-8"?>
<formControlPr xmlns="http://schemas.microsoft.com/office/spreadsheetml/2009/9/main" objectType="CheckBox" fmlaLink="$W$19" lockText="1" noThreeD="1"/>
</file>

<file path=xl/ctrlProps/ctrlProp633.xml><?xml version="1.0" encoding="utf-8"?>
<formControlPr xmlns="http://schemas.microsoft.com/office/spreadsheetml/2009/9/main" objectType="CheckBox" fmlaLink="$W$20" lockText="1" noThreeD="1"/>
</file>

<file path=xl/ctrlProps/ctrlProp634.xml><?xml version="1.0" encoding="utf-8"?>
<formControlPr xmlns="http://schemas.microsoft.com/office/spreadsheetml/2009/9/main" objectType="CheckBox" fmlaLink="$W$21" lockText="1"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Radio" firstButton="1" fmlaLink="$K$37"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Q$41" lockText="1"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K$38"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AD$41"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CheckBox" fmlaLink="$Y$8" lockText="1" noThreeD="1"/>
</file>

<file path=xl/ctrlProps/ctrlProp656.xml><?xml version="1.0" encoding="utf-8"?>
<formControlPr xmlns="http://schemas.microsoft.com/office/spreadsheetml/2009/9/main" objectType="Radio" firstButton="1" fmlaLink="$AE$6"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CheckBox" fmlaLink="$AE$7"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CheckBox" fmlaLink="$AG$7" lockText="1"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fmlaLink="$AE$14"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fmlaLink="$AE$15"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Radio" firstButton="1" fmlaLink="$AE$16"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fmlaLink="$AE$17"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Radio" firstButton="1" fmlaLink="$AC$18"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CheckBox" fmlaLink="$Z$20" lockText="1" noThreeD="1"/>
</file>

<file path=xl/ctrlProps/ctrlProp679.xml><?xml version="1.0" encoding="utf-8"?>
<formControlPr xmlns="http://schemas.microsoft.com/office/spreadsheetml/2009/9/main" objectType="CheckBox" fmlaLink="$Z$21" lockText="1"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CheckBox" fmlaLink="$Z$22" lockText="1" noThreeD="1"/>
</file>

<file path=xl/ctrlProps/ctrlProp681.xml><?xml version="1.0" encoding="utf-8"?>
<formControlPr xmlns="http://schemas.microsoft.com/office/spreadsheetml/2009/9/main" objectType="CheckBox" fmlaLink="$Z$23" lockText="1" noThreeD="1"/>
</file>

<file path=xl/ctrlProps/ctrlProp682.xml><?xml version="1.0" encoding="utf-8"?>
<formControlPr xmlns="http://schemas.microsoft.com/office/spreadsheetml/2009/9/main" objectType="CheckBox" fmlaLink="$Z$24" lockText="1" noThreeD="1"/>
</file>

<file path=xl/ctrlProps/ctrlProp683.xml><?xml version="1.0" encoding="utf-8"?>
<formControlPr xmlns="http://schemas.microsoft.com/office/spreadsheetml/2009/9/main" objectType="CheckBox" fmlaLink="$Z$25" lockText="1" noThreeD="1"/>
</file>

<file path=xl/ctrlProps/ctrlProp684.xml><?xml version="1.0" encoding="utf-8"?>
<formControlPr xmlns="http://schemas.microsoft.com/office/spreadsheetml/2009/9/main" objectType="CheckBox" fmlaLink="$AE$20" lockText="1" noThreeD="1"/>
</file>

<file path=xl/ctrlProps/ctrlProp685.xml><?xml version="1.0" encoding="utf-8"?>
<formControlPr xmlns="http://schemas.microsoft.com/office/spreadsheetml/2009/9/main" objectType="CheckBox" fmlaLink="$AE$21" lockText="1" noThreeD="1"/>
</file>

<file path=xl/ctrlProps/ctrlProp686.xml><?xml version="1.0" encoding="utf-8"?>
<formControlPr xmlns="http://schemas.microsoft.com/office/spreadsheetml/2009/9/main" objectType="CheckBox" fmlaLink="$AE$22" lockText="1" noThreeD="1"/>
</file>

<file path=xl/ctrlProps/ctrlProp687.xml><?xml version="1.0" encoding="utf-8"?>
<formControlPr xmlns="http://schemas.microsoft.com/office/spreadsheetml/2009/9/main" objectType="CheckBox" fmlaLink="$Z$27" lockText="1"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Radio" firstButton="1" fmlaLink="$AC$30" lockText="1" noThreeD="1"/>
</file>

<file path=xl/ctrlProps/ctrlProp69.xml><?xml version="1.0" encoding="utf-8"?>
<formControlPr xmlns="http://schemas.microsoft.com/office/spreadsheetml/2009/9/main" objectType="Radio" firstButton="1" fmlaLink="$AD$43"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CheckBox" fmlaLink="$E$9" lockText="1" noThreeD="1"/>
</file>

<file path=xl/ctrlProps/ctrlProp694.xml><?xml version="1.0" encoding="utf-8"?>
<formControlPr xmlns="http://schemas.microsoft.com/office/spreadsheetml/2009/9/main" objectType="CheckBox" fmlaLink="$H$9" lockText="1" noThreeD="1"/>
</file>

<file path=xl/ctrlProps/ctrlProp695.xml><?xml version="1.0" encoding="utf-8"?>
<formControlPr xmlns="http://schemas.microsoft.com/office/spreadsheetml/2009/9/main" objectType="CheckBox" fmlaLink="$K$9" lockText="1" noThreeD="1"/>
</file>

<file path=xl/ctrlProps/ctrlProp696.xml><?xml version="1.0" encoding="utf-8"?>
<formControlPr xmlns="http://schemas.microsoft.com/office/spreadsheetml/2009/9/main" objectType="CheckBox" fmlaLink="$N$9" lockText="1" noThreeD="1"/>
</file>

<file path=xl/ctrlProps/ctrlProp697.xml><?xml version="1.0" encoding="utf-8"?>
<formControlPr xmlns="http://schemas.microsoft.com/office/spreadsheetml/2009/9/main" objectType="CheckBox" fmlaLink="$Q$9" lockText="1" noThreeD="1"/>
</file>

<file path=xl/ctrlProps/ctrlProp698.xml><?xml version="1.0" encoding="utf-8"?>
<formControlPr xmlns="http://schemas.microsoft.com/office/spreadsheetml/2009/9/main" objectType="CheckBox" fmlaLink="$T$9" lockText="1" noThreeD="1"/>
</file>

<file path=xl/ctrlProps/ctrlProp699.xml><?xml version="1.0" encoding="utf-8"?>
<formControlPr xmlns="http://schemas.microsoft.com/office/spreadsheetml/2009/9/main" objectType="CheckBox" fmlaLink="$Z$9"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CheckBox" fmlaLink="$E$10" lockText="1" noThreeD="1"/>
</file>

<file path=xl/ctrlProps/ctrlProp701.xml><?xml version="1.0" encoding="utf-8"?>
<formControlPr xmlns="http://schemas.microsoft.com/office/spreadsheetml/2009/9/main" objectType="CheckBox" fmlaLink="$Z$10" lockText="1"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CheckBox" fmlaLink="$E$11" lockText="1" noThreeD="1"/>
</file>

<file path=xl/ctrlProps/ctrlProp704.xml><?xml version="1.0" encoding="utf-8"?>
<formControlPr xmlns="http://schemas.microsoft.com/office/spreadsheetml/2009/9/main" objectType="CheckBox" fmlaLink="$H$11" lockText="1" noThreeD="1"/>
</file>

<file path=xl/ctrlProps/ctrlProp705.xml><?xml version="1.0" encoding="utf-8"?>
<formControlPr xmlns="http://schemas.microsoft.com/office/spreadsheetml/2009/9/main" objectType="CheckBox" fmlaLink="$K$11" lockText="1" noThreeD="1"/>
</file>

<file path=xl/ctrlProps/ctrlProp706.xml><?xml version="1.0" encoding="utf-8"?>
<formControlPr xmlns="http://schemas.microsoft.com/office/spreadsheetml/2009/9/main" objectType="CheckBox" fmlaLink="$N$11" lockText="1" noThreeD="1"/>
</file>

<file path=xl/ctrlProps/ctrlProp707.xml><?xml version="1.0" encoding="utf-8"?>
<formControlPr xmlns="http://schemas.microsoft.com/office/spreadsheetml/2009/9/main" objectType="CheckBox" fmlaLink="$Q$11" lockText="1" noThreeD="1"/>
</file>

<file path=xl/ctrlProps/ctrlProp708.xml><?xml version="1.0" encoding="utf-8"?>
<formControlPr xmlns="http://schemas.microsoft.com/office/spreadsheetml/2009/9/main" objectType="CheckBox" fmlaLink="$U$11" lockText="1" noThreeD="1"/>
</file>

<file path=xl/ctrlProps/ctrlProp709.xml><?xml version="1.0" encoding="utf-8"?>
<formControlPr xmlns="http://schemas.microsoft.com/office/spreadsheetml/2009/9/main" objectType="CheckBox" fmlaLink="$Y$11"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CheckBox" fmlaLink="$AB$11" lockText="1"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Radio" firstButton="1" fmlaLink="$E$13"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Radio" lockText="1"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N$13"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Y$33" lockText="1" noThreeD="1"/>
</file>

<file path=xl/ctrlProps/ctrlProp720.xml><?xml version="1.0" encoding="utf-8"?>
<formControlPr xmlns="http://schemas.microsoft.com/office/spreadsheetml/2009/9/main" objectType="Radio" firstButton="1" fmlaLink="$AA$13"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fmlaLink="$E$14"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Radio" lockText="1" noThreeD="1"/>
</file>

<file path=xl/ctrlProps/ctrlProp728.xml><?xml version="1.0" encoding="utf-8"?>
<formControlPr xmlns="http://schemas.microsoft.com/office/spreadsheetml/2009/9/main" objectType="Radio"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fmlaLink="$E$27"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CheckBox" fmlaLink="$E$16" lockText="1" noThreeD="1"/>
</file>

<file path=xl/ctrlProps/ctrlProp732.xml><?xml version="1.0" encoding="utf-8"?>
<formControlPr xmlns="http://schemas.microsoft.com/office/spreadsheetml/2009/9/main" objectType="CheckBox" fmlaLink="$J$16" lockText="1" noThreeD="1"/>
</file>

<file path=xl/ctrlProps/ctrlProp733.xml><?xml version="1.0" encoding="utf-8"?>
<formControlPr xmlns="http://schemas.microsoft.com/office/spreadsheetml/2009/9/main" objectType="CheckBox" fmlaLink="$N$16" lockText="1" noThreeD="1"/>
</file>

<file path=xl/ctrlProps/ctrlProp734.xml><?xml version="1.0" encoding="utf-8"?>
<formControlPr xmlns="http://schemas.microsoft.com/office/spreadsheetml/2009/9/main" objectType="CheckBox" fmlaLink="$R$16" lockText="1" noThreeD="1"/>
</file>

<file path=xl/ctrlProps/ctrlProp735.xml><?xml version="1.0" encoding="utf-8"?>
<formControlPr xmlns="http://schemas.microsoft.com/office/spreadsheetml/2009/9/main" objectType="CheckBox" fmlaLink="$W$16" lockText="1" noThreeD="1"/>
</file>

<file path=xl/ctrlProps/ctrlProp736.xml><?xml version="1.0" encoding="utf-8"?>
<formControlPr xmlns="http://schemas.microsoft.com/office/spreadsheetml/2009/9/main" objectType="CheckBox" fmlaLink="$AB$16" lockText="1" noThreeD="1"/>
</file>

<file path=xl/ctrlProps/ctrlProp737.xml><?xml version="1.0" encoding="utf-8"?>
<formControlPr xmlns="http://schemas.microsoft.com/office/spreadsheetml/2009/9/main" objectType="CheckBox" fmlaLink="$AG$16" lockText="1"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Radio" firstButton="1" fmlaLink="$E$19"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CheckBox" fmlaLink="$E$20" lockText="1" noThreeD="1"/>
</file>

<file path=xl/ctrlProps/ctrlProp744.xml><?xml version="1.0" encoding="utf-8"?>
<formControlPr xmlns="http://schemas.microsoft.com/office/spreadsheetml/2009/9/main" objectType="CheckBox" fmlaLink="$H$20" lockText="1" noThreeD="1"/>
</file>

<file path=xl/ctrlProps/ctrlProp745.xml><?xml version="1.0" encoding="utf-8"?>
<formControlPr xmlns="http://schemas.microsoft.com/office/spreadsheetml/2009/9/main" objectType="CheckBox" fmlaLink="$K$20" lockText="1" noThreeD="1"/>
</file>

<file path=xl/ctrlProps/ctrlProp746.xml><?xml version="1.0" encoding="utf-8"?>
<formControlPr xmlns="http://schemas.microsoft.com/office/spreadsheetml/2009/9/main" objectType="CheckBox" fmlaLink="$N$20" lockText="1" noThreeD="1"/>
</file>

<file path=xl/ctrlProps/ctrlProp747.xml><?xml version="1.0" encoding="utf-8"?>
<formControlPr xmlns="http://schemas.microsoft.com/office/spreadsheetml/2009/9/main" objectType="CheckBox" fmlaLink="$Q$20" lockText="1"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E$21" lockText="1"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fmlaLink="$V$21"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Radio" lockText="1" noThreeD="1"/>
</file>

<file path=xl/ctrlProps/ctrlProp755.xml><?xml version="1.0" encoding="utf-8"?>
<formControlPr xmlns="http://schemas.microsoft.com/office/spreadsheetml/2009/9/main" objectType="Radio"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CheckBox" fmlaLink="$E$23" lockText="1" noThreeD="1"/>
</file>

<file path=xl/ctrlProps/ctrlProp759.xml><?xml version="1.0" encoding="utf-8"?>
<formControlPr xmlns="http://schemas.microsoft.com/office/spreadsheetml/2009/9/main" objectType="CheckBox" fmlaLink="$H$23"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CheckBox" fmlaLink="$K$23" lockText="1" noThreeD="1"/>
</file>

<file path=xl/ctrlProps/ctrlProp761.xml><?xml version="1.0" encoding="utf-8"?>
<formControlPr xmlns="http://schemas.microsoft.com/office/spreadsheetml/2009/9/main" objectType="CheckBox" fmlaLink="$Q$23" lockText="1" noThreeD="1"/>
</file>

<file path=xl/ctrlProps/ctrlProp762.xml><?xml version="1.0" encoding="utf-8"?>
<formControlPr xmlns="http://schemas.microsoft.com/office/spreadsheetml/2009/9/main" objectType="CheckBox" fmlaLink="$S$23" lockText="1" noThreeD="1"/>
</file>

<file path=xl/ctrlProps/ctrlProp763.xml><?xml version="1.0" encoding="utf-8"?>
<formControlPr xmlns="http://schemas.microsoft.com/office/spreadsheetml/2009/9/main" objectType="CheckBox" fmlaLink="$U$23" lockText="1" noThreeD="1"/>
</file>

<file path=xl/ctrlProps/ctrlProp764.xml><?xml version="1.0" encoding="utf-8"?>
<formControlPr xmlns="http://schemas.microsoft.com/office/spreadsheetml/2009/9/main" objectType="CheckBox" fmlaLink="$AC$23" lockText="1"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CheckBox" fmlaLink="$E$24" lockText="1" noThreeD="1"/>
</file>

<file path=xl/ctrlProps/ctrlProp767.xml><?xml version="1.0" encoding="utf-8"?>
<formControlPr xmlns="http://schemas.microsoft.com/office/spreadsheetml/2009/9/main" objectType="CheckBox" fmlaLink="$H$24" lockText="1" noThreeD="1"/>
</file>

<file path=xl/ctrlProps/ctrlProp768.xml><?xml version="1.0" encoding="utf-8"?>
<formControlPr xmlns="http://schemas.microsoft.com/office/spreadsheetml/2009/9/main" objectType="CheckBox" fmlaLink="$K$24" lockText="1" noThreeD="1"/>
</file>

<file path=xl/ctrlProps/ctrlProp769.xml><?xml version="1.0" encoding="utf-8"?>
<formControlPr xmlns="http://schemas.microsoft.com/office/spreadsheetml/2009/9/main" objectType="CheckBox" fmlaLink="$Q$24" lockText="1"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CheckBox" fmlaLink="$S$24" lockText="1" noThreeD="1"/>
</file>

<file path=xl/ctrlProps/ctrlProp771.xml><?xml version="1.0" encoding="utf-8"?>
<formControlPr xmlns="http://schemas.microsoft.com/office/spreadsheetml/2009/9/main" objectType="CheckBox" fmlaLink="$U$24" lockText="1" noThreeD="1"/>
</file>

<file path=xl/ctrlProps/ctrlProp772.xml><?xml version="1.0" encoding="utf-8"?>
<formControlPr xmlns="http://schemas.microsoft.com/office/spreadsheetml/2009/9/main" objectType="CheckBox" fmlaLink="$AC$24" lockText="1"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firstButton="1" fmlaLink="$E$25"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CheckBox" fmlaLink="$E$27" lockText="1" noThreeD="1"/>
</file>

<file path=xl/ctrlProps/ctrlProp778.xml><?xml version="1.0" encoding="utf-8"?>
<formControlPr xmlns="http://schemas.microsoft.com/office/spreadsheetml/2009/9/main" objectType="CheckBox" fmlaLink="$H$27" lockText="1" noThreeD="1"/>
</file>

<file path=xl/ctrlProps/ctrlProp779.xml><?xml version="1.0" encoding="utf-8"?>
<formControlPr xmlns="http://schemas.microsoft.com/office/spreadsheetml/2009/9/main" objectType="Radio" firstButton="1" fmlaLink="$K$27" lockText="1" noThreeD="1"/>
</file>

<file path=xl/ctrlProps/ctrlProp78.xml><?xml version="1.0" encoding="utf-8"?>
<formControlPr xmlns="http://schemas.microsoft.com/office/spreadsheetml/2009/9/main" objectType="Radio" firstButton="1" fmlaLink="$E$28"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firstButton="1" fmlaLink="$Y$27"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E$29"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fmlaLink="$W$29"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CheckBox" fmlaLink="$E$30" lockText="1" noThreeD="1"/>
</file>

<file path=xl/ctrlProps/ctrlProp795.xml><?xml version="1.0" encoding="utf-8"?>
<formControlPr xmlns="http://schemas.microsoft.com/office/spreadsheetml/2009/9/main" objectType="CheckBox" fmlaLink="$I$30" lockText="1" noThreeD="1"/>
</file>

<file path=xl/ctrlProps/ctrlProp796.xml><?xml version="1.0" encoding="utf-8"?>
<formControlPr xmlns="http://schemas.microsoft.com/office/spreadsheetml/2009/9/main" objectType="CheckBox" fmlaLink="$M$30" lockText="1" noThreeD="1"/>
</file>

<file path=xl/ctrlProps/ctrlProp797.xml><?xml version="1.0" encoding="utf-8"?>
<formControlPr xmlns="http://schemas.microsoft.com/office/spreadsheetml/2009/9/main" objectType="CheckBox" fmlaLink="$R$30" lockText="1" noThreeD="1"/>
</file>

<file path=xl/ctrlProps/ctrlProp798.xml><?xml version="1.0" encoding="utf-8"?>
<formControlPr xmlns="http://schemas.microsoft.com/office/spreadsheetml/2009/9/main" objectType="CheckBox" fmlaLink="$U$30" lockText="1" noThreeD="1"/>
</file>

<file path=xl/ctrlProps/ctrlProp799.xml><?xml version="1.0" encoding="utf-8"?>
<formControlPr xmlns="http://schemas.microsoft.com/office/spreadsheetml/2009/9/main" objectType="CheckBox" fmlaLink="$X$3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30" lockText="1"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Radio" firstButton="1" fmlaLink="$E$32"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CheckBox" fmlaLink="$E$35" lockText="1"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CheckBox" fmlaLink="$I$35" lockText="1" noThreeD="1"/>
</file>

<file path=xl/ctrlProps/ctrlProp811.xml><?xml version="1.0" encoding="utf-8"?>
<formControlPr xmlns="http://schemas.microsoft.com/office/spreadsheetml/2009/9/main" objectType="CheckBox" fmlaLink="$M$35" lockText="1"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fmlaLink="$AA$5"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Radio" lockText="1"/>
</file>

<file path=xl/ctrlProps/ctrlProp816.xml><?xml version="1.0" encoding="utf-8"?>
<formControlPr xmlns="http://schemas.microsoft.com/office/spreadsheetml/2009/9/main" objectType="Radio" firstButton="1" fmlaLink="$AA$7"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firstButton="1" fmlaLink="$AA$8" lockText="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Radio" lockText="1"/>
</file>

<file path=xl/ctrlProps/ctrlProp822.xml><?xml version="1.0" encoding="utf-8"?>
<formControlPr xmlns="http://schemas.microsoft.com/office/spreadsheetml/2009/9/main" objectType="CheckBox" fmlaLink="$I$14" lockText="1"/>
</file>

<file path=xl/ctrlProps/ctrlProp823.xml><?xml version="1.0" encoding="utf-8"?>
<formControlPr xmlns="http://schemas.microsoft.com/office/spreadsheetml/2009/9/main" objectType="CheckBox" fmlaLink="$L$14" lockText="1"/>
</file>

<file path=xl/ctrlProps/ctrlProp824.xml><?xml version="1.0" encoding="utf-8"?>
<formControlPr xmlns="http://schemas.microsoft.com/office/spreadsheetml/2009/9/main" objectType="CheckBox" fmlaLink="$P$14" lockText="1"/>
</file>

<file path=xl/ctrlProps/ctrlProp825.xml><?xml version="1.0" encoding="utf-8"?>
<formControlPr xmlns="http://schemas.microsoft.com/office/spreadsheetml/2009/9/main" objectType="CheckBox" fmlaLink="$R$14" lockText="1"/>
</file>

<file path=xl/ctrlProps/ctrlProp826.xml><?xml version="1.0" encoding="utf-8"?>
<formControlPr xmlns="http://schemas.microsoft.com/office/spreadsheetml/2009/9/main" objectType="CheckBox" fmlaLink="$U$14" lockText="1"/>
</file>

<file path=xl/ctrlProps/ctrlProp827.xml><?xml version="1.0" encoding="utf-8"?>
<formControlPr xmlns="http://schemas.microsoft.com/office/spreadsheetml/2009/9/main" objectType="Radio" firstButton="1" fmlaLink="$M$15"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firstButton="1" fmlaLink="$U$15" lockText="1"/>
</file>

<file path=xl/ctrlProps/ctrlProp83.xml><?xml version="1.0" encoding="utf-8"?>
<formControlPr xmlns="http://schemas.microsoft.com/office/spreadsheetml/2009/9/main" objectType="CheckBox" fmlaLink="$C$26" lockText="1" noThreeD="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CheckBox" fmlaLink="$I$16" lockText="1"/>
</file>

<file path=xl/ctrlProps/ctrlProp832.xml><?xml version="1.0" encoding="utf-8"?>
<formControlPr xmlns="http://schemas.microsoft.com/office/spreadsheetml/2009/9/main" objectType="CheckBox" fmlaLink="$L$16" lockText="1"/>
</file>

<file path=xl/ctrlProps/ctrlProp833.xml><?xml version="1.0" encoding="utf-8"?>
<formControlPr xmlns="http://schemas.microsoft.com/office/spreadsheetml/2009/9/main" objectType="CheckBox" fmlaLink="$P$16" lockText="1"/>
</file>

<file path=xl/ctrlProps/ctrlProp834.xml><?xml version="1.0" encoding="utf-8"?>
<formControlPr xmlns="http://schemas.microsoft.com/office/spreadsheetml/2009/9/main" objectType="Radio" firstButton="1" fmlaLink="$V$16"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CheckBox" fmlaLink="$Z$16" lockText="1"/>
</file>

<file path=xl/ctrlProps/ctrlProp837.xml><?xml version="1.0" encoding="utf-8"?>
<formControlPr xmlns="http://schemas.microsoft.com/office/spreadsheetml/2009/9/main" objectType="Radio" firstButton="1" fmlaLink="$I$21"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Radio" firstButton="1" fmlaLink="$E$5" lockText="1" noThreeD="1"/>
</file>

<file path=xl/ctrlProps/ctrlProp840.xml><?xml version="1.0" encoding="utf-8"?>
<formControlPr xmlns="http://schemas.microsoft.com/office/spreadsheetml/2009/9/main" objectType="Radio" firstButton="1" fmlaLink="$I$23"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firstButton="1" fmlaLink="$U$23"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firstButton="1" fmlaLink="$W$10"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firstButton="1" fmlaLink="$W$11"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firstButton="1" fmlaLink="$I$29"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firstButton="1" fmlaLink="$I$30"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Radio" firstButton="1" fmlaLink="$V$30" lockText="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firstButton="1" fmlaLink="$AA$30"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firstButton="1" fmlaLink="$L$34"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firstButton="1" fmlaLink="$L$35" lockText="1"/>
</file>

<file path=xl/ctrlProps/ctrlProp868.xml><?xml version="1.0" encoding="utf-8"?>
<formControlPr xmlns="http://schemas.microsoft.com/office/spreadsheetml/2009/9/main" objectType="Radio"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firstButton="1" fmlaLink="$M$5" lockText="1" noThreeD="1"/>
</file>

<file path=xl/ctrlProps/ctrlProp870.xml><?xml version="1.0" encoding="utf-8"?>
<formControlPr xmlns="http://schemas.microsoft.com/office/spreadsheetml/2009/9/main" objectType="CheckBox" fmlaLink="$I$37" lockText="1"/>
</file>

<file path=xl/ctrlProps/ctrlProp871.xml><?xml version="1.0" encoding="utf-8"?>
<formControlPr xmlns="http://schemas.microsoft.com/office/spreadsheetml/2009/9/main" objectType="CheckBox" fmlaLink="$L$37" lockText="1"/>
</file>

<file path=xl/ctrlProps/ctrlProp872.xml><?xml version="1.0" encoding="utf-8"?>
<formControlPr xmlns="http://schemas.microsoft.com/office/spreadsheetml/2009/9/main" objectType="CheckBox" fmlaLink="$O$37" lockText="1"/>
</file>

<file path=xl/ctrlProps/ctrlProp873.xml><?xml version="1.0" encoding="utf-8"?>
<formControlPr xmlns="http://schemas.microsoft.com/office/spreadsheetml/2009/9/main" objectType="CheckBox" fmlaLink="$I$38" lockText="1"/>
</file>

<file path=xl/ctrlProps/ctrlProp874.xml><?xml version="1.0" encoding="utf-8"?>
<formControlPr xmlns="http://schemas.microsoft.com/office/spreadsheetml/2009/9/main" objectType="CheckBox" fmlaLink="$K$38" lockText="1"/>
</file>

<file path=xl/ctrlProps/ctrlProp875.xml><?xml version="1.0" encoding="utf-8"?>
<formControlPr xmlns="http://schemas.microsoft.com/office/spreadsheetml/2009/9/main" objectType="CheckBox" fmlaLink="$O$38" lockText="1"/>
</file>

<file path=xl/ctrlProps/ctrlProp876.xml><?xml version="1.0" encoding="utf-8"?>
<formControlPr xmlns="http://schemas.microsoft.com/office/spreadsheetml/2009/9/main" objectType="CheckBox" fmlaLink="$T$38" lockText="1"/>
</file>

<file path=xl/ctrlProps/ctrlProp877.xml><?xml version="1.0" encoding="utf-8"?>
<formControlPr xmlns="http://schemas.microsoft.com/office/spreadsheetml/2009/9/main" objectType="CheckBox" fmlaLink="$X$38" lockText="1"/>
</file>

<file path=xl/ctrlProps/ctrlProp878.xml><?xml version="1.0" encoding="utf-8"?>
<formControlPr xmlns="http://schemas.microsoft.com/office/spreadsheetml/2009/9/main" objectType="Radio" firstButton="1" fmlaLink="$J$40"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firstButton="1" fmlaLink="$U$40"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Radio" firstButton="1" fmlaLink="$K$41"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firstButton="1" fmlaLink="$K$42"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CheckBox" fmlaLink="$P$41" lockText="1"/>
</file>

<file path=xl/ctrlProps/ctrlProp887.xml><?xml version="1.0" encoding="utf-8"?>
<formControlPr xmlns="http://schemas.microsoft.com/office/spreadsheetml/2009/9/main" objectType="CheckBox" fmlaLink="$S$41" lockText="1"/>
</file>

<file path=xl/ctrlProps/ctrlProp888.xml><?xml version="1.0" encoding="utf-8"?>
<formControlPr xmlns="http://schemas.microsoft.com/office/spreadsheetml/2009/9/main" objectType="CheckBox" fmlaLink="$V$41" lockText="1"/>
</file>

<file path=xl/ctrlProps/ctrlProp889.xml><?xml version="1.0" encoding="utf-8"?>
<formControlPr xmlns="http://schemas.microsoft.com/office/spreadsheetml/2009/9/main" objectType="CheckBox" fmlaLink="$Z$41" lockText="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CheckBox" fmlaLink="$P$42" lockText="1"/>
</file>

<file path=xl/ctrlProps/ctrlProp891.xml><?xml version="1.0" encoding="utf-8"?>
<formControlPr xmlns="http://schemas.microsoft.com/office/spreadsheetml/2009/9/main" objectType="CheckBox" fmlaLink="$S$42" lockText="1"/>
</file>

<file path=xl/ctrlProps/ctrlProp892.xml><?xml version="1.0" encoding="utf-8"?>
<formControlPr xmlns="http://schemas.microsoft.com/office/spreadsheetml/2009/9/main" objectType="CheckBox" fmlaLink="$V$42" lockText="1"/>
</file>

<file path=xl/ctrlProps/ctrlProp893.xml><?xml version="1.0" encoding="utf-8"?>
<formControlPr xmlns="http://schemas.microsoft.com/office/spreadsheetml/2009/9/main" objectType="CheckBox" fmlaLink="$Z$42" lockText="1"/>
</file>

<file path=xl/ctrlProps/ctrlProp894.xml><?xml version="1.0" encoding="utf-8"?>
<formControlPr xmlns="http://schemas.microsoft.com/office/spreadsheetml/2009/9/main" objectType="CheckBox" fmlaLink="$Q$43" lockText="1"/>
</file>

<file path=xl/ctrlProps/ctrlProp895.xml><?xml version="1.0" encoding="utf-8"?>
<formControlPr xmlns="http://schemas.microsoft.com/office/spreadsheetml/2009/9/main" objectType="CheckBox" fmlaLink="$I$44" lockText="1"/>
</file>

<file path=xl/ctrlProps/ctrlProp896.xml><?xml version="1.0" encoding="utf-8"?>
<formControlPr xmlns="http://schemas.microsoft.com/office/spreadsheetml/2009/9/main" objectType="CheckBox" fmlaLink="$M$44" lockText="1"/>
</file>

<file path=xl/ctrlProps/ctrlProp897.xml><?xml version="1.0" encoding="utf-8"?>
<formControlPr xmlns="http://schemas.microsoft.com/office/spreadsheetml/2009/9/main" objectType="CheckBox" fmlaLink="$R$44" lockText="1"/>
</file>

<file path=xl/ctrlProps/ctrlProp898.xml><?xml version="1.0" encoding="utf-8"?>
<formControlPr xmlns="http://schemas.microsoft.com/office/spreadsheetml/2009/9/main" objectType="Radio" firstButton="1" fmlaLink="$L$58" lockText="1"/>
</file>

<file path=xl/ctrlProps/ctrlProp899.xml><?xml version="1.0" encoding="utf-8"?>
<formControlPr xmlns="http://schemas.microsoft.com/office/spreadsheetml/2009/9/main" objectType="Radio" lockText="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Radio"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CheckBox" fmlaLink="$K$30" lockText="1"/>
</file>

<file path=xl/ctrlProps/ctrlProp91.xml><?xml version="1.0" encoding="utf-8"?>
<formControlPr xmlns="http://schemas.microsoft.com/office/spreadsheetml/2009/9/main" objectType="Radio" firstButton="1" fmlaLink="$E$6" lockText="1" noThreeD="1"/>
</file>

<file path=xl/ctrlProps/ctrlProp910.xml><?xml version="1.0" encoding="utf-8"?>
<formControlPr xmlns="http://schemas.microsoft.com/office/spreadsheetml/2009/9/main" objectType="CheckBox" fmlaLink="$M$30" lockText="1"/>
</file>

<file path=xl/ctrlProps/ctrlProp911.xml><?xml version="1.0" encoding="utf-8"?>
<formControlPr xmlns="http://schemas.microsoft.com/office/spreadsheetml/2009/9/main" objectType="Radio" firstButton="1" fmlaLink="$I$43"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firstButton="1" fmlaLink="$L$59"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Radio"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lockText="1"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Radio" firstButton="1" fmlaLink="$K$45"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Radio" firstButton="1" fmlaLink="$K$46"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CheckBox" fmlaLink="$AB$29" lockText="1" noThreeD="1"/>
</file>

<file path=xl/ctrlProps/ctrlProp963.xml><?xml version="1.0" encoding="utf-8"?>
<formControlPr xmlns="http://schemas.microsoft.com/office/spreadsheetml/2009/9/main" objectType="CheckBox" fmlaLink="$G$9" lockText="1" noThreeD="1"/>
</file>

<file path=xl/ctrlProps/ctrlProp964.xml><?xml version="1.0" encoding="utf-8"?>
<formControlPr xmlns="http://schemas.microsoft.com/office/spreadsheetml/2009/9/main" objectType="CheckBox" fmlaLink="$AA$9" lockText="1" noThreeD="1"/>
</file>

<file path=xl/ctrlProps/ctrlProp965.xml><?xml version="1.0" encoding="utf-8"?>
<formControlPr xmlns="http://schemas.microsoft.com/office/spreadsheetml/2009/9/main" objectType="CheckBox" fmlaLink="$BE$9" lockText="1" noThreeD="1"/>
</file>

<file path=xl/ctrlProps/ctrlProp966.xml><?xml version="1.0" encoding="utf-8"?>
<formControlPr xmlns="http://schemas.microsoft.com/office/spreadsheetml/2009/9/main" objectType="CheckBox" fmlaLink="$BY$9" lockText="1"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CheckBox" fmlaLink="$G$12" lockText="1" noThreeD="1"/>
</file>

<file path=xl/ctrlProps/ctrlProp969.xml><?xml version="1.0" encoding="utf-8"?>
<formControlPr xmlns="http://schemas.microsoft.com/office/spreadsheetml/2009/9/main" objectType="CheckBox" fmlaLink="$AA$12" lockText="1" noThreeD="1"/>
</file>

<file path=xl/ctrlProps/ctrlProp97.xml><?xml version="1.0" encoding="utf-8"?>
<formControlPr xmlns="http://schemas.microsoft.com/office/spreadsheetml/2009/9/main" objectType="CheckBox" fmlaLink="$Y$8" lockText="1" noThreeD="1"/>
</file>

<file path=xl/ctrlProps/ctrlProp970.xml><?xml version="1.0" encoding="utf-8"?>
<formControlPr xmlns="http://schemas.microsoft.com/office/spreadsheetml/2009/9/main" objectType="CheckBox" fmlaLink="$BE$12" lockText="1" noThreeD="1"/>
</file>

<file path=xl/ctrlProps/ctrlProp971.xml><?xml version="1.0" encoding="utf-8"?>
<formControlPr xmlns="http://schemas.microsoft.com/office/spreadsheetml/2009/9/main" objectType="CheckBox" fmlaLink="$BY$12" lockText="1"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CheckBox" fmlaLink="$G$15" lockText="1" noThreeD="1"/>
</file>

<file path=xl/ctrlProps/ctrlProp974.xml><?xml version="1.0" encoding="utf-8"?>
<formControlPr xmlns="http://schemas.microsoft.com/office/spreadsheetml/2009/9/main" objectType="CheckBox" fmlaLink="$AA$15" lockText="1" noThreeD="1"/>
</file>

<file path=xl/ctrlProps/ctrlProp975.xml><?xml version="1.0" encoding="utf-8"?>
<formControlPr xmlns="http://schemas.microsoft.com/office/spreadsheetml/2009/9/main" objectType="CheckBox" fmlaLink="$BE$15" lockText="1" noThreeD="1"/>
</file>

<file path=xl/ctrlProps/ctrlProp976.xml><?xml version="1.0" encoding="utf-8"?>
<formControlPr xmlns="http://schemas.microsoft.com/office/spreadsheetml/2009/9/main" objectType="CheckBox" fmlaLink="$BY$15" lockText="1"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CheckBox" fmlaLink="$G$18" lockText="1" noThreeD="1"/>
</file>

<file path=xl/ctrlProps/ctrlProp979.xml><?xml version="1.0" encoding="utf-8"?>
<formControlPr xmlns="http://schemas.microsoft.com/office/spreadsheetml/2009/9/main" objectType="CheckBox" fmlaLink="$AA$18" lockText="1"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CheckBox" fmlaLink="$BE$18" lockText="1" noThreeD="1"/>
</file>

<file path=xl/ctrlProps/ctrlProp981.xml><?xml version="1.0" encoding="utf-8"?>
<formControlPr xmlns="http://schemas.microsoft.com/office/spreadsheetml/2009/9/main" objectType="CheckBox" fmlaLink="$BY$18" lockText="1"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CheckBox" fmlaLink="$G$21" lockText="1" noThreeD="1"/>
</file>

<file path=xl/ctrlProps/ctrlProp984.xml><?xml version="1.0" encoding="utf-8"?>
<formControlPr xmlns="http://schemas.microsoft.com/office/spreadsheetml/2009/9/main" objectType="CheckBox" fmlaLink="$AA$21" lockText="1" noThreeD="1"/>
</file>

<file path=xl/ctrlProps/ctrlProp985.xml><?xml version="1.0" encoding="utf-8"?>
<formControlPr xmlns="http://schemas.microsoft.com/office/spreadsheetml/2009/9/main" objectType="CheckBox" fmlaLink="$BE$21" lockText="1" noThreeD="1"/>
</file>

<file path=xl/ctrlProps/ctrlProp986.xml><?xml version="1.0" encoding="utf-8"?>
<formControlPr xmlns="http://schemas.microsoft.com/office/spreadsheetml/2009/9/main" objectType="CheckBox" fmlaLink="$BY$21" lockText="1"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CheckBox" fmlaLink="$G$24" lockText="1" noThreeD="1"/>
</file>

<file path=xl/ctrlProps/ctrlProp989.xml><?xml version="1.0" encoding="utf-8"?>
<formControlPr xmlns="http://schemas.microsoft.com/office/spreadsheetml/2009/9/main" objectType="CheckBox" fmlaLink="$AA$24" lockText="1" noThreeD="1"/>
</file>

<file path=xl/ctrlProps/ctrlProp99.xml><?xml version="1.0" encoding="utf-8"?>
<formControlPr xmlns="http://schemas.microsoft.com/office/spreadsheetml/2009/9/main" objectType="Radio" firstButton="1" fmlaLink="$E$9" lockText="1" noThreeD="1"/>
</file>

<file path=xl/ctrlProps/ctrlProp990.xml><?xml version="1.0" encoding="utf-8"?>
<formControlPr xmlns="http://schemas.microsoft.com/office/spreadsheetml/2009/9/main" objectType="CheckBox" fmlaLink="$BE$24" lockText="1" noThreeD="1"/>
</file>

<file path=xl/ctrlProps/ctrlProp991.xml><?xml version="1.0" encoding="utf-8"?>
<formControlPr xmlns="http://schemas.microsoft.com/office/spreadsheetml/2009/9/main" objectType="CheckBox" fmlaLink="$BY$24"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G$28" lockText="1" noThreeD="1"/>
</file>

<file path=xl/ctrlProps/ctrlProp994.xml><?xml version="1.0" encoding="utf-8"?>
<formControlPr xmlns="http://schemas.microsoft.com/office/spreadsheetml/2009/9/main" objectType="CheckBox" fmlaLink="$AA$28" lockText="1" noThreeD="1"/>
</file>

<file path=xl/ctrlProps/ctrlProp995.xml><?xml version="1.0" encoding="utf-8"?>
<formControlPr xmlns="http://schemas.microsoft.com/office/spreadsheetml/2009/9/main" objectType="CheckBox" fmlaLink="$BE$28" lockText="1" noThreeD="1"/>
</file>

<file path=xl/ctrlProps/ctrlProp996.xml><?xml version="1.0" encoding="utf-8"?>
<formControlPr xmlns="http://schemas.microsoft.com/office/spreadsheetml/2009/9/main" objectType="CheckBox" fmlaLink="$BY$28" lockText="1" noThreeD="1"/>
</file>

<file path=xl/ctrlProps/ctrlProp997.xml><?xml version="1.0" encoding="utf-8"?>
<formControlPr xmlns="http://schemas.microsoft.com/office/spreadsheetml/2009/9/main" objectType="CheckBox" fmlaLink="$G$31" lockText="1" noThreeD="1"/>
</file>

<file path=xl/ctrlProps/ctrlProp998.xml><?xml version="1.0" encoding="utf-8"?>
<formControlPr xmlns="http://schemas.microsoft.com/office/spreadsheetml/2009/9/main" objectType="CheckBox" fmlaLink="$AA$31" lockText="1" noThreeD="1"/>
</file>

<file path=xl/ctrlProps/ctrlProp999.xml><?xml version="1.0" encoding="utf-8"?>
<formControlPr xmlns="http://schemas.microsoft.com/office/spreadsheetml/2009/9/main" objectType="CheckBox" fmlaLink="$BE$3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 Type="http://schemas.openxmlformats.org/officeDocument/2006/relationships/image" Target="../media/image4.emf"/><Relationship Id="rId16" Type="http://schemas.openxmlformats.org/officeDocument/2006/relationships/image" Target="../media/image18.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5" Type="http://schemas.openxmlformats.org/officeDocument/2006/relationships/image" Target="../media/image1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133350</xdr:colOff>
      <xdr:row>0</xdr:row>
      <xdr:rowOff>114300</xdr:rowOff>
    </xdr:from>
    <xdr:to>
      <xdr:col>17</xdr:col>
      <xdr:colOff>247650</xdr:colOff>
      <xdr:row>9</xdr:row>
      <xdr:rowOff>47625</xdr:rowOff>
    </xdr:to>
    <xdr:pic>
      <xdr:nvPicPr>
        <xdr:cNvPr id="1319765" name="図 3">
          <a:extLst>
            <a:ext uri="{FF2B5EF4-FFF2-40B4-BE49-F238E27FC236}">
              <a16:creationId xmlns="" xmlns:a16="http://schemas.microsoft.com/office/drawing/2014/main" id="{00000000-0008-0000-0000-00005523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14300"/>
          <a:ext cx="457200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142875</xdr:colOff>
      <xdr:row>0</xdr:row>
      <xdr:rowOff>200025</xdr:rowOff>
    </xdr:from>
    <xdr:to>
      <xdr:col>22</xdr:col>
      <xdr:colOff>0</xdr:colOff>
      <xdr:row>7</xdr:row>
      <xdr:rowOff>276225</xdr:rowOff>
    </xdr:to>
    <xdr:pic>
      <xdr:nvPicPr>
        <xdr:cNvPr id="1319766" name="Picture 4" descr="C:\Users\KIYOHITO\AppData\Local\Microsoft\Windows\Temporary Internet Files\Content.IE5\DSE5EKIX\MC900359045[1].wmf">
          <a:extLst>
            <a:ext uri="{FF2B5EF4-FFF2-40B4-BE49-F238E27FC236}">
              <a16:creationId xmlns="" xmlns:a16="http://schemas.microsoft.com/office/drawing/2014/main" id="{00000000-0008-0000-0000-000056231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72175" y="200025"/>
          <a:ext cx="157162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26</xdr:row>
          <xdr:rowOff>57150</xdr:rowOff>
        </xdr:from>
        <xdr:to>
          <xdr:col>8</xdr:col>
          <xdr:colOff>85725</xdr:colOff>
          <xdr:row>26</xdr:row>
          <xdr:rowOff>276225</xdr:rowOff>
        </xdr:to>
        <xdr:sp macro="" textlink="">
          <xdr:nvSpPr>
            <xdr:cNvPr id="11294" name="Option Button 30"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xdr:row>
          <xdr:rowOff>57150</xdr:rowOff>
        </xdr:from>
        <xdr:to>
          <xdr:col>12</xdr:col>
          <xdr:colOff>152400</xdr:colOff>
          <xdr:row>26</xdr:row>
          <xdr:rowOff>276225</xdr:rowOff>
        </xdr:to>
        <xdr:sp macro="" textlink="">
          <xdr:nvSpPr>
            <xdr:cNvPr id="11295" name="Option Button 31" hidden="1">
              <a:extLst>
                <a:ext uri="{63B3BB69-23CF-44E3-9099-C40C66FF867C}">
                  <a14:compatExt spid="_x0000_s1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26</xdr:row>
          <xdr:rowOff>47625</xdr:rowOff>
        </xdr:from>
        <xdr:to>
          <xdr:col>16</xdr:col>
          <xdr:colOff>190500</xdr:colOff>
          <xdr:row>26</xdr:row>
          <xdr:rowOff>276225</xdr:rowOff>
        </xdr:to>
        <xdr:sp macro="" textlink="">
          <xdr:nvSpPr>
            <xdr:cNvPr id="11296" name="Option Button 32"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26</xdr:row>
          <xdr:rowOff>47625</xdr:rowOff>
        </xdr:from>
        <xdr:to>
          <xdr:col>21</xdr:col>
          <xdr:colOff>47625</xdr:colOff>
          <xdr:row>26</xdr:row>
          <xdr:rowOff>276225</xdr:rowOff>
        </xdr:to>
        <xdr:sp macro="" textlink="">
          <xdr:nvSpPr>
            <xdr:cNvPr id="11297" name="Option Button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25</xdr:row>
          <xdr:rowOff>257175</xdr:rowOff>
        </xdr:from>
        <xdr:to>
          <xdr:col>25</xdr:col>
          <xdr:colOff>114300</xdr:colOff>
          <xdr:row>27</xdr:row>
          <xdr:rowOff>47625</xdr:rowOff>
        </xdr:to>
        <xdr:sp macro="" textlink="">
          <xdr:nvSpPr>
            <xdr:cNvPr id="11298" name="調剤方法" hidden="1">
              <a:extLst>
                <a:ext uri="{63B3BB69-23CF-44E3-9099-C40C66FF867C}">
                  <a14:compatExt spid="_x0000_s11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27</xdr:row>
          <xdr:rowOff>57150</xdr:rowOff>
        </xdr:from>
        <xdr:to>
          <xdr:col>8</xdr:col>
          <xdr:colOff>19050</xdr:colOff>
          <xdr:row>27</xdr:row>
          <xdr:rowOff>266700</xdr:rowOff>
        </xdr:to>
        <xdr:sp macro="" textlink="">
          <xdr:nvSpPr>
            <xdr:cNvPr id="11299" name="Option Button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27</xdr:row>
          <xdr:rowOff>57150</xdr:rowOff>
        </xdr:from>
        <xdr:to>
          <xdr:col>13</xdr:col>
          <xdr:colOff>19050</xdr:colOff>
          <xdr:row>27</xdr:row>
          <xdr:rowOff>266700</xdr:rowOff>
        </xdr:to>
        <xdr:sp macro="" textlink="">
          <xdr:nvSpPr>
            <xdr:cNvPr id="11300" name="Option Button 36" hidden="1">
              <a:extLst>
                <a:ext uri="{63B3BB69-23CF-44E3-9099-C40C66FF867C}">
                  <a14:compatExt spid="_x0000_s1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27</xdr:row>
          <xdr:rowOff>57150</xdr:rowOff>
        </xdr:from>
        <xdr:to>
          <xdr:col>18</xdr:col>
          <xdr:colOff>19050</xdr:colOff>
          <xdr:row>27</xdr:row>
          <xdr:rowOff>266700</xdr:rowOff>
        </xdr:to>
        <xdr:sp macro="" textlink="">
          <xdr:nvSpPr>
            <xdr:cNvPr id="11301" name="Option Button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276225</xdr:rowOff>
        </xdr:from>
        <xdr:to>
          <xdr:col>20</xdr:col>
          <xdr:colOff>123825</xdr:colOff>
          <xdr:row>28</xdr:row>
          <xdr:rowOff>76200</xdr:rowOff>
        </xdr:to>
        <xdr:sp macro="" textlink="">
          <xdr:nvSpPr>
            <xdr:cNvPr id="11302" name="薬剤管理方法" hidden="1">
              <a:extLst>
                <a:ext uri="{63B3BB69-23CF-44E3-9099-C40C66FF867C}">
                  <a14:compatExt spid="_x0000_s113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24</xdr:row>
          <xdr:rowOff>238125</xdr:rowOff>
        </xdr:from>
        <xdr:to>
          <xdr:col>16</xdr:col>
          <xdr:colOff>85725</xdr:colOff>
          <xdr:row>26</xdr:row>
          <xdr:rowOff>47625</xdr:rowOff>
        </xdr:to>
        <xdr:sp macro="" textlink="">
          <xdr:nvSpPr>
            <xdr:cNvPr id="11305" name="処方内容" hidden="1">
              <a:extLst>
                <a:ext uri="{63B3BB69-23CF-44E3-9099-C40C66FF867C}">
                  <a14:compatExt spid="_x0000_s113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25</xdr:row>
          <xdr:rowOff>38100</xdr:rowOff>
        </xdr:from>
        <xdr:to>
          <xdr:col>13</xdr:col>
          <xdr:colOff>95250</xdr:colOff>
          <xdr:row>25</xdr:row>
          <xdr:rowOff>266700</xdr:rowOff>
        </xdr:to>
        <xdr:sp macro="" textlink="">
          <xdr:nvSpPr>
            <xdr:cNvPr id="11308" name="Check Box 44" hidden="1">
              <a:extLst>
                <a:ext uri="{63B3BB69-23CF-44E3-9099-C40C66FF867C}">
                  <a14:compatExt spid="_x0000_s1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6</xdr:col>
          <xdr:colOff>76200</xdr:colOff>
          <xdr:row>4</xdr:row>
          <xdr:rowOff>238125</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4</xdr:row>
          <xdr:rowOff>28575</xdr:rowOff>
        </xdr:from>
        <xdr:to>
          <xdr:col>9</xdr:col>
          <xdr:colOff>66675</xdr:colOff>
          <xdr:row>4</xdr:row>
          <xdr:rowOff>238125</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xdr:row>
          <xdr:rowOff>228600</xdr:rowOff>
        </xdr:from>
        <xdr:to>
          <xdr:col>10</xdr:col>
          <xdr:colOff>9525</xdr:colOff>
          <xdr:row>5</xdr:row>
          <xdr:rowOff>28575</xdr:rowOff>
        </xdr:to>
        <xdr:sp macro="" textlink="">
          <xdr:nvSpPr>
            <xdr:cNvPr id="10284" name="口腔衛生" hidden="1">
              <a:extLst>
                <a:ext uri="{63B3BB69-23CF-44E3-9099-C40C66FF867C}">
                  <a14:compatExt spid="_x0000_s102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xdr:row>
          <xdr:rowOff>28575</xdr:rowOff>
        </xdr:from>
        <xdr:to>
          <xdr:col>13</xdr:col>
          <xdr:colOff>200025</xdr:colOff>
          <xdr:row>4</xdr:row>
          <xdr:rowOff>247650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xdr:row>
          <xdr:rowOff>19050</xdr:rowOff>
        </xdr:from>
        <xdr:to>
          <xdr:col>16</xdr:col>
          <xdr:colOff>142875</xdr:colOff>
          <xdr:row>4</xdr:row>
          <xdr:rowOff>257175</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4</xdr:row>
          <xdr:rowOff>9525</xdr:rowOff>
        </xdr:from>
        <xdr:to>
          <xdr:col>20</xdr:col>
          <xdr:colOff>57150</xdr:colOff>
          <xdr:row>5</xdr:row>
          <xdr:rowOff>0</xdr:rowOff>
        </xdr:to>
        <xdr:sp macro="" textlink="">
          <xdr:nvSpPr>
            <xdr:cNvPr id="10287" name="Option Button 47" hidden="1">
              <a:extLst>
                <a:ext uri="{63B3BB69-23CF-44E3-9099-C40C66FF867C}">
                  <a14:compatExt spid="_x0000_s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xdr:row>
          <xdr:rowOff>190500</xdr:rowOff>
        </xdr:from>
        <xdr:to>
          <xdr:col>22</xdr:col>
          <xdr:colOff>104775</xdr:colOff>
          <xdr:row>5</xdr:row>
          <xdr:rowOff>38100</xdr:rowOff>
        </xdr:to>
        <xdr:sp macro="" textlink="">
          <xdr:nvSpPr>
            <xdr:cNvPr id="10288" name="義歯" hidden="1">
              <a:extLst>
                <a:ext uri="{63B3BB69-23CF-44E3-9099-C40C66FF867C}">
                  <a14:compatExt spid="_x0000_s102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28575</xdr:rowOff>
        </xdr:from>
        <xdr:to>
          <xdr:col>7</xdr:col>
          <xdr:colOff>190500</xdr:colOff>
          <xdr:row>5</xdr:row>
          <xdr:rowOff>238125</xdr:rowOff>
        </xdr:to>
        <xdr:sp macro="" textlink="">
          <xdr:nvSpPr>
            <xdr:cNvPr id="10289" name="Option Button 49" hidden="1">
              <a:extLst>
                <a:ext uri="{63B3BB69-23CF-44E3-9099-C40C66FF867C}">
                  <a14:compatExt spid="_x0000_s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xdr:row>
          <xdr:rowOff>28575</xdr:rowOff>
        </xdr:from>
        <xdr:to>
          <xdr:col>11</xdr:col>
          <xdr:colOff>180975</xdr:colOff>
          <xdr:row>5</xdr:row>
          <xdr:rowOff>238125</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xdr:row>
          <xdr:rowOff>28575</xdr:rowOff>
        </xdr:from>
        <xdr:to>
          <xdr:col>15</xdr:col>
          <xdr:colOff>180975</xdr:colOff>
          <xdr:row>5</xdr:row>
          <xdr:rowOff>238125</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28575</xdr:rowOff>
        </xdr:from>
        <xdr:to>
          <xdr:col>18</xdr:col>
          <xdr:colOff>171450</xdr:colOff>
          <xdr:row>5</xdr:row>
          <xdr:rowOff>247650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5</xdr:row>
          <xdr:rowOff>28575</xdr:rowOff>
        </xdr:from>
        <xdr:to>
          <xdr:col>22</xdr:col>
          <xdr:colOff>171450</xdr:colOff>
          <xdr:row>5</xdr:row>
          <xdr:rowOff>247650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200025</xdr:colOff>
          <xdr:row>5</xdr:row>
          <xdr:rowOff>19050</xdr:rowOff>
        </xdr:from>
        <xdr:to>
          <xdr:col>27</xdr:col>
          <xdr:colOff>19050</xdr:colOff>
          <xdr:row>5</xdr:row>
          <xdr:rowOff>257175</xdr:rowOff>
        </xdr:to>
        <xdr:sp macro="" textlink="">
          <xdr:nvSpPr>
            <xdr:cNvPr id="10294" name="Option Button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xdr:row>
          <xdr:rowOff>228600</xdr:rowOff>
        </xdr:from>
        <xdr:to>
          <xdr:col>28</xdr:col>
          <xdr:colOff>171450</xdr:colOff>
          <xdr:row>6</xdr:row>
          <xdr:rowOff>123825</xdr:rowOff>
        </xdr:to>
        <xdr:sp macro="" textlink="">
          <xdr:nvSpPr>
            <xdr:cNvPr id="10296" name="栄養管理" hidden="1">
              <a:extLst>
                <a:ext uri="{63B3BB69-23CF-44E3-9099-C40C66FF867C}">
                  <a14:compatExt spid="_x0000_s10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257175</xdr:rowOff>
        </xdr:from>
        <xdr:to>
          <xdr:col>7</xdr:col>
          <xdr:colOff>19050</xdr:colOff>
          <xdr:row>9</xdr:row>
          <xdr:rowOff>19050</xdr:rowOff>
        </xdr:to>
        <xdr:sp macro="" textlink="">
          <xdr:nvSpPr>
            <xdr:cNvPr id="10297" name="Option Button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8</xdr:row>
          <xdr:rowOff>0</xdr:rowOff>
        </xdr:from>
        <xdr:to>
          <xdr:col>12</xdr:col>
          <xdr:colOff>9525</xdr:colOff>
          <xdr:row>9</xdr:row>
          <xdr:rowOff>0</xdr:rowOff>
        </xdr:to>
        <xdr:sp macro="" textlink="">
          <xdr:nvSpPr>
            <xdr:cNvPr id="10298" name="Option Button 58" hidden="1">
              <a:extLst>
                <a:ext uri="{63B3BB69-23CF-44E3-9099-C40C66FF867C}">
                  <a14:compatExt spid="_x0000_s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xdr:row>
          <xdr:rowOff>257175</xdr:rowOff>
        </xdr:from>
        <xdr:to>
          <xdr:col>17</xdr:col>
          <xdr:colOff>161925</xdr:colOff>
          <xdr:row>9</xdr:row>
          <xdr:rowOff>9525</xdr:rowOff>
        </xdr:to>
        <xdr:sp macro="" textlink="">
          <xdr:nvSpPr>
            <xdr:cNvPr id="10299" name="Option Button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200025</xdr:colOff>
          <xdr:row>8</xdr:row>
          <xdr:rowOff>0</xdr:rowOff>
        </xdr:from>
        <xdr:to>
          <xdr:col>21</xdr:col>
          <xdr:colOff>0</xdr:colOff>
          <xdr:row>9</xdr:row>
          <xdr:rowOff>9525</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8</xdr:row>
          <xdr:rowOff>0</xdr:rowOff>
        </xdr:from>
        <xdr:to>
          <xdr:col>24</xdr:col>
          <xdr:colOff>0</xdr:colOff>
          <xdr:row>9</xdr:row>
          <xdr:rowOff>9525</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xdr:row>
          <xdr:rowOff>247650</xdr:rowOff>
        </xdr:from>
        <xdr:to>
          <xdr:col>25</xdr:col>
          <xdr:colOff>38100</xdr:colOff>
          <xdr:row>9</xdr:row>
          <xdr:rowOff>57150</xdr:rowOff>
        </xdr:to>
        <xdr:sp macro="" textlink="">
          <xdr:nvSpPr>
            <xdr:cNvPr id="10302" name="排便" hidden="1">
              <a:extLst>
                <a:ext uri="{63B3BB69-23CF-44E3-9099-C40C66FF867C}">
                  <a14:compatExt spid="_x0000_s103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257175</xdr:rowOff>
        </xdr:from>
        <xdr:to>
          <xdr:col>7</xdr:col>
          <xdr:colOff>19050</xdr:colOff>
          <xdr:row>10</xdr:row>
          <xdr:rowOff>19050</xdr:rowOff>
        </xdr:to>
        <xdr:sp macro="" textlink="">
          <xdr:nvSpPr>
            <xdr:cNvPr id="10303" name="Option Button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9</xdr:row>
          <xdr:rowOff>0</xdr:rowOff>
        </xdr:from>
        <xdr:to>
          <xdr:col>12</xdr:col>
          <xdr:colOff>9525</xdr:colOff>
          <xdr:row>10</xdr:row>
          <xdr:rowOff>0</xdr:rowOff>
        </xdr:to>
        <xdr:sp macro="" textlink="">
          <xdr:nvSpPr>
            <xdr:cNvPr id="10304" name="Option Button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xdr:row>
          <xdr:rowOff>257175</xdr:rowOff>
        </xdr:from>
        <xdr:to>
          <xdr:col>17</xdr:col>
          <xdr:colOff>161925</xdr:colOff>
          <xdr:row>10</xdr:row>
          <xdr:rowOff>9525</xdr:rowOff>
        </xdr:to>
        <xdr:sp macro="" textlink="">
          <xdr:nvSpPr>
            <xdr:cNvPr id="10305" name="Option Button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9</xdr:row>
          <xdr:rowOff>0</xdr:rowOff>
        </xdr:from>
        <xdr:to>
          <xdr:col>20</xdr:col>
          <xdr:colOff>0</xdr:colOff>
          <xdr:row>10</xdr:row>
          <xdr:rowOff>9525</xdr:rowOff>
        </xdr:to>
        <xdr:sp macro="" textlink="">
          <xdr:nvSpPr>
            <xdr:cNvPr id="10306" name="Option Button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9</xdr:row>
          <xdr:rowOff>0</xdr:rowOff>
        </xdr:from>
        <xdr:to>
          <xdr:col>23</xdr:col>
          <xdr:colOff>0</xdr:colOff>
          <xdr:row>10</xdr:row>
          <xdr:rowOff>9525</xdr:rowOff>
        </xdr:to>
        <xdr:sp macro="" textlink="">
          <xdr:nvSpPr>
            <xdr:cNvPr id="10307" name="Option Button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9</xdr:row>
          <xdr:rowOff>9525</xdr:rowOff>
        </xdr:from>
        <xdr:to>
          <xdr:col>27</xdr:col>
          <xdr:colOff>200025</xdr:colOff>
          <xdr:row>9</xdr:row>
          <xdr:rowOff>257175</xdr:rowOff>
        </xdr:to>
        <xdr:sp macro="" textlink="">
          <xdr:nvSpPr>
            <xdr:cNvPr id="10308" name="Option Button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9</xdr:row>
          <xdr:rowOff>9525</xdr:rowOff>
        </xdr:from>
        <xdr:to>
          <xdr:col>31</xdr:col>
          <xdr:colOff>200025</xdr:colOff>
          <xdr:row>9</xdr:row>
          <xdr:rowOff>257175</xdr:rowOff>
        </xdr:to>
        <xdr:sp macro="" textlink="">
          <xdr:nvSpPr>
            <xdr:cNvPr id="10309" name="Option Button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8</xdr:row>
          <xdr:rowOff>257175</xdr:rowOff>
        </xdr:from>
        <xdr:to>
          <xdr:col>33</xdr:col>
          <xdr:colOff>180975</xdr:colOff>
          <xdr:row>10</xdr:row>
          <xdr:rowOff>47625</xdr:rowOff>
        </xdr:to>
        <xdr:sp macro="" textlink="">
          <xdr:nvSpPr>
            <xdr:cNvPr id="10310" name="排尿" hidden="1">
              <a:extLst>
                <a:ext uri="{63B3BB69-23CF-44E3-9099-C40C66FF867C}">
                  <a14:compatExt spid="_x0000_s103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257175</xdr:rowOff>
        </xdr:from>
        <xdr:to>
          <xdr:col>7</xdr:col>
          <xdr:colOff>19050</xdr:colOff>
          <xdr:row>11</xdr:row>
          <xdr:rowOff>19050</xdr:rowOff>
        </xdr:to>
        <xdr:sp macro="" textlink="">
          <xdr:nvSpPr>
            <xdr:cNvPr id="10311" name="Option Button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0</xdr:rowOff>
        </xdr:from>
        <xdr:to>
          <xdr:col>12</xdr:col>
          <xdr:colOff>9525</xdr:colOff>
          <xdr:row>11</xdr:row>
          <xdr:rowOff>0</xdr:rowOff>
        </xdr:to>
        <xdr:sp macro="" textlink="">
          <xdr:nvSpPr>
            <xdr:cNvPr id="10312" name="Option Button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xdr:row>
          <xdr:rowOff>257175</xdr:rowOff>
        </xdr:from>
        <xdr:to>
          <xdr:col>18</xdr:col>
          <xdr:colOff>161925</xdr:colOff>
          <xdr:row>11</xdr:row>
          <xdr:rowOff>9525</xdr:rowOff>
        </xdr:to>
        <xdr:sp macro="" textlink="">
          <xdr:nvSpPr>
            <xdr:cNvPr id="10313" name="Option Button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10</xdr:row>
          <xdr:rowOff>0</xdr:rowOff>
        </xdr:from>
        <xdr:to>
          <xdr:col>20</xdr:col>
          <xdr:colOff>180975</xdr:colOff>
          <xdr:row>11</xdr:row>
          <xdr:rowOff>9525</xdr:rowOff>
        </xdr:to>
        <xdr:sp macro="" textlink="">
          <xdr:nvSpPr>
            <xdr:cNvPr id="10314" name="Option Button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10</xdr:row>
          <xdr:rowOff>0</xdr:rowOff>
        </xdr:from>
        <xdr:to>
          <xdr:col>26</xdr:col>
          <xdr:colOff>142875</xdr:colOff>
          <xdr:row>11</xdr:row>
          <xdr:rowOff>0</xdr:rowOff>
        </xdr:to>
        <xdr:sp macro="" textlink="">
          <xdr:nvSpPr>
            <xdr:cNvPr id="10315" name="Option Button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xdr:row>
          <xdr:rowOff>219075</xdr:rowOff>
        </xdr:from>
        <xdr:to>
          <xdr:col>30</xdr:col>
          <xdr:colOff>57150</xdr:colOff>
          <xdr:row>11</xdr:row>
          <xdr:rowOff>47625</xdr:rowOff>
        </xdr:to>
        <xdr:sp macro="" textlink="">
          <xdr:nvSpPr>
            <xdr:cNvPr id="10316" name="清潔" hidden="1">
              <a:extLst>
                <a:ext uri="{63B3BB69-23CF-44E3-9099-C40C66FF867C}">
                  <a14:compatExt spid="_x0000_s10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7</xdr:col>
          <xdr:colOff>19050</xdr:colOff>
          <xdr:row>12</xdr:row>
          <xdr:rowOff>28575</xdr:rowOff>
        </xdr:to>
        <xdr:sp macro="" textlink="">
          <xdr:nvSpPr>
            <xdr:cNvPr id="10317" name="Option Button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xdr:row>
          <xdr:rowOff>9525</xdr:rowOff>
        </xdr:from>
        <xdr:to>
          <xdr:col>12</xdr:col>
          <xdr:colOff>0</xdr:colOff>
          <xdr:row>12</xdr:row>
          <xdr:rowOff>9525</xdr:rowOff>
        </xdr:to>
        <xdr:sp macro="" textlink="">
          <xdr:nvSpPr>
            <xdr:cNvPr id="10318" name="Option Button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11</xdr:row>
          <xdr:rowOff>9525</xdr:rowOff>
        </xdr:from>
        <xdr:to>
          <xdr:col>15</xdr:col>
          <xdr:colOff>47625</xdr:colOff>
          <xdr:row>12</xdr:row>
          <xdr:rowOff>19050</xdr:rowOff>
        </xdr:to>
        <xdr:sp macro="" textlink="">
          <xdr:nvSpPr>
            <xdr:cNvPr id="10319" name="Option Button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10</xdr:row>
          <xdr:rowOff>257175</xdr:rowOff>
        </xdr:from>
        <xdr:to>
          <xdr:col>15</xdr:col>
          <xdr:colOff>200025</xdr:colOff>
          <xdr:row>12</xdr:row>
          <xdr:rowOff>57150</xdr:rowOff>
        </xdr:to>
        <xdr:sp macro="" textlink="">
          <xdr:nvSpPr>
            <xdr:cNvPr id="10321" name="聴力障害" hidden="1">
              <a:extLst>
                <a:ext uri="{63B3BB69-23CF-44E3-9099-C40C66FF867C}">
                  <a14:compatExt spid="_x0000_s10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11</xdr:row>
          <xdr:rowOff>0</xdr:rowOff>
        </xdr:from>
        <xdr:to>
          <xdr:col>22</xdr:col>
          <xdr:colOff>9525</xdr:colOff>
          <xdr:row>12</xdr:row>
          <xdr:rowOff>28575</xdr:rowOff>
        </xdr:to>
        <xdr:sp macro="" textlink="">
          <xdr:nvSpPr>
            <xdr:cNvPr id="10322" name="Option Button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11</xdr:row>
          <xdr:rowOff>9525</xdr:rowOff>
        </xdr:from>
        <xdr:to>
          <xdr:col>26</xdr:col>
          <xdr:colOff>9525</xdr:colOff>
          <xdr:row>12</xdr:row>
          <xdr:rowOff>9525</xdr:rowOff>
        </xdr:to>
        <xdr:sp macro="" textlink="">
          <xdr:nvSpPr>
            <xdr:cNvPr id="10323" name="Option Button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11</xdr:row>
          <xdr:rowOff>9525</xdr:rowOff>
        </xdr:from>
        <xdr:to>
          <xdr:col>28</xdr:col>
          <xdr:colOff>47625</xdr:colOff>
          <xdr:row>12</xdr:row>
          <xdr:rowOff>19050</xdr:rowOff>
        </xdr:to>
        <xdr:sp macro="" textlink="">
          <xdr:nvSpPr>
            <xdr:cNvPr id="10324" name="Option Button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180975</xdr:rowOff>
        </xdr:from>
        <xdr:to>
          <xdr:col>29</xdr:col>
          <xdr:colOff>142875</xdr:colOff>
          <xdr:row>12</xdr:row>
          <xdr:rowOff>76200</xdr:rowOff>
        </xdr:to>
        <xdr:sp macro="" textlink="">
          <xdr:nvSpPr>
            <xdr:cNvPr id="10325" name="視力障害" hidden="1">
              <a:extLst>
                <a:ext uri="{63B3BB69-23CF-44E3-9099-C40C66FF867C}">
                  <a14:compatExt spid="_x0000_s103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247650</xdr:rowOff>
        </xdr:from>
        <xdr:to>
          <xdr:col>7</xdr:col>
          <xdr:colOff>19050</xdr:colOff>
          <xdr:row>13</xdr:row>
          <xdr:rowOff>9525</xdr:rowOff>
        </xdr:to>
        <xdr:sp macro="" textlink="">
          <xdr:nvSpPr>
            <xdr:cNvPr id="10326" name="Option Button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257175</xdr:rowOff>
        </xdr:from>
        <xdr:to>
          <xdr:col>7</xdr:col>
          <xdr:colOff>19050</xdr:colOff>
          <xdr:row>14</xdr:row>
          <xdr:rowOff>19050</xdr:rowOff>
        </xdr:to>
        <xdr:sp macro="" textlink="">
          <xdr:nvSpPr>
            <xdr:cNvPr id="10327" name="Option Button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xdr:row>
          <xdr:rowOff>28575</xdr:rowOff>
        </xdr:from>
        <xdr:to>
          <xdr:col>12</xdr:col>
          <xdr:colOff>180975</xdr:colOff>
          <xdr:row>13</xdr:row>
          <xdr:rowOff>238125</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13</xdr:row>
          <xdr:rowOff>9525</xdr:rowOff>
        </xdr:from>
        <xdr:to>
          <xdr:col>16</xdr:col>
          <xdr:colOff>9525</xdr:colOff>
          <xdr:row>14</xdr:row>
          <xdr:rowOff>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13</xdr:row>
          <xdr:rowOff>28575</xdr:rowOff>
        </xdr:from>
        <xdr:to>
          <xdr:col>20</xdr:col>
          <xdr:colOff>180975</xdr:colOff>
          <xdr:row>13</xdr:row>
          <xdr:rowOff>238125</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13</xdr:row>
          <xdr:rowOff>28575</xdr:rowOff>
        </xdr:from>
        <xdr:to>
          <xdr:col>24</xdr:col>
          <xdr:colOff>180975</xdr:colOff>
          <xdr:row>13</xdr:row>
          <xdr:rowOff>238125</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19050</xdr:rowOff>
        </xdr:from>
        <xdr:to>
          <xdr:col>28</xdr:col>
          <xdr:colOff>190500</xdr:colOff>
          <xdr:row>13</xdr:row>
          <xdr:rowOff>247650</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13</xdr:row>
          <xdr:rowOff>28575</xdr:rowOff>
        </xdr:from>
        <xdr:to>
          <xdr:col>33</xdr:col>
          <xdr:colOff>180975</xdr:colOff>
          <xdr:row>13</xdr:row>
          <xdr:rowOff>238125</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xdr:row>
          <xdr:rowOff>47625</xdr:rowOff>
        </xdr:from>
        <xdr:to>
          <xdr:col>11</xdr:col>
          <xdr:colOff>142875</xdr:colOff>
          <xdr:row>15</xdr:row>
          <xdr:rowOff>0</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14</xdr:row>
          <xdr:rowOff>47625</xdr:rowOff>
        </xdr:from>
        <xdr:to>
          <xdr:col>15</xdr:col>
          <xdr:colOff>133350</xdr:colOff>
          <xdr:row>15</xdr:row>
          <xdr:rowOff>0</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14</xdr:row>
          <xdr:rowOff>38100</xdr:rowOff>
        </xdr:from>
        <xdr:to>
          <xdr:col>21</xdr:col>
          <xdr:colOff>171450</xdr:colOff>
          <xdr:row>15</xdr:row>
          <xdr:rowOff>0</xdr:rowOff>
        </xdr:to>
        <xdr:sp macro="" textlink="">
          <xdr:nvSpPr>
            <xdr:cNvPr id="10336" name="Check Box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14</xdr:row>
          <xdr:rowOff>47625</xdr:rowOff>
        </xdr:from>
        <xdr:to>
          <xdr:col>25</xdr:col>
          <xdr:colOff>19050</xdr:colOff>
          <xdr:row>15</xdr:row>
          <xdr:rowOff>0</xdr:rowOff>
        </xdr:to>
        <xdr:sp macro="" textlink="">
          <xdr:nvSpPr>
            <xdr:cNvPr id="10337" name="Check Box 97" hidden="1">
              <a:extLst>
                <a:ext uri="{63B3BB69-23CF-44E3-9099-C40C66FF867C}">
                  <a14:compatExt spid="_x0000_s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47625</xdr:rowOff>
        </xdr:from>
        <xdr:to>
          <xdr:col>29</xdr:col>
          <xdr:colOff>190500</xdr:colOff>
          <xdr:row>14</xdr:row>
          <xdr:rowOff>257175</xdr:rowOff>
        </xdr:to>
        <xdr:sp macro="" textlink="">
          <xdr:nvSpPr>
            <xdr:cNvPr id="10338" name="Check Box 98" hidden="1">
              <a:extLst>
                <a:ext uri="{63B3BB69-23CF-44E3-9099-C40C66FF867C}">
                  <a14:compatExt spid="_x0000_s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14</xdr:row>
          <xdr:rowOff>47625</xdr:rowOff>
        </xdr:from>
        <xdr:to>
          <xdr:col>33</xdr:col>
          <xdr:colOff>180975</xdr:colOff>
          <xdr:row>14</xdr:row>
          <xdr:rowOff>257175</xdr:rowOff>
        </xdr:to>
        <xdr:sp macro="" textlink="">
          <xdr:nvSpPr>
            <xdr:cNvPr id="10339" name="Check Box 99" hidden="1">
              <a:extLst>
                <a:ext uri="{63B3BB69-23CF-44E3-9099-C40C66FF867C}">
                  <a14:compatExt spid="_x0000_s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238125</xdr:rowOff>
        </xdr:from>
        <xdr:to>
          <xdr:col>35</xdr:col>
          <xdr:colOff>38100</xdr:colOff>
          <xdr:row>15</xdr:row>
          <xdr:rowOff>38100</xdr:rowOff>
        </xdr:to>
        <xdr:sp macro="" textlink="">
          <xdr:nvSpPr>
            <xdr:cNvPr id="10340" name="行動障害" hidden="1">
              <a:extLst>
                <a:ext uri="{63B3BB69-23CF-44E3-9099-C40C66FF867C}">
                  <a14:compatExt spid="_x0000_s10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257175</xdr:rowOff>
        </xdr:from>
        <xdr:to>
          <xdr:col>7</xdr:col>
          <xdr:colOff>19050</xdr:colOff>
          <xdr:row>16</xdr:row>
          <xdr:rowOff>19050</xdr:rowOff>
        </xdr:to>
        <xdr:sp macro="" textlink="">
          <xdr:nvSpPr>
            <xdr:cNvPr id="10341" name="Option Button 101" hidden="1">
              <a:extLst>
                <a:ext uri="{63B3BB69-23CF-44E3-9099-C40C66FF867C}">
                  <a14:compatExt spid="_x0000_s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15</xdr:row>
          <xdr:rowOff>9525</xdr:rowOff>
        </xdr:from>
        <xdr:to>
          <xdr:col>11</xdr:col>
          <xdr:colOff>9525</xdr:colOff>
          <xdr:row>16</xdr:row>
          <xdr:rowOff>9525</xdr:rowOff>
        </xdr:to>
        <xdr:sp macro="" textlink="">
          <xdr:nvSpPr>
            <xdr:cNvPr id="10342" name="Option Button 102" hidden="1">
              <a:extLst>
                <a:ext uri="{63B3BB69-23CF-44E3-9099-C40C66FF867C}">
                  <a14:compatExt spid="_x0000_s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28575</xdr:rowOff>
        </xdr:from>
        <xdr:to>
          <xdr:col>14</xdr:col>
          <xdr:colOff>152400</xdr:colOff>
          <xdr:row>15</xdr:row>
          <xdr:rowOff>247650</xdr:rowOff>
        </xdr:to>
        <xdr:sp macro="" textlink="">
          <xdr:nvSpPr>
            <xdr:cNvPr id="10343" name="Check Box 103" hidden="1">
              <a:extLst>
                <a:ext uri="{63B3BB69-23CF-44E3-9099-C40C66FF867C}">
                  <a14:compatExt spid="_x0000_s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xdr:row>
          <xdr:rowOff>28575</xdr:rowOff>
        </xdr:from>
        <xdr:to>
          <xdr:col>19</xdr:col>
          <xdr:colOff>76200</xdr:colOff>
          <xdr:row>15</xdr:row>
          <xdr:rowOff>238125</xdr:rowOff>
        </xdr:to>
        <xdr:sp macro="" textlink="">
          <xdr:nvSpPr>
            <xdr:cNvPr id="10344" name="Check Box 104" hidden="1">
              <a:extLst>
                <a:ext uri="{63B3BB69-23CF-44E3-9099-C40C66FF867C}">
                  <a14:compatExt spid="_x0000_s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28575</xdr:rowOff>
        </xdr:from>
        <xdr:to>
          <xdr:col>24</xdr:col>
          <xdr:colOff>95250</xdr:colOff>
          <xdr:row>15</xdr:row>
          <xdr:rowOff>257175</xdr:rowOff>
        </xdr:to>
        <xdr:sp macro="" textlink="">
          <xdr:nvSpPr>
            <xdr:cNvPr id="10345" name="Check Box 105" hidden="1">
              <a:extLst>
                <a:ext uri="{63B3BB69-23CF-44E3-9099-C40C66FF867C}">
                  <a14:compatExt spid="_x0000_s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28575</xdr:rowOff>
        </xdr:from>
        <xdr:to>
          <xdr:col>30</xdr:col>
          <xdr:colOff>0</xdr:colOff>
          <xdr:row>15</xdr:row>
          <xdr:rowOff>257175</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15</xdr:row>
          <xdr:rowOff>38100</xdr:rowOff>
        </xdr:from>
        <xdr:to>
          <xdr:col>33</xdr:col>
          <xdr:colOff>180975</xdr:colOff>
          <xdr:row>15</xdr:row>
          <xdr:rowOff>247650</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14</xdr:row>
          <xdr:rowOff>219075</xdr:rowOff>
        </xdr:from>
        <xdr:to>
          <xdr:col>35</xdr:col>
          <xdr:colOff>19050</xdr:colOff>
          <xdr:row>16</xdr:row>
          <xdr:rowOff>28575</xdr:rowOff>
        </xdr:to>
        <xdr:sp macro="" textlink="">
          <xdr:nvSpPr>
            <xdr:cNvPr id="10348" name="制御" hidden="1">
              <a:extLst>
                <a:ext uri="{63B3BB69-23CF-44E3-9099-C40C66FF867C}">
                  <a14:compatExt spid="_x0000_s103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28575</xdr:rowOff>
        </xdr:from>
        <xdr:to>
          <xdr:col>7</xdr:col>
          <xdr:colOff>190500</xdr:colOff>
          <xdr:row>17</xdr:row>
          <xdr:rowOff>238125</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19050</xdr:rowOff>
        </xdr:from>
        <xdr:to>
          <xdr:col>8</xdr:col>
          <xdr:colOff>9525</xdr:colOff>
          <xdr:row>19</xdr:row>
          <xdr:rowOff>0</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28575</xdr:rowOff>
        </xdr:from>
        <xdr:to>
          <xdr:col>7</xdr:col>
          <xdr:colOff>190500</xdr:colOff>
          <xdr:row>19</xdr:row>
          <xdr:rowOff>238125</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19050</xdr:rowOff>
        </xdr:from>
        <xdr:to>
          <xdr:col>8</xdr:col>
          <xdr:colOff>9525</xdr:colOff>
          <xdr:row>21</xdr:row>
          <xdr:rowOff>0</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38100</xdr:rowOff>
        </xdr:from>
        <xdr:to>
          <xdr:col>25</xdr:col>
          <xdr:colOff>190500</xdr:colOff>
          <xdr:row>16</xdr:row>
          <xdr:rowOff>247650</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28575</xdr:rowOff>
        </xdr:from>
        <xdr:to>
          <xdr:col>26</xdr:col>
          <xdr:colOff>9525</xdr:colOff>
          <xdr:row>18</xdr:row>
          <xdr:rowOff>9525</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38100</xdr:rowOff>
        </xdr:from>
        <xdr:to>
          <xdr:col>25</xdr:col>
          <xdr:colOff>190500</xdr:colOff>
          <xdr:row>18</xdr:row>
          <xdr:rowOff>247650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28575</xdr:rowOff>
        </xdr:from>
        <xdr:to>
          <xdr:col>26</xdr:col>
          <xdr:colOff>9525</xdr:colOff>
          <xdr:row>20</xdr:row>
          <xdr:rowOff>9525</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19050</xdr:rowOff>
        </xdr:from>
        <xdr:to>
          <xdr:col>26</xdr:col>
          <xdr:colOff>9525</xdr:colOff>
          <xdr:row>21</xdr:row>
          <xdr:rowOff>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15</xdr:row>
          <xdr:rowOff>247650</xdr:rowOff>
        </xdr:from>
        <xdr:to>
          <xdr:col>34</xdr:col>
          <xdr:colOff>180975</xdr:colOff>
          <xdr:row>20</xdr:row>
          <xdr:rowOff>257175</xdr:rowOff>
        </xdr:to>
        <xdr:sp macro="" textlink="">
          <xdr:nvSpPr>
            <xdr:cNvPr id="10358" name="特別な処置" hidden="1">
              <a:extLst>
                <a:ext uri="{63B3BB69-23CF-44E3-9099-C40C66FF867C}">
                  <a14:compatExt spid="_x0000_s103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35</xdr:row>
          <xdr:rowOff>257175</xdr:rowOff>
        </xdr:from>
        <xdr:to>
          <xdr:col>13</xdr:col>
          <xdr:colOff>19050</xdr:colOff>
          <xdr:row>37</xdr:row>
          <xdr:rowOff>19050</xdr:rowOff>
        </xdr:to>
        <xdr:sp macro="" textlink="">
          <xdr:nvSpPr>
            <xdr:cNvPr id="10359" name="Option Button 119" hidden="1">
              <a:extLst>
                <a:ext uri="{63B3BB69-23CF-44E3-9099-C40C66FF867C}">
                  <a14:compatExt spid="_x0000_s1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9525</xdr:rowOff>
        </xdr:from>
        <xdr:to>
          <xdr:col>15</xdr:col>
          <xdr:colOff>19050</xdr:colOff>
          <xdr:row>37</xdr:row>
          <xdr:rowOff>0</xdr:rowOff>
        </xdr:to>
        <xdr:sp macro="" textlink="">
          <xdr:nvSpPr>
            <xdr:cNvPr id="10360" name="Option Button 120" hidden="1">
              <a:extLst>
                <a:ext uri="{63B3BB69-23CF-44E3-9099-C40C66FF867C}">
                  <a14:compatExt spid="_x0000_s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9525</xdr:rowOff>
        </xdr:from>
        <xdr:to>
          <xdr:col>17</xdr:col>
          <xdr:colOff>28575</xdr:colOff>
          <xdr:row>37</xdr:row>
          <xdr:rowOff>0</xdr:rowOff>
        </xdr:to>
        <xdr:sp macro="" textlink="">
          <xdr:nvSpPr>
            <xdr:cNvPr id="10361" name="Option Button 121" hidden="1">
              <a:extLst>
                <a:ext uri="{63B3BB69-23CF-44E3-9099-C40C66FF867C}">
                  <a14:compatExt spid="_x0000_s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36</xdr:row>
          <xdr:rowOff>0</xdr:rowOff>
        </xdr:from>
        <xdr:to>
          <xdr:col>19</xdr:col>
          <xdr:colOff>28575</xdr:colOff>
          <xdr:row>37</xdr:row>
          <xdr:rowOff>0</xdr:rowOff>
        </xdr:to>
        <xdr:sp macro="" textlink="">
          <xdr:nvSpPr>
            <xdr:cNvPr id="10362" name="Option Button 122" hidden="1">
              <a:extLst>
                <a:ext uri="{63B3BB69-23CF-44E3-9099-C40C66FF867C}">
                  <a14:compatExt spid="_x0000_s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36</xdr:row>
          <xdr:rowOff>0</xdr:rowOff>
        </xdr:from>
        <xdr:to>
          <xdr:col>21</xdr:col>
          <xdr:colOff>47625</xdr:colOff>
          <xdr:row>37</xdr:row>
          <xdr:rowOff>0</xdr:rowOff>
        </xdr:to>
        <xdr:sp macro="" textlink="">
          <xdr:nvSpPr>
            <xdr:cNvPr id="10363" name="Option Button 123" hidden="1">
              <a:extLst>
                <a:ext uri="{63B3BB69-23CF-44E3-9099-C40C66FF867C}">
                  <a14:compatExt spid="_x0000_s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23</xdr:col>
          <xdr:colOff>47625</xdr:colOff>
          <xdr:row>37</xdr:row>
          <xdr:rowOff>0</xdr:rowOff>
        </xdr:to>
        <xdr:sp macro="" textlink="">
          <xdr:nvSpPr>
            <xdr:cNvPr id="10364" name="Option Button 124" hidden="1">
              <a:extLst>
                <a:ext uri="{63B3BB69-23CF-44E3-9099-C40C66FF867C}">
                  <a14:compatExt spid="_x0000_s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36</xdr:row>
          <xdr:rowOff>0</xdr:rowOff>
        </xdr:from>
        <xdr:to>
          <xdr:col>25</xdr:col>
          <xdr:colOff>47625</xdr:colOff>
          <xdr:row>37</xdr:row>
          <xdr:rowOff>0</xdr:rowOff>
        </xdr:to>
        <xdr:sp macro="" textlink="">
          <xdr:nvSpPr>
            <xdr:cNvPr id="10365" name="Option Button 125" hidden="1">
              <a:extLst>
                <a:ext uri="{63B3BB69-23CF-44E3-9099-C40C66FF867C}">
                  <a14:compatExt spid="_x0000_s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36</xdr:row>
          <xdr:rowOff>0</xdr:rowOff>
        </xdr:from>
        <xdr:to>
          <xdr:col>27</xdr:col>
          <xdr:colOff>47625</xdr:colOff>
          <xdr:row>37</xdr:row>
          <xdr:rowOff>0</xdr:rowOff>
        </xdr:to>
        <xdr:sp macro="" textlink="">
          <xdr:nvSpPr>
            <xdr:cNvPr id="10366" name="Option Button 126" hidden="1">
              <a:extLst>
                <a:ext uri="{63B3BB69-23CF-44E3-9099-C40C66FF867C}">
                  <a14:compatExt spid="_x0000_s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36</xdr:row>
          <xdr:rowOff>0</xdr:rowOff>
        </xdr:from>
        <xdr:to>
          <xdr:col>29</xdr:col>
          <xdr:colOff>47625</xdr:colOff>
          <xdr:row>37</xdr:row>
          <xdr:rowOff>0</xdr:rowOff>
        </xdr:to>
        <xdr:sp macro="" textlink="">
          <xdr:nvSpPr>
            <xdr:cNvPr id="10367" name="Option Button 127" hidden="1">
              <a:extLst>
                <a:ext uri="{63B3BB69-23CF-44E3-9099-C40C66FF867C}">
                  <a14:compatExt spid="_x0000_s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219075</xdr:rowOff>
        </xdr:from>
        <xdr:to>
          <xdr:col>29</xdr:col>
          <xdr:colOff>142875</xdr:colOff>
          <xdr:row>37</xdr:row>
          <xdr:rowOff>28575</xdr:rowOff>
        </xdr:to>
        <xdr:sp macro="" textlink="">
          <xdr:nvSpPr>
            <xdr:cNvPr id="10368" name="寝たきり度" hidden="1">
              <a:extLst>
                <a:ext uri="{63B3BB69-23CF-44E3-9099-C40C66FF867C}">
                  <a14:compatExt spid="_x0000_s10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257175</xdr:rowOff>
        </xdr:from>
        <xdr:to>
          <xdr:col>13</xdr:col>
          <xdr:colOff>9525</xdr:colOff>
          <xdr:row>38</xdr:row>
          <xdr:rowOff>19050</xdr:rowOff>
        </xdr:to>
        <xdr:sp macro="" textlink="">
          <xdr:nvSpPr>
            <xdr:cNvPr id="10369" name="Option Button 129" hidden="1">
              <a:extLst>
                <a:ext uri="{63B3BB69-23CF-44E3-9099-C40C66FF867C}">
                  <a14:compatExt spid="_x0000_s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37</xdr:row>
          <xdr:rowOff>9525</xdr:rowOff>
        </xdr:from>
        <xdr:to>
          <xdr:col>15</xdr:col>
          <xdr:colOff>9525</xdr:colOff>
          <xdr:row>38</xdr:row>
          <xdr:rowOff>0</xdr:rowOff>
        </xdr:to>
        <xdr:sp macro="" textlink="">
          <xdr:nvSpPr>
            <xdr:cNvPr id="10370" name="Option Button 130" hidden="1">
              <a:extLst>
                <a:ext uri="{63B3BB69-23CF-44E3-9099-C40C66FF867C}">
                  <a14:compatExt spid="_x0000_s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37</xdr:row>
          <xdr:rowOff>9525</xdr:rowOff>
        </xdr:from>
        <xdr:to>
          <xdr:col>17</xdr:col>
          <xdr:colOff>19050</xdr:colOff>
          <xdr:row>38</xdr:row>
          <xdr:rowOff>0</xdr:rowOff>
        </xdr:to>
        <xdr:sp macro="" textlink="">
          <xdr:nvSpPr>
            <xdr:cNvPr id="10371" name="Option Button 131" hidden="1">
              <a:extLst>
                <a:ext uri="{63B3BB69-23CF-44E3-9099-C40C66FF867C}">
                  <a14:compatExt spid="_x0000_s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37</xdr:row>
          <xdr:rowOff>0</xdr:rowOff>
        </xdr:from>
        <xdr:to>
          <xdr:col>20</xdr:col>
          <xdr:colOff>19050</xdr:colOff>
          <xdr:row>38</xdr:row>
          <xdr:rowOff>0</xdr:rowOff>
        </xdr:to>
        <xdr:sp macro="" textlink="">
          <xdr:nvSpPr>
            <xdr:cNvPr id="10372" name="Option Button 132" hidden="1">
              <a:extLst>
                <a:ext uri="{63B3BB69-23CF-44E3-9099-C40C66FF867C}">
                  <a14:compatExt spid="_x0000_s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37</xdr:row>
          <xdr:rowOff>0</xdr:rowOff>
        </xdr:from>
        <xdr:to>
          <xdr:col>23</xdr:col>
          <xdr:colOff>38100</xdr:colOff>
          <xdr:row>38</xdr:row>
          <xdr:rowOff>0</xdr:rowOff>
        </xdr:to>
        <xdr:sp macro="" textlink="">
          <xdr:nvSpPr>
            <xdr:cNvPr id="10373" name="Option Button 133" hidden="1">
              <a:extLst>
                <a:ext uri="{63B3BB69-23CF-44E3-9099-C40C66FF867C}">
                  <a14:compatExt spid="_x0000_s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37</xdr:row>
          <xdr:rowOff>0</xdr:rowOff>
        </xdr:from>
        <xdr:to>
          <xdr:col>26</xdr:col>
          <xdr:colOff>38100</xdr:colOff>
          <xdr:row>38</xdr:row>
          <xdr:rowOff>0</xdr:rowOff>
        </xdr:to>
        <xdr:sp macro="" textlink="">
          <xdr:nvSpPr>
            <xdr:cNvPr id="10374" name="Option Button 134" hidden="1">
              <a:extLst>
                <a:ext uri="{63B3BB69-23CF-44E3-9099-C40C66FF867C}">
                  <a14:compatExt spid="_x0000_s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37</xdr:row>
          <xdr:rowOff>0</xdr:rowOff>
        </xdr:from>
        <xdr:to>
          <xdr:col>29</xdr:col>
          <xdr:colOff>38100</xdr:colOff>
          <xdr:row>38</xdr:row>
          <xdr:rowOff>0</xdr:rowOff>
        </xdr:to>
        <xdr:sp macro="" textlink="">
          <xdr:nvSpPr>
            <xdr:cNvPr id="10375" name="Option Button 135" hidden="1">
              <a:extLst>
                <a:ext uri="{63B3BB69-23CF-44E3-9099-C40C66FF867C}">
                  <a14:compatExt spid="_x0000_s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37</xdr:row>
          <xdr:rowOff>0</xdr:rowOff>
        </xdr:from>
        <xdr:to>
          <xdr:col>31</xdr:col>
          <xdr:colOff>38100</xdr:colOff>
          <xdr:row>38</xdr:row>
          <xdr:rowOff>0</xdr:rowOff>
        </xdr:to>
        <xdr:sp macro="" textlink="">
          <xdr:nvSpPr>
            <xdr:cNvPr id="10376" name="Option Button 136" hidden="1">
              <a:extLst>
                <a:ext uri="{63B3BB69-23CF-44E3-9099-C40C66FF867C}">
                  <a14:compatExt spid="_x0000_s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209550</xdr:rowOff>
        </xdr:from>
        <xdr:to>
          <xdr:col>31</xdr:col>
          <xdr:colOff>161925</xdr:colOff>
          <xdr:row>38</xdr:row>
          <xdr:rowOff>66675</xdr:rowOff>
        </xdr:to>
        <xdr:sp macro="" textlink="">
          <xdr:nvSpPr>
            <xdr:cNvPr id="10378" name="認知症老人自立度" hidden="1">
              <a:extLst>
                <a:ext uri="{63B3BB69-23CF-44E3-9099-C40C66FF867C}">
                  <a14:compatExt spid="_x0000_s10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xdr:row>
          <xdr:rowOff>9525</xdr:rowOff>
        </xdr:from>
        <xdr:to>
          <xdr:col>31</xdr:col>
          <xdr:colOff>200025</xdr:colOff>
          <xdr:row>8</xdr:row>
          <xdr:rowOff>0</xdr:rowOff>
        </xdr:to>
        <xdr:sp macro="" textlink="">
          <xdr:nvSpPr>
            <xdr:cNvPr id="10381" name="摂食・嚥下" hidden="1">
              <a:extLst>
                <a:ext uri="{63B3BB69-23CF-44E3-9099-C40C66FF867C}">
                  <a14:compatExt spid="_x0000_s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0</xdr:colOff>
          <xdr:row>5</xdr:row>
          <xdr:rowOff>47625</xdr:rowOff>
        </xdr:from>
        <xdr:to>
          <xdr:col>31</xdr:col>
          <xdr:colOff>209550</xdr:colOff>
          <xdr:row>5</xdr:row>
          <xdr:rowOff>276225</xdr:rowOff>
        </xdr:to>
        <xdr:sp macro="" textlink="">
          <xdr:nvSpPr>
            <xdr:cNvPr id="8435" name="Option Button 243" hidden="1">
              <a:extLst>
                <a:ext uri="{63B3BB69-23CF-44E3-9099-C40C66FF867C}">
                  <a14:compatExt spid="_x0000_s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47625</xdr:rowOff>
        </xdr:from>
        <xdr:to>
          <xdr:col>33</xdr:col>
          <xdr:colOff>209550</xdr:colOff>
          <xdr:row>5</xdr:row>
          <xdr:rowOff>276225</xdr:rowOff>
        </xdr:to>
        <xdr:sp macro="" textlink="">
          <xdr:nvSpPr>
            <xdr:cNvPr id="8436" name="Option Button 244" hidden="1">
              <a:extLst>
                <a:ext uri="{63B3BB69-23CF-44E3-9099-C40C66FF867C}">
                  <a14:compatExt spid="_x0000_s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4</xdr:row>
          <xdr:rowOff>266700</xdr:rowOff>
        </xdr:from>
        <xdr:to>
          <xdr:col>34</xdr:col>
          <xdr:colOff>161925</xdr:colOff>
          <xdr:row>6</xdr:row>
          <xdr:rowOff>28575</xdr:rowOff>
        </xdr:to>
        <xdr:sp macro="" textlink="">
          <xdr:nvSpPr>
            <xdr:cNvPr id="8437" name="利き手" hidden="1">
              <a:extLst>
                <a:ext uri="{63B3BB69-23CF-44E3-9099-C40C66FF867C}">
                  <a14:compatExt spid="_x0000_s8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xdr:row>
          <xdr:rowOff>38100</xdr:rowOff>
        </xdr:from>
        <xdr:to>
          <xdr:col>31</xdr:col>
          <xdr:colOff>171450</xdr:colOff>
          <xdr:row>7</xdr:row>
          <xdr:rowOff>0</xdr:rowOff>
        </xdr:to>
        <xdr:sp macro="" textlink="">
          <xdr:nvSpPr>
            <xdr:cNvPr id="8479" name="Check Box 287" hidden="1">
              <a:extLst>
                <a:ext uri="{63B3BB69-23CF-44E3-9099-C40C66FF867C}">
                  <a14:compatExt spid="_x0000_s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xdr:row>
          <xdr:rowOff>38100</xdr:rowOff>
        </xdr:from>
        <xdr:to>
          <xdr:col>33</xdr:col>
          <xdr:colOff>171450</xdr:colOff>
          <xdr:row>7</xdr:row>
          <xdr:rowOff>0</xdr:rowOff>
        </xdr:to>
        <xdr:sp macro="" textlink="">
          <xdr:nvSpPr>
            <xdr:cNvPr id="8480" name="Check Box 288" hidden="1">
              <a:extLst>
                <a:ext uri="{63B3BB69-23CF-44E3-9099-C40C66FF867C}">
                  <a14:compatExt spid="_x0000_s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5</xdr:row>
          <xdr:rowOff>247650</xdr:rowOff>
        </xdr:from>
        <xdr:to>
          <xdr:col>34</xdr:col>
          <xdr:colOff>104775</xdr:colOff>
          <xdr:row>7</xdr:row>
          <xdr:rowOff>133350</xdr:rowOff>
        </xdr:to>
        <xdr:sp macro="" textlink="">
          <xdr:nvSpPr>
            <xdr:cNvPr id="8440" name="麻痺" hidden="1">
              <a:extLst>
                <a:ext uri="{63B3BB69-23CF-44E3-9099-C40C66FF867C}">
                  <a14:compatExt spid="_x0000_s8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47625</xdr:rowOff>
        </xdr:from>
        <xdr:to>
          <xdr:col>31</xdr:col>
          <xdr:colOff>209550</xdr:colOff>
          <xdr:row>13</xdr:row>
          <xdr:rowOff>276225</xdr:rowOff>
        </xdr:to>
        <xdr:sp macro="" textlink="">
          <xdr:nvSpPr>
            <xdr:cNvPr id="8442" name="Option Button 250" hidden="1">
              <a:extLst>
                <a:ext uri="{63B3BB69-23CF-44E3-9099-C40C66FF867C}">
                  <a14:compatExt spid="_x0000_s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47625</xdr:rowOff>
        </xdr:from>
        <xdr:to>
          <xdr:col>33</xdr:col>
          <xdr:colOff>209550</xdr:colOff>
          <xdr:row>13</xdr:row>
          <xdr:rowOff>276225</xdr:rowOff>
        </xdr:to>
        <xdr:sp macro="" textlink="">
          <xdr:nvSpPr>
            <xdr:cNvPr id="8443" name="Option Button 251" hidden="1">
              <a:extLst>
                <a:ext uri="{63B3BB69-23CF-44E3-9099-C40C66FF867C}">
                  <a14:compatExt spid="_x0000_s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xdr:row>
          <xdr:rowOff>238125</xdr:rowOff>
        </xdr:from>
        <xdr:to>
          <xdr:col>34</xdr:col>
          <xdr:colOff>123825</xdr:colOff>
          <xdr:row>14</xdr:row>
          <xdr:rowOff>28575</xdr:rowOff>
        </xdr:to>
        <xdr:sp macro="" textlink="">
          <xdr:nvSpPr>
            <xdr:cNvPr id="8444" name="協調運動障害" hidden="1">
              <a:extLst>
                <a:ext uri="{63B3BB69-23CF-44E3-9099-C40C66FF867C}">
                  <a14:compatExt spid="_x0000_s8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47625</xdr:rowOff>
        </xdr:from>
        <xdr:to>
          <xdr:col>31</xdr:col>
          <xdr:colOff>209550</xdr:colOff>
          <xdr:row>14</xdr:row>
          <xdr:rowOff>276225</xdr:rowOff>
        </xdr:to>
        <xdr:sp macro="" textlink="">
          <xdr:nvSpPr>
            <xdr:cNvPr id="8445" name="Option Button 253" hidden="1">
              <a:extLst>
                <a:ext uri="{63B3BB69-23CF-44E3-9099-C40C66FF867C}">
                  <a14:compatExt spid="_x0000_s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47625</xdr:rowOff>
        </xdr:from>
        <xdr:to>
          <xdr:col>33</xdr:col>
          <xdr:colOff>209550</xdr:colOff>
          <xdr:row>14</xdr:row>
          <xdr:rowOff>276225</xdr:rowOff>
        </xdr:to>
        <xdr:sp macro="" textlink="">
          <xdr:nvSpPr>
            <xdr:cNvPr id="8446" name="Option Button 254" hidden="1">
              <a:extLst>
                <a:ext uri="{63B3BB69-23CF-44E3-9099-C40C66FF867C}">
                  <a14:compatExt spid="_x0000_s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13</xdr:row>
          <xdr:rowOff>295275</xdr:rowOff>
        </xdr:from>
        <xdr:to>
          <xdr:col>34</xdr:col>
          <xdr:colOff>133350</xdr:colOff>
          <xdr:row>15</xdr:row>
          <xdr:rowOff>28575</xdr:rowOff>
        </xdr:to>
        <xdr:sp macro="" textlink="">
          <xdr:nvSpPr>
            <xdr:cNvPr id="8447" name="嚥下障害" hidden="1">
              <a:extLst>
                <a:ext uri="{63B3BB69-23CF-44E3-9099-C40C66FF867C}">
                  <a14:compatExt spid="_x0000_s8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47625</xdr:rowOff>
        </xdr:from>
        <xdr:to>
          <xdr:col>31</xdr:col>
          <xdr:colOff>209550</xdr:colOff>
          <xdr:row>15</xdr:row>
          <xdr:rowOff>276225</xdr:rowOff>
        </xdr:to>
        <xdr:sp macro="" textlink="">
          <xdr:nvSpPr>
            <xdr:cNvPr id="8448" name="Option Button 256" hidden="1">
              <a:extLst>
                <a:ext uri="{63B3BB69-23CF-44E3-9099-C40C66FF867C}">
                  <a14:compatExt spid="_x0000_s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47625</xdr:rowOff>
        </xdr:from>
        <xdr:to>
          <xdr:col>33</xdr:col>
          <xdr:colOff>209550</xdr:colOff>
          <xdr:row>15</xdr:row>
          <xdr:rowOff>276225</xdr:rowOff>
        </xdr:to>
        <xdr:sp macro="" textlink="">
          <xdr:nvSpPr>
            <xdr:cNvPr id="8449" name="Option Button 257" hidden="1">
              <a:extLst>
                <a:ext uri="{63B3BB69-23CF-44E3-9099-C40C66FF867C}">
                  <a14:compatExt spid="_x0000_s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14</xdr:row>
          <xdr:rowOff>266700</xdr:rowOff>
        </xdr:from>
        <xdr:to>
          <xdr:col>34</xdr:col>
          <xdr:colOff>38100</xdr:colOff>
          <xdr:row>16</xdr:row>
          <xdr:rowOff>47625</xdr:rowOff>
        </xdr:to>
        <xdr:sp macro="" textlink="">
          <xdr:nvSpPr>
            <xdr:cNvPr id="8450" name="構音障害" hidden="1">
              <a:extLst>
                <a:ext uri="{63B3BB69-23CF-44E3-9099-C40C66FF867C}">
                  <a14:compatExt spid="_x0000_s8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47625</xdr:rowOff>
        </xdr:from>
        <xdr:to>
          <xdr:col>31</xdr:col>
          <xdr:colOff>209550</xdr:colOff>
          <xdr:row>16</xdr:row>
          <xdr:rowOff>276225</xdr:rowOff>
        </xdr:to>
        <xdr:sp macro="" textlink="">
          <xdr:nvSpPr>
            <xdr:cNvPr id="8451" name="Option Button 259" hidden="1">
              <a:extLst>
                <a:ext uri="{63B3BB69-23CF-44E3-9099-C40C66FF867C}">
                  <a14:compatExt spid="_x0000_s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47625</xdr:rowOff>
        </xdr:from>
        <xdr:to>
          <xdr:col>33</xdr:col>
          <xdr:colOff>209550</xdr:colOff>
          <xdr:row>16</xdr:row>
          <xdr:rowOff>276225</xdr:rowOff>
        </xdr:to>
        <xdr:sp macro="" textlink="">
          <xdr:nvSpPr>
            <xdr:cNvPr id="8452" name="Option Button 260" hidden="1">
              <a:extLst>
                <a:ext uri="{63B3BB69-23CF-44E3-9099-C40C66FF867C}">
                  <a14:compatExt spid="_x0000_s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15</xdr:row>
          <xdr:rowOff>257175</xdr:rowOff>
        </xdr:from>
        <xdr:to>
          <xdr:col>34</xdr:col>
          <xdr:colOff>142875</xdr:colOff>
          <xdr:row>17</xdr:row>
          <xdr:rowOff>47625</xdr:rowOff>
        </xdr:to>
        <xdr:sp macro="" textlink="">
          <xdr:nvSpPr>
            <xdr:cNvPr id="8453" name="感覚障害" hidden="1">
              <a:extLst>
                <a:ext uri="{63B3BB69-23CF-44E3-9099-C40C66FF867C}">
                  <a14:compatExt spid="_x0000_s8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17</xdr:row>
          <xdr:rowOff>47625</xdr:rowOff>
        </xdr:from>
        <xdr:to>
          <xdr:col>29</xdr:col>
          <xdr:colOff>209550</xdr:colOff>
          <xdr:row>17</xdr:row>
          <xdr:rowOff>276225</xdr:rowOff>
        </xdr:to>
        <xdr:sp macro="" textlink="">
          <xdr:nvSpPr>
            <xdr:cNvPr id="8454" name="Option Button 262" hidden="1">
              <a:extLst>
                <a:ext uri="{63B3BB69-23CF-44E3-9099-C40C66FF867C}">
                  <a14:compatExt spid="_x0000_s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47625</xdr:rowOff>
        </xdr:from>
        <xdr:to>
          <xdr:col>32</xdr:col>
          <xdr:colOff>209550</xdr:colOff>
          <xdr:row>17</xdr:row>
          <xdr:rowOff>276225</xdr:rowOff>
        </xdr:to>
        <xdr:sp macro="" textlink="">
          <xdr:nvSpPr>
            <xdr:cNvPr id="8455" name="Option Button 263" hidden="1">
              <a:extLst>
                <a:ext uri="{63B3BB69-23CF-44E3-9099-C40C66FF867C}">
                  <a14:compatExt spid="_x0000_s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47625</xdr:rowOff>
        </xdr:from>
        <xdr:to>
          <xdr:col>34</xdr:col>
          <xdr:colOff>209550</xdr:colOff>
          <xdr:row>17</xdr:row>
          <xdr:rowOff>276225</xdr:rowOff>
        </xdr:to>
        <xdr:sp macro="" textlink="">
          <xdr:nvSpPr>
            <xdr:cNvPr id="8456" name="Option Button 264" hidden="1">
              <a:extLst>
                <a:ext uri="{63B3BB69-23CF-44E3-9099-C40C66FF867C}">
                  <a14:compatExt spid="_x0000_s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16</xdr:row>
          <xdr:rowOff>285750</xdr:rowOff>
        </xdr:from>
        <xdr:to>
          <xdr:col>35</xdr:col>
          <xdr:colOff>85725</xdr:colOff>
          <xdr:row>18</xdr:row>
          <xdr:rowOff>38100</xdr:rowOff>
        </xdr:to>
        <xdr:sp macro="" textlink="">
          <xdr:nvSpPr>
            <xdr:cNvPr id="8457" name="リハビリ拒否" hidden="1">
              <a:extLst>
                <a:ext uri="{63B3BB69-23CF-44E3-9099-C40C66FF867C}">
                  <a14:compatExt spid="_x0000_s8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19</xdr:row>
          <xdr:rowOff>28575</xdr:rowOff>
        </xdr:from>
        <xdr:to>
          <xdr:col>27</xdr:col>
          <xdr:colOff>200025</xdr:colOff>
          <xdr:row>19</xdr:row>
          <xdr:rowOff>295275</xdr:rowOff>
        </xdr:to>
        <xdr:sp macro="" textlink="">
          <xdr:nvSpPr>
            <xdr:cNvPr id="8458" name="Check Box 266" hidden="1">
              <a:extLst>
                <a:ext uri="{63B3BB69-23CF-44E3-9099-C40C66FF867C}">
                  <a14:compatExt spid="_x0000_s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20</xdr:row>
          <xdr:rowOff>19050</xdr:rowOff>
        </xdr:from>
        <xdr:to>
          <xdr:col>27</xdr:col>
          <xdr:colOff>200025</xdr:colOff>
          <xdr:row>20</xdr:row>
          <xdr:rowOff>285750</xdr:rowOff>
        </xdr:to>
        <xdr:sp macro="" textlink="">
          <xdr:nvSpPr>
            <xdr:cNvPr id="8459" name="Check Box 267" hidden="1">
              <a:extLst>
                <a:ext uri="{63B3BB69-23CF-44E3-9099-C40C66FF867C}">
                  <a14:compatExt spid="_x0000_s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21</xdr:row>
          <xdr:rowOff>28575</xdr:rowOff>
        </xdr:from>
        <xdr:to>
          <xdr:col>27</xdr:col>
          <xdr:colOff>200025</xdr:colOff>
          <xdr:row>21</xdr:row>
          <xdr:rowOff>295275</xdr:rowOff>
        </xdr:to>
        <xdr:sp macro="" textlink="">
          <xdr:nvSpPr>
            <xdr:cNvPr id="8460" name="Check Box 268" hidden="1">
              <a:extLst>
                <a:ext uri="{63B3BB69-23CF-44E3-9099-C40C66FF867C}">
                  <a14:compatExt spid="_x0000_s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22</xdr:row>
          <xdr:rowOff>38100</xdr:rowOff>
        </xdr:from>
        <xdr:to>
          <xdr:col>30</xdr:col>
          <xdr:colOff>47625</xdr:colOff>
          <xdr:row>23</xdr:row>
          <xdr:rowOff>0</xdr:rowOff>
        </xdr:to>
        <xdr:sp macro="" textlink="">
          <xdr:nvSpPr>
            <xdr:cNvPr id="8461" name="Check Box 269" hidden="1">
              <a:extLst>
                <a:ext uri="{63B3BB69-23CF-44E3-9099-C40C66FF867C}">
                  <a14:compatExt spid="_x0000_s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23</xdr:row>
          <xdr:rowOff>28575</xdr:rowOff>
        </xdr:from>
        <xdr:to>
          <xdr:col>29</xdr:col>
          <xdr:colOff>142875</xdr:colOff>
          <xdr:row>23</xdr:row>
          <xdr:rowOff>295275</xdr:rowOff>
        </xdr:to>
        <xdr:sp macro="" textlink="">
          <xdr:nvSpPr>
            <xdr:cNvPr id="8462" name="Check Box 270" hidden="1">
              <a:extLst>
                <a:ext uri="{63B3BB69-23CF-44E3-9099-C40C66FF867C}">
                  <a14:compatExt spid="_x0000_s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24</xdr:row>
          <xdr:rowOff>28575</xdr:rowOff>
        </xdr:from>
        <xdr:to>
          <xdr:col>30</xdr:col>
          <xdr:colOff>200025</xdr:colOff>
          <xdr:row>24</xdr:row>
          <xdr:rowOff>295275</xdr:rowOff>
        </xdr:to>
        <xdr:sp macro="" textlink="">
          <xdr:nvSpPr>
            <xdr:cNvPr id="8463" name="Check Box 271" hidden="1">
              <a:extLst>
                <a:ext uri="{63B3BB69-23CF-44E3-9099-C40C66FF867C}">
                  <a14:compatExt spid="_x0000_s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19</xdr:row>
          <xdr:rowOff>19050</xdr:rowOff>
        </xdr:from>
        <xdr:to>
          <xdr:col>34</xdr:col>
          <xdr:colOff>66675</xdr:colOff>
          <xdr:row>19</xdr:row>
          <xdr:rowOff>285750</xdr:rowOff>
        </xdr:to>
        <xdr:sp macro="" textlink="">
          <xdr:nvSpPr>
            <xdr:cNvPr id="8464" name="Check Box 272" hidden="1">
              <a:extLst>
                <a:ext uri="{63B3BB69-23CF-44E3-9099-C40C66FF867C}">
                  <a14:compatExt spid="_x0000_s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20</xdr:row>
          <xdr:rowOff>19050</xdr:rowOff>
        </xdr:from>
        <xdr:to>
          <xdr:col>34</xdr:col>
          <xdr:colOff>66675</xdr:colOff>
          <xdr:row>20</xdr:row>
          <xdr:rowOff>285750</xdr:rowOff>
        </xdr:to>
        <xdr:sp macro="" textlink="">
          <xdr:nvSpPr>
            <xdr:cNvPr id="8465" name="Check Box 273" hidden="1">
              <a:extLst>
                <a:ext uri="{63B3BB69-23CF-44E3-9099-C40C66FF867C}">
                  <a14:compatExt spid="_x0000_s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21</xdr:row>
          <xdr:rowOff>38100</xdr:rowOff>
        </xdr:from>
        <xdr:to>
          <xdr:col>34</xdr:col>
          <xdr:colOff>66675</xdr:colOff>
          <xdr:row>22</xdr:row>
          <xdr:rowOff>0</xdr:rowOff>
        </xdr:to>
        <xdr:sp macro="" textlink="">
          <xdr:nvSpPr>
            <xdr:cNvPr id="8466" name="Check Box 274" hidden="1">
              <a:extLst>
                <a:ext uri="{63B3BB69-23CF-44E3-9099-C40C66FF867C}">
                  <a14:compatExt spid="_x0000_s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26</xdr:row>
          <xdr:rowOff>28575</xdr:rowOff>
        </xdr:from>
        <xdr:to>
          <xdr:col>29</xdr:col>
          <xdr:colOff>0</xdr:colOff>
          <xdr:row>26</xdr:row>
          <xdr:rowOff>295275</xdr:rowOff>
        </xdr:to>
        <xdr:sp macro="" textlink="">
          <xdr:nvSpPr>
            <xdr:cNvPr id="8481" name="Check Box 289" hidden="1">
              <a:extLst>
                <a:ext uri="{63B3BB69-23CF-44E3-9099-C40C66FF867C}">
                  <a14:compatExt spid="_x0000_s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18</xdr:row>
          <xdr:rowOff>257175</xdr:rowOff>
        </xdr:from>
        <xdr:to>
          <xdr:col>35</xdr:col>
          <xdr:colOff>19050</xdr:colOff>
          <xdr:row>27</xdr:row>
          <xdr:rowOff>57150</xdr:rowOff>
        </xdr:to>
        <xdr:sp macro="" textlink="">
          <xdr:nvSpPr>
            <xdr:cNvPr id="8468" name="高次脳機能" hidden="1">
              <a:extLst>
                <a:ext uri="{63B3BB69-23CF-44E3-9099-C40C66FF867C}">
                  <a14:compatExt spid="_x0000_s84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47625</xdr:rowOff>
        </xdr:from>
        <xdr:to>
          <xdr:col>32</xdr:col>
          <xdr:colOff>152400</xdr:colOff>
          <xdr:row>29</xdr:row>
          <xdr:rowOff>266700</xdr:rowOff>
        </xdr:to>
        <xdr:sp macro="" textlink="">
          <xdr:nvSpPr>
            <xdr:cNvPr id="8469" name="Option Button 277" hidden="1">
              <a:extLst>
                <a:ext uri="{63B3BB69-23CF-44E3-9099-C40C66FF867C}">
                  <a14:compatExt spid="_x0000_s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47625</xdr:rowOff>
        </xdr:from>
        <xdr:to>
          <xdr:col>32</xdr:col>
          <xdr:colOff>133350</xdr:colOff>
          <xdr:row>30</xdr:row>
          <xdr:rowOff>266700</xdr:rowOff>
        </xdr:to>
        <xdr:sp macro="" textlink="">
          <xdr:nvSpPr>
            <xdr:cNvPr id="8470" name="Option Button 278" hidden="1">
              <a:extLst>
                <a:ext uri="{63B3BB69-23CF-44E3-9099-C40C66FF867C}">
                  <a14:compatExt spid="_x0000_s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31</xdr:row>
          <xdr:rowOff>47625</xdr:rowOff>
        </xdr:from>
        <xdr:to>
          <xdr:col>29</xdr:col>
          <xdr:colOff>28575</xdr:colOff>
          <xdr:row>31</xdr:row>
          <xdr:rowOff>257175</xdr:rowOff>
        </xdr:to>
        <xdr:sp macro="" textlink="">
          <xdr:nvSpPr>
            <xdr:cNvPr id="8471" name="Option Button 279" hidden="1">
              <a:extLst>
                <a:ext uri="{63B3BB69-23CF-44E3-9099-C40C66FF867C}">
                  <a14:compatExt spid="_x0000_s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28</xdr:row>
          <xdr:rowOff>228600</xdr:rowOff>
        </xdr:from>
        <xdr:to>
          <xdr:col>33</xdr:col>
          <xdr:colOff>95250</xdr:colOff>
          <xdr:row>32</xdr:row>
          <xdr:rowOff>85725</xdr:rowOff>
        </xdr:to>
        <xdr:sp macro="" textlink="">
          <xdr:nvSpPr>
            <xdr:cNvPr id="8472" name="下肢装具" hidden="1">
              <a:extLst>
                <a:ext uri="{63B3BB69-23CF-44E3-9099-C40C66FF867C}">
                  <a14:compatExt spid="_x0000_s8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8</xdr:row>
          <xdr:rowOff>9525</xdr:rowOff>
        </xdr:from>
        <xdr:to>
          <xdr:col>6</xdr:col>
          <xdr:colOff>133350</xdr:colOff>
          <xdr:row>8</xdr:row>
          <xdr:rowOff>257175</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xdr:row>
          <xdr:rowOff>9525</xdr:rowOff>
        </xdr:from>
        <xdr:to>
          <xdr:col>9</xdr:col>
          <xdr:colOff>114300</xdr:colOff>
          <xdr:row>8</xdr:row>
          <xdr:rowOff>257175</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xdr:row>
          <xdr:rowOff>9525</xdr:rowOff>
        </xdr:from>
        <xdr:to>
          <xdr:col>12</xdr:col>
          <xdr:colOff>123825</xdr:colOff>
          <xdr:row>8</xdr:row>
          <xdr:rowOff>257175</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xdr:row>
          <xdr:rowOff>9525</xdr:rowOff>
        </xdr:from>
        <xdr:to>
          <xdr:col>15</xdr:col>
          <xdr:colOff>123825</xdr:colOff>
          <xdr:row>8</xdr:row>
          <xdr:rowOff>257175</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xdr:row>
          <xdr:rowOff>9525</xdr:rowOff>
        </xdr:from>
        <xdr:to>
          <xdr:col>18</xdr:col>
          <xdr:colOff>133350</xdr:colOff>
          <xdr:row>8</xdr:row>
          <xdr:rowOff>257175</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9525</xdr:rowOff>
        </xdr:from>
        <xdr:to>
          <xdr:col>24</xdr:col>
          <xdr:colOff>209550</xdr:colOff>
          <xdr:row>8</xdr:row>
          <xdr:rowOff>257175</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8</xdr:row>
          <xdr:rowOff>9525</xdr:rowOff>
        </xdr:from>
        <xdr:to>
          <xdr:col>27</xdr:col>
          <xdr:colOff>114300</xdr:colOff>
          <xdr:row>8</xdr:row>
          <xdr:rowOff>257175</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9525</xdr:rowOff>
        </xdr:from>
        <xdr:to>
          <xdr:col>6</xdr:col>
          <xdr:colOff>133350</xdr:colOff>
          <xdr:row>9</xdr:row>
          <xdr:rowOff>257175</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19050</xdr:rowOff>
        </xdr:from>
        <xdr:to>
          <xdr:col>28</xdr:col>
          <xdr:colOff>0</xdr:colOff>
          <xdr:row>10</xdr:row>
          <xdr:rowOff>0</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95250</xdr:rowOff>
        </xdr:from>
        <xdr:to>
          <xdr:col>35</xdr:col>
          <xdr:colOff>38100</xdr:colOff>
          <xdr:row>10</xdr:row>
          <xdr:rowOff>9525</xdr:rowOff>
        </xdr:to>
        <xdr:sp macro="" textlink="">
          <xdr:nvSpPr>
            <xdr:cNvPr id="6195" name="Group Box 51" hidden="1">
              <a:extLst>
                <a:ext uri="{63B3BB69-23CF-44E3-9099-C40C66FF867C}">
                  <a14:compatExt spid="_x0000_s6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19050</xdr:rowOff>
        </xdr:from>
        <xdr:to>
          <xdr:col>6</xdr:col>
          <xdr:colOff>133350</xdr:colOff>
          <xdr:row>11</xdr:row>
          <xdr:rowOff>0</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xdr:row>
          <xdr:rowOff>19050</xdr:rowOff>
        </xdr:from>
        <xdr:to>
          <xdr:col>9</xdr:col>
          <xdr:colOff>123825</xdr:colOff>
          <xdr:row>11</xdr:row>
          <xdr:rowOff>0</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19050</xdr:rowOff>
        </xdr:from>
        <xdr:to>
          <xdr:col>12</xdr:col>
          <xdr:colOff>133350</xdr:colOff>
          <xdr:row>11</xdr:row>
          <xdr:rowOff>0</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19050</xdr:rowOff>
        </xdr:from>
        <xdr:to>
          <xdr:col>15</xdr:col>
          <xdr:colOff>133350</xdr:colOff>
          <xdr:row>11</xdr:row>
          <xdr:rowOff>0</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19</xdr:col>
          <xdr:colOff>200025</xdr:colOff>
          <xdr:row>11</xdr:row>
          <xdr:rowOff>0</xdr:rowOff>
        </xdr:to>
        <xdr:sp macro="" textlink="">
          <xdr:nvSpPr>
            <xdr:cNvPr id="6200" name="Check Box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19050</xdr:rowOff>
        </xdr:from>
        <xdr:to>
          <xdr:col>24</xdr:col>
          <xdr:colOff>9525</xdr:colOff>
          <xdr:row>11</xdr:row>
          <xdr:rowOff>0</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19050</xdr:rowOff>
        </xdr:from>
        <xdr:to>
          <xdr:col>26</xdr:col>
          <xdr:colOff>123825</xdr:colOff>
          <xdr:row>11</xdr:row>
          <xdr:rowOff>0</xdr:rowOff>
        </xdr:to>
        <xdr:sp macro="" textlink="">
          <xdr:nvSpPr>
            <xdr:cNvPr id="6202" name="Check Box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19050</xdr:rowOff>
        </xdr:from>
        <xdr:to>
          <xdr:col>29</xdr:col>
          <xdr:colOff>123825</xdr:colOff>
          <xdr:row>11</xdr:row>
          <xdr:rowOff>0</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9</xdr:row>
          <xdr:rowOff>219075</xdr:rowOff>
        </xdr:from>
        <xdr:to>
          <xdr:col>34</xdr:col>
          <xdr:colOff>171450</xdr:colOff>
          <xdr:row>11</xdr:row>
          <xdr:rowOff>114300</xdr:rowOff>
        </xdr:to>
        <xdr:sp macro="" textlink="">
          <xdr:nvSpPr>
            <xdr:cNvPr id="6204" name="Group Box 60" hidden="1">
              <a:extLst>
                <a:ext uri="{63B3BB69-23CF-44E3-9099-C40C66FF867C}">
                  <a14:compatExt spid="_x0000_s6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38100</xdr:rowOff>
        </xdr:from>
        <xdr:to>
          <xdr:col>7</xdr:col>
          <xdr:colOff>9525</xdr:colOff>
          <xdr:row>12</xdr:row>
          <xdr:rowOff>247650</xdr:rowOff>
        </xdr:to>
        <xdr:sp macro="" textlink="">
          <xdr:nvSpPr>
            <xdr:cNvPr id="6205" name="Option Button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38100</xdr:rowOff>
        </xdr:from>
        <xdr:to>
          <xdr:col>10</xdr:col>
          <xdr:colOff>0</xdr:colOff>
          <xdr:row>12</xdr:row>
          <xdr:rowOff>247650</xdr:rowOff>
        </xdr:to>
        <xdr:sp macro="" textlink="">
          <xdr:nvSpPr>
            <xdr:cNvPr id="6206" name="Option Button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12</xdr:row>
          <xdr:rowOff>38100</xdr:rowOff>
        </xdr:from>
        <xdr:to>
          <xdr:col>12</xdr:col>
          <xdr:colOff>209550</xdr:colOff>
          <xdr:row>12</xdr:row>
          <xdr:rowOff>247650</xdr:rowOff>
        </xdr:to>
        <xdr:sp macro="" textlink="">
          <xdr:nvSpPr>
            <xdr:cNvPr id="6207" name="Option Button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11</xdr:row>
          <xdr:rowOff>171450</xdr:rowOff>
        </xdr:from>
        <xdr:to>
          <xdr:col>13</xdr:col>
          <xdr:colOff>0</xdr:colOff>
          <xdr:row>13</xdr:row>
          <xdr:rowOff>28575</xdr:rowOff>
        </xdr:to>
        <xdr:sp macro="" textlink="">
          <xdr:nvSpPr>
            <xdr:cNvPr id="6208" name="Group Box 64" hidden="1">
              <a:extLst>
                <a:ext uri="{63B3BB69-23CF-44E3-9099-C40C66FF867C}">
                  <a14:compatExt spid="_x0000_s62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38100</xdr:rowOff>
        </xdr:from>
        <xdr:to>
          <xdr:col>16</xdr:col>
          <xdr:colOff>0</xdr:colOff>
          <xdr:row>12</xdr:row>
          <xdr:rowOff>247650</xdr:rowOff>
        </xdr:to>
        <xdr:sp macro="" textlink="">
          <xdr:nvSpPr>
            <xdr:cNvPr id="6209" name="Option Button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12</xdr:row>
          <xdr:rowOff>38100</xdr:rowOff>
        </xdr:from>
        <xdr:to>
          <xdr:col>18</xdr:col>
          <xdr:colOff>209550</xdr:colOff>
          <xdr:row>12</xdr:row>
          <xdr:rowOff>247650</xdr:rowOff>
        </xdr:to>
        <xdr:sp macro="" textlink="">
          <xdr:nvSpPr>
            <xdr:cNvPr id="6210" name="Option Button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219075</xdr:colOff>
          <xdr:row>12</xdr:row>
          <xdr:rowOff>38100</xdr:rowOff>
        </xdr:from>
        <xdr:to>
          <xdr:col>21</xdr:col>
          <xdr:colOff>200025</xdr:colOff>
          <xdr:row>12</xdr:row>
          <xdr:rowOff>247650</xdr:rowOff>
        </xdr:to>
        <xdr:sp macro="" textlink="">
          <xdr:nvSpPr>
            <xdr:cNvPr id="6211" name="Option Button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xdr:row>
          <xdr:rowOff>209550</xdr:rowOff>
        </xdr:from>
        <xdr:to>
          <xdr:col>22</xdr:col>
          <xdr:colOff>104775</xdr:colOff>
          <xdr:row>13</xdr:row>
          <xdr:rowOff>47625</xdr:rowOff>
        </xdr:to>
        <xdr:sp macro="" textlink="">
          <xdr:nvSpPr>
            <xdr:cNvPr id="6212" name="Group Box 68" hidden="1">
              <a:extLst>
                <a:ext uri="{63B3BB69-23CF-44E3-9099-C40C66FF867C}">
                  <a14:compatExt spid="_x0000_s6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38100</xdr:rowOff>
        </xdr:from>
        <xdr:to>
          <xdr:col>28</xdr:col>
          <xdr:colOff>200025</xdr:colOff>
          <xdr:row>12</xdr:row>
          <xdr:rowOff>247650</xdr:rowOff>
        </xdr:to>
        <xdr:sp macro="" textlink="">
          <xdr:nvSpPr>
            <xdr:cNvPr id="6213" name="Option Button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12</xdr:row>
          <xdr:rowOff>38100</xdr:rowOff>
        </xdr:from>
        <xdr:to>
          <xdr:col>31</xdr:col>
          <xdr:colOff>57150</xdr:colOff>
          <xdr:row>12</xdr:row>
          <xdr:rowOff>247650</xdr:rowOff>
        </xdr:to>
        <xdr:sp macro="" textlink="">
          <xdr:nvSpPr>
            <xdr:cNvPr id="6214" name="Option Button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11</xdr:row>
          <xdr:rowOff>142875</xdr:rowOff>
        </xdr:from>
        <xdr:to>
          <xdr:col>32</xdr:col>
          <xdr:colOff>47625</xdr:colOff>
          <xdr:row>13</xdr:row>
          <xdr:rowOff>19050</xdr:rowOff>
        </xdr:to>
        <xdr:sp macro="" textlink="">
          <xdr:nvSpPr>
            <xdr:cNvPr id="6215" name="Group Box 71" hidden="1">
              <a:extLst>
                <a:ext uri="{63B3BB69-23CF-44E3-9099-C40C66FF867C}">
                  <a14:compatExt spid="_x0000_s62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38100</xdr:rowOff>
        </xdr:from>
        <xdr:to>
          <xdr:col>7</xdr:col>
          <xdr:colOff>180975</xdr:colOff>
          <xdr:row>13</xdr:row>
          <xdr:rowOff>247650</xdr:rowOff>
        </xdr:to>
        <xdr:sp macro="" textlink="">
          <xdr:nvSpPr>
            <xdr:cNvPr id="6216" name="Option Button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28575</xdr:rowOff>
        </xdr:from>
        <xdr:to>
          <xdr:col>11</xdr:col>
          <xdr:colOff>190500</xdr:colOff>
          <xdr:row>13</xdr:row>
          <xdr:rowOff>257175</xdr:rowOff>
        </xdr:to>
        <xdr:sp macro="" textlink="">
          <xdr:nvSpPr>
            <xdr:cNvPr id="6217" name="Option Button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47625</xdr:rowOff>
        </xdr:from>
        <xdr:to>
          <xdr:col>15</xdr:col>
          <xdr:colOff>180975</xdr:colOff>
          <xdr:row>13</xdr:row>
          <xdr:rowOff>238125</xdr:rowOff>
        </xdr:to>
        <xdr:sp macro="" textlink="">
          <xdr:nvSpPr>
            <xdr:cNvPr id="6218" name="Option Button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13</xdr:row>
          <xdr:rowOff>47625</xdr:rowOff>
        </xdr:from>
        <xdr:to>
          <xdr:col>19</xdr:col>
          <xdr:colOff>161925</xdr:colOff>
          <xdr:row>13</xdr:row>
          <xdr:rowOff>238125</xdr:rowOff>
        </xdr:to>
        <xdr:sp macro="" textlink="">
          <xdr:nvSpPr>
            <xdr:cNvPr id="6219" name="Option Button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47625</xdr:rowOff>
        </xdr:from>
        <xdr:to>
          <xdr:col>23</xdr:col>
          <xdr:colOff>152400</xdr:colOff>
          <xdr:row>13</xdr:row>
          <xdr:rowOff>238125</xdr:rowOff>
        </xdr:to>
        <xdr:sp macro="" textlink="">
          <xdr:nvSpPr>
            <xdr:cNvPr id="6220" name="Option Button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47625</xdr:rowOff>
        </xdr:from>
        <xdr:to>
          <xdr:col>27</xdr:col>
          <xdr:colOff>133350</xdr:colOff>
          <xdr:row>13</xdr:row>
          <xdr:rowOff>238125</xdr:rowOff>
        </xdr:to>
        <xdr:sp macro="" textlink="">
          <xdr:nvSpPr>
            <xdr:cNvPr id="6221" name="Option Button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13</xdr:row>
          <xdr:rowOff>38100</xdr:rowOff>
        </xdr:from>
        <xdr:to>
          <xdr:col>32</xdr:col>
          <xdr:colOff>0</xdr:colOff>
          <xdr:row>13</xdr:row>
          <xdr:rowOff>257175</xdr:rowOff>
        </xdr:to>
        <xdr:sp macro="" textlink="">
          <xdr:nvSpPr>
            <xdr:cNvPr id="6222" name="Option Button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228600</xdr:rowOff>
        </xdr:from>
        <xdr:to>
          <xdr:col>33</xdr:col>
          <xdr:colOff>171450</xdr:colOff>
          <xdr:row>14</xdr:row>
          <xdr:rowOff>85725</xdr:rowOff>
        </xdr:to>
        <xdr:sp macro="" textlink="">
          <xdr:nvSpPr>
            <xdr:cNvPr id="6223" name="Group Box 79" hidden="1">
              <a:extLst>
                <a:ext uri="{63B3BB69-23CF-44E3-9099-C40C66FF867C}">
                  <a14:compatExt spid="_x0000_s6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9525</xdr:rowOff>
        </xdr:from>
        <xdr:to>
          <xdr:col>8</xdr:col>
          <xdr:colOff>171450</xdr:colOff>
          <xdr:row>15</xdr:row>
          <xdr:rowOff>257175</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15</xdr:row>
          <xdr:rowOff>9525</xdr:rowOff>
        </xdr:from>
        <xdr:to>
          <xdr:col>12</xdr:col>
          <xdr:colOff>209550</xdr:colOff>
          <xdr:row>15</xdr:row>
          <xdr:rowOff>257175</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9525</xdr:rowOff>
        </xdr:from>
        <xdr:to>
          <xdr:col>16</xdr:col>
          <xdr:colOff>180975</xdr:colOff>
          <xdr:row>15</xdr:row>
          <xdr:rowOff>257175</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15</xdr:row>
          <xdr:rowOff>9525</xdr:rowOff>
        </xdr:from>
        <xdr:to>
          <xdr:col>21</xdr:col>
          <xdr:colOff>142875</xdr:colOff>
          <xdr:row>15</xdr:row>
          <xdr:rowOff>257175</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9525</xdr:rowOff>
        </xdr:from>
        <xdr:to>
          <xdr:col>26</xdr:col>
          <xdr:colOff>190500</xdr:colOff>
          <xdr:row>15</xdr:row>
          <xdr:rowOff>257175</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15</xdr:row>
          <xdr:rowOff>9525</xdr:rowOff>
        </xdr:from>
        <xdr:to>
          <xdr:col>31</xdr:col>
          <xdr:colOff>200025</xdr:colOff>
          <xdr:row>15</xdr:row>
          <xdr:rowOff>257175</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15</xdr:row>
          <xdr:rowOff>9525</xdr:rowOff>
        </xdr:from>
        <xdr:to>
          <xdr:col>34</xdr:col>
          <xdr:colOff>123825</xdr:colOff>
          <xdr:row>15</xdr:row>
          <xdr:rowOff>257175</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xdr:row>
          <xdr:rowOff>219075</xdr:rowOff>
        </xdr:from>
        <xdr:to>
          <xdr:col>34</xdr:col>
          <xdr:colOff>200025</xdr:colOff>
          <xdr:row>16</xdr:row>
          <xdr:rowOff>114300</xdr:rowOff>
        </xdr:to>
        <xdr:sp macro="" textlink="">
          <xdr:nvSpPr>
            <xdr:cNvPr id="6231" name="Group Box 87" hidden="1">
              <a:extLst>
                <a:ext uri="{63B3BB69-23CF-44E3-9099-C40C66FF867C}">
                  <a14:compatExt spid="_x0000_s62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28575</xdr:rowOff>
        </xdr:from>
        <xdr:to>
          <xdr:col>7</xdr:col>
          <xdr:colOff>28575</xdr:colOff>
          <xdr:row>18</xdr:row>
          <xdr:rowOff>238125</xdr:rowOff>
        </xdr:to>
        <xdr:sp macro="" textlink="">
          <xdr:nvSpPr>
            <xdr:cNvPr id="6232" name="Option Button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18</xdr:row>
          <xdr:rowOff>28575</xdr:rowOff>
        </xdr:from>
        <xdr:to>
          <xdr:col>10</xdr:col>
          <xdr:colOff>9525</xdr:colOff>
          <xdr:row>18</xdr:row>
          <xdr:rowOff>247650</xdr:rowOff>
        </xdr:to>
        <xdr:sp macro="" textlink="">
          <xdr:nvSpPr>
            <xdr:cNvPr id="6233" name="Option Button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18</xdr:row>
          <xdr:rowOff>38100</xdr:rowOff>
        </xdr:from>
        <xdr:to>
          <xdr:col>17</xdr:col>
          <xdr:colOff>57150</xdr:colOff>
          <xdr:row>18</xdr:row>
          <xdr:rowOff>228600</xdr:rowOff>
        </xdr:to>
        <xdr:sp macro="" textlink="">
          <xdr:nvSpPr>
            <xdr:cNvPr id="6234" name="Option Button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180975</xdr:rowOff>
        </xdr:from>
        <xdr:to>
          <xdr:col>18</xdr:col>
          <xdr:colOff>19050</xdr:colOff>
          <xdr:row>19</xdr:row>
          <xdr:rowOff>19050</xdr:rowOff>
        </xdr:to>
        <xdr:sp macro="" textlink="">
          <xdr:nvSpPr>
            <xdr:cNvPr id="6235" name="Group Box 91" hidden="1">
              <a:extLst>
                <a:ext uri="{63B3BB69-23CF-44E3-9099-C40C66FF867C}">
                  <a14:compatExt spid="_x0000_s6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9525</xdr:rowOff>
        </xdr:from>
        <xdr:to>
          <xdr:col>6</xdr:col>
          <xdr:colOff>133350</xdr:colOff>
          <xdr:row>19</xdr:row>
          <xdr:rowOff>257175</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19</xdr:row>
          <xdr:rowOff>9525</xdr:rowOff>
        </xdr:from>
        <xdr:to>
          <xdr:col>9</xdr:col>
          <xdr:colOff>114300</xdr:colOff>
          <xdr:row>19</xdr:row>
          <xdr:rowOff>257175</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9525</xdr:rowOff>
        </xdr:from>
        <xdr:to>
          <xdr:col>12</xdr:col>
          <xdr:colOff>133350</xdr:colOff>
          <xdr:row>19</xdr:row>
          <xdr:rowOff>257175</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9525</xdr:rowOff>
        </xdr:from>
        <xdr:to>
          <xdr:col>15</xdr:col>
          <xdr:colOff>133350</xdr:colOff>
          <xdr:row>19</xdr:row>
          <xdr:rowOff>257175</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19</xdr:row>
          <xdr:rowOff>9525</xdr:rowOff>
        </xdr:from>
        <xdr:to>
          <xdr:col>18</xdr:col>
          <xdr:colOff>209550</xdr:colOff>
          <xdr:row>19</xdr:row>
          <xdr:rowOff>257175</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18</xdr:row>
          <xdr:rowOff>228600</xdr:rowOff>
        </xdr:from>
        <xdr:to>
          <xdr:col>19</xdr:col>
          <xdr:colOff>85725</xdr:colOff>
          <xdr:row>20</xdr:row>
          <xdr:rowOff>47625</xdr:rowOff>
        </xdr:to>
        <xdr:sp macro="" textlink="">
          <xdr:nvSpPr>
            <xdr:cNvPr id="6241" name="Group Box 97" hidden="1">
              <a:extLst>
                <a:ext uri="{63B3BB69-23CF-44E3-9099-C40C66FF867C}">
                  <a14:compatExt spid="_x0000_s62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28575</xdr:rowOff>
        </xdr:from>
        <xdr:to>
          <xdr:col>7</xdr:col>
          <xdr:colOff>28575</xdr:colOff>
          <xdr:row>20</xdr:row>
          <xdr:rowOff>238125</xdr:rowOff>
        </xdr:to>
        <xdr:sp macro="" textlink="">
          <xdr:nvSpPr>
            <xdr:cNvPr id="6242" name="Option Button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20</xdr:row>
          <xdr:rowOff>28575</xdr:rowOff>
        </xdr:from>
        <xdr:to>
          <xdr:col>10</xdr:col>
          <xdr:colOff>9525</xdr:colOff>
          <xdr:row>20</xdr:row>
          <xdr:rowOff>247650</xdr:rowOff>
        </xdr:to>
        <xdr:sp macro="" textlink="">
          <xdr:nvSpPr>
            <xdr:cNvPr id="6243" name="Option Button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19</xdr:row>
          <xdr:rowOff>238125</xdr:rowOff>
        </xdr:from>
        <xdr:to>
          <xdr:col>10</xdr:col>
          <xdr:colOff>19050</xdr:colOff>
          <xdr:row>21</xdr:row>
          <xdr:rowOff>66675</xdr:rowOff>
        </xdr:to>
        <xdr:sp macro="" textlink="">
          <xdr:nvSpPr>
            <xdr:cNvPr id="6244" name="Group Box 100" hidden="1">
              <a:extLst>
                <a:ext uri="{63B3BB69-23CF-44E3-9099-C40C66FF867C}">
                  <a14:compatExt spid="_x0000_s6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38100</xdr:rowOff>
        </xdr:from>
        <xdr:to>
          <xdr:col>23</xdr:col>
          <xdr:colOff>0</xdr:colOff>
          <xdr:row>20</xdr:row>
          <xdr:rowOff>238125</xdr:rowOff>
        </xdr:to>
        <xdr:sp macro="" textlink="">
          <xdr:nvSpPr>
            <xdr:cNvPr id="6245" name="Option Button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200025</xdr:colOff>
          <xdr:row>20</xdr:row>
          <xdr:rowOff>28575</xdr:rowOff>
        </xdr:from>
        <xdr:to>
          <xdr:col>25</xdr:col>
          <xdr:colOff>57150</xdr:colOff>
          <xdr:row>20</xdr:row>
          <xdr:rowOff>247650</xdr:rowOff>
        </xdr:to>
        <xdr:sp macro="" textlink="">
          <xdr:nvSpPr>
            <xdr:cNvPr id="6246" name="Option Button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38100</xdr:rowOff>
        </xdr:from>
        <xdr:to>
          <xdr:col>28</xdr:col>
          <xdr:colOff>76200</xdr:colOff>
          <xdr:row>20</xdr:row>
          <xdr:rowOff>238125</xdr:rowOff>
        </xdr:to>
        <xdr:sp macro="" textlink="">
          <xdr:nvSpPr>
            <xdr:cNvPr id="6247" name="Option Button 103" hidden="1">
              <a:extLst>
                <a:ext uri="{63B3BB69-23CF-44E3-9099-C40C66FF867C}">
                  <a14:compatExt spid="_x0000_s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20</xdr:row>
          <xdr:rowOff>28575</xdr:rowOff>
        </xdr:from>
        <xdr:to>
          <xdr:col>31</xdr:col>
          <xdr:colOff>76200</xdr:colOff>
          <xdr:row>20</xdr:row>
          <xdr:rowOff>238125</xdr:rowOff>
        </xdr:to>
        <xdr:sp macro="" textlink="">
          <xdr:nvSpPr>
            <xdr:cNvPr id="6248" name="Option Button 104" hidden="1">
              <a:extLst>
                <a:ext uri="{63B3BB69-23CF-44E3-9099-C40C66FF867C}">
                  <a14:compatExt spid="_x0000_s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20</xdr:row>
          <xdr:rowOff>28575</xdr:rowOff>
        </xdr:from>
        <xdr:to>
          <xdr:col>34</xdr:col>
          <xdr:colOff>85725</xdr:colOff>
          <xdr:row>20</xdr:row>
          <xdr:rowOff>247650</xdr:rowOff>
        </xdr:to>
        <xdr:sp macro="" textlink="">
          <xdr:nvSpPr>
            <xdr:cNvPr id="6249" name="Option Button 105" hidden="1">
              <a:extLst>
                <a:ext uri="{63B3BB69-23CF-44E3-9099-C40C66FF867C}">
                  <a14:compatExt spid="_x0000_s6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19</xdr:row>
          <xdr:rowOff>200025</xdr:rowOff>
        </xdr:from>
        <xdr:to>
          <xdr:col>35</xdr:col>
          <xdr:colOff>95250</xdr:colOff>
          <xdr:row>21</xdr:row>
          <xdr:rowOff>104775</xdr:rowOff>
        </xdr:to>
        <xdr:sp macro="" textlink="">
          <xdr:nvSpPr>
            <xdr:cNvPr id="6250" name="Group Box 106" hidden="1">
              <a:extLst>
                <a:ext uri="{63B3BB69-23CF-44E3-9099-C40C66FF867C}">
                  <a14:compatExt spid="_x0000_s6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19050</xdr:rowOff>
        </xdr:from>
        <xdr:to>
          <xdr:col>6</xdr:col>
          <xdr:colOff>133350</xdr:colOff>
          <xdr:row>23</xdr:row>
          <xdr:rowOff>0</xdr:rowOff>
        </xdr:to>
        <xdr:sp macro="" textlink="">
          <xdr:nvSpPr>
            <xdr:cNvPr id="6251" name="Check Box 107" hidden="1">
              <a:extLst>
                <a:ext uri="{63B3BB69-23CF-44E3-9099-C40C66FF867C}">
                  <a14:compatExt spid="_x0000_s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xdr:row>
          <xdr:rowOff>19050</xdr:rowOff>
        </xdr:from>
        <xdr:to>
          <xdr:col>10</xdr:col>
          <xdr:colOff>0</xdr:colOff>
          <xdr:row>23</xdr:row>
          <xdr:rowOff>0</xdr:rowOff>
        </xdr:to>
        <xdr:sp macro="" textlink="">
          <xdr:nvSpPr>
            <xdr:cNvPr id="6252" name="Check Box 108" hidden="1">
              <a:extLst>
                <a:ext uri="{63B3BB69-23CF-44E3-9099-C40C66FF867C}">
                  <a14:compatExt spid="_x0000_s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19050</xdr:rowOff>
        </xdr:from>
        <xdr:to>
          <xdr:col>12</xdr:col>
          <xdr:colOff>133350</xdr:colOff>
          <xdr:row>23</xdr:row>
          <xdr:rowOff>0</xdr:rowOff>
        </xdr:to>
        <xdr:sp macro="" textlink="">
          <xdr:nvSpPr>
            <xdr:cNvPr id="6253" name="Check Box 109" hidden="1">
              <a:extLst>
                <a:ext uri="{63B3BB69-23CF-44E3-9099-C40C66FF867C}">
                  <a14:compatExt spid="_x0000_s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22</xdr:row>
          <xdr:rowOff>19050</xdr:rowOff>
        </xdr:from>
        <xdr:to>
          <xdr:col>18</xdr:col>
          <xdr:colOff>28575</xdr:colOff>
          <xdr:row>23</xdr:row>
          <xdr:rowOff>0</xdr:rowOff>
        </xdr:to>
        <xdr:sp macro="" textlink="">
          <xdr:nvSpPr>
            <xdr:cNvPr id="6254" name="Check Box 110" hidden="1">
              <a:extLst>
                <a:ext uri="{63B3BB69-23CF-44E3-9099-C40C66FF867C}">
                  <a14:compatExt spid="_x0000_s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19050</xdr:rowOff>
        </xdr:from>
        <xdr:to>
          <xdr:col>20</xdr:col>
          <xdr:colOff>19050</xdr:colOff>
          <xdr:row>23</xdr:row>
          <xdr:rowOff>0</xdr:rowOff>
        </xdr:to>
        <xdr:sp macro="" textlink="">
          <xdr:nvSpPr>
            <xdr:cNvPr id="6255" name="Check Box 111" hidden="1">
              <a:extLst>
                <a:ext uri="{63B3BB69-23CF-44E3-9099-C40C66FF867C}">
                  <a14:compatExt spid="_x0000_s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22</xdr:row>
          <xdr:rowOff>19050</xdr:rowOff>
        </xdr:from>
        <xdr:to>
          <xdr:col>24</xdr:col>
          <xdr:colOff>38100</xdr:colOff>
          <xdr:row>23</xdr:row>
          <xdr:rowOff>0</xdr:rowOff>
        </xdr:to>
        <xdr:sp macro="" textlink="">
          <xdr:nvSpPr>
            <xdr:cNvPr id="6256" name="Check Box 112" hidden="1">
              <a:extLst>
                <a:ext uri="{63B3BB69-23CF-44E3-9099-C40C66FF867C}">
                  <a14:compatExt spid="_x0000_s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19050</xdr:rowOff>
        </xdr:from>
        <xdr:to>
          <xdr:col>31</xdr:col>
          <xdr:colOff>9525</xdr:colOff>
          <xdr:row>23</xdr:row>
          <xdr:rowOff>0</xdr:rowOff>
        </xdr:to>
        <xdr:sp macro="" textlink="">
          <xdr:nvSpPr>
            <xdr:cNvPr id="6257" name="Check Box 113" hidden="1">
              <a:extLst>
                <a:ext uri="{63B3BB69-23CF-44E3-9099-C40C66FF867C}">
                  <a14:compatExt spid="_x0000_s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21</xdr:row>
          <xdr:rowOff>219075</xdr:rowOff>
        </xdr:from>
        <xdr:to>
          <xdr:col>35</xdr:col>
          <xdr:colOff>95250</xdr:colOff>
          <xdr:row>23</xdr:row>
          <xdr:rowOff>28575</xdr:rowOff>
        </xdr:to>
        <xdr:sp macro="" textlink="">
          <xdr:nvSpPr>
            <xdr:cNvPr id="6258" name="Group Box 114" hidden="1">
              <a:extLst>
                <a:ext uri="{63B3BB69-23CF-44E3-9099-C40C66FF867C}">
                  <a14:compatExt spid="_x0000_s62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19050</xdr:rowOff>
        </xdr:from>
        <xdr:to>
          <xdr:col>6</xdr:col>
          <xdr:colOff>133350</xdr:colOff>
          <xdr:row>24</xdr:row>
          <xdr:rowOff>0</xdr:rowOff>
        </xdr:to>
        <xdr:sp macro="" textlink="">
          <xdr:nvSpPr>
            <xdr:cNvPr id="6259" name="Check Box 115" hidden="1">
              <a:extLst>
                <a:ext uri="{63B3BB69-23CF-44E3-9099-C40C66FF867C}">
                  <a14:compatExt spid="_x0000_s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19050</xdr:rowOff>
        </xdr:from>
        <xdr:to>
          <xdr:col>10</xdr:col>
          <xdr:colOff>0</xdr:colOff>
          <xdr:row>24</xdr:row>
          <xdr:rowOff>0</xdr:rowOff>
        </xdr:to>
        <xdr:sp macro="" textlink="">
          <xdr:nvSpPr>
            <xdr:cNvPr id="6260" name="Check Box 116" hidden="1">
              <a:extLst>
                <a:ext uri="{63B3BB69-23CF-44E3-9099-C40C66FF867C}">
                  <a14:compatExt spid="_x0000_s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19050</xdr:rowOff>
        </xdr:from>
        <xdr:to>
          <xdr:col>12</xdr:col>
          <xdr:colOff>133350</xdr:colOff>
          <xdr:row>24</xdr:row>
          <xdr:rowOff>0</xdr:rowOff>
        </xdr:to>
        <xdr:sp macro="" textlink="">
          <xdr:nvSpPr>
            <xdr:cNvPr id="6261" name="Check Box 117" hidden="1">
              <a:extLst>
                <a:ext uri="{63B3BB69-23CF-44E3-9099-C40C66FF867C}">
                  <a14:compatExt spid="_x0000_s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23</xdr:row>
          <xdr:rowOff>19050</xdr:rowOff>
        </xdr:from>
        <xdr:to>
          <xdr:col>18</xdr:col>
          <xdr:colOff>28575</xdr:colOff>
          <xdr:row>24</xdr:row>
          <xdr:rowOff>0</xdr:rowOff>
        </xdr:to>
        <xdr:sp macro="" textlink="">
          <xdr:nvSpPr>
            <xdr:cNvPr id="6262" name="Check Box 118" hidden="1">
              <a:extLst>
                <a:ext uri="{63B3BB69-23CF-44E3-9099-C40C66FF867C}">
                  <a14:compatExt spid="_x0000_s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19050</xdr:rowOff>
        </xdr:from>
        <xdr:to>
          <xdr:col>20</xdr:col>
          <xdr:colOff>19050</xdr:colOff>
          <xdr:row>24</xdr:row>
          <xdr:rowOff>0</xdr:rowOff>
        </xdr:to>
        <xdr:sp macro="" textlink="">
          <xdr:nvSpPr>
            <xdr:cNvPr id="6263" name="Check Box 119" hidden="1">
              <a:extLst>
                <a:ext uri="{63B3BB69-23CF-44E3-9099-C40C66FF867C}">
                  <a14:compatExt spid="_x0000_s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23</xdr:row>
          <xdr:rowOff>19050</xdr:rowOff>
        </xdr:from>
        <xdr:to>
          <xdr:col>24</xdr:col>
          <xdr:colOff>38100</xdr:colOff>
          <xdr:row>24</xdr:row>
          <xdr:rowOff>0</xdr:rowOff>
        </xdr:to>
        <xdr:sp macro="" textlink="">
          <xdr:nvSpPr>
            <xdr:cNvPr id="6264" name="Check Box 120" hidden="1">
              <a:extLst>
                <a:ext uri="{63B3BB69-23CF-44E3-9099-C40C66FF867C}">
                  <a14:compatExt spid="_x0000_s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31</xdr:col>
          <xdr:colOff>9525</xdr:colOff>
          <xdr:row>24</xdr:row>
          <xdr:rowOff>0</xdr:rowOff>
        </xdr:to>
        <xdr:sp macro="" textlink="">
          <xdr:nvSpPr>
            <xdr:cNvPr id="6265" name="Check Box 121" hidden="1">
              <a:extLst>
                <a:ext uri="{63B3BB69-23CF-44E3-9099-C40C66FF867C}">
                  <a14:compatExt spid="_x0000_s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23</xdr:row>
          <xdr:rowOff>9525</xdr:rowOff>
        </xdr:from>
        <xdr:to>
          <xdr:col>35</xdr:col>
          <xdr:colOff>123825</xdr:colOff>
          <xdr:row>24</xdr:row>
          <xdr:rowOff>19050</xdr:rowOff>
        </xdr:to>
        <xdr:sp macro="" textlink="">
          <xdr:nvSpPr>
            <xdr:cNvPr id="6266" name="Group Box 122" hidden="1">
              <a:extLst>
                <a:ext uri="{63B3BB69-23CF-44E3-9099-C40C66FF867C}">
                  <a14:compatExt spid="_x0000_s62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38100</xdr:rowOff>
        </xdr:from>
        <xdr:to>
          <xdr:col>7</xdr:col>
          <xdr:colOff>200025</xdr:colOff>
          <xdr:row>24</xdr:row>
          <xdr:rowOff>228600</xdr:rowOff>
        </xdr:to>
        <xdr:sp macro="" textlink="">
          <xdr:nvSpPr>
            <xdr:cNvPr id="6267" name="Option Button 123" hidden="1">
              <a:extLst>
                <a:ext uri="{63B3BB69-23CF-44E3-9099-C40C66FF867C}">
                  <a14:compatExt spid="_x0000_s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24</xdr:row>
          <xdr:rowOff>28575</xdr:rowOff>
        </xdr:from>
        <xdr:to>
          <xdr:col>12</xdr:col>
          <xdr:colOff>95250</xdr:colOff>
          <xdr:row>24</xdr:row>
          <xdr:rowOff>247650</xdr:rowOff>
        </xdr:to>
        <xdr:sp macro="" textlink="">
          <xdr:nvSpPr>
            <xdr:cNvPr id="6268" name="Option Button 124" hidden="1">
              <a:extLst>
                <a:ext uri="{63B3BB69-23CF-44E3-9099-C40C66FF867C}">
                  <a14:compatExt spid="_x0000_s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228600</xdr:rowOff>
        </xdr:from>
        <xdr:to>
          <xdr:col>13</xdr:col>
          <xdr:colOff>142875</xdr:colOff>
          <xdr:row>25</xdr:row>
          <xdr:rowOff>104775</xdr:rowOff>
        </xdr:to>
        <xdr:sp macro="" textlink="">
          <xdr:nvSpPr>
            <xdr:cNvPr id="6269" name="Group Box 125" hidden="1">
              <a:extLst>
                <a:ext uri="{63B3BB69-23CF-44E3-9099-C40C66FF867C}">
                  <a14:compatExt spid="_x0000_s6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19050</xdr:rowOff>
        </xdr:from>
        <xdr:to>
          <xdr:col>6</xdr:col>
          <xdr:colOff>133350</xdr:colOff>
          <xdr:row>27</xdr:row>
          <xdr:rowOff>0</xdr:rowOff>
        </xdr:to>
        <xdr:sp macro="" textlink="">
          <xdr:nvSpPr>
            <xdr:cNvPr id="6270" name="Check Box 126" hidden="1">
              <a:extLst>
                <a:ext uri="{63B3BB69-23CF-44E3-9099-C40C66FF867C}">
                  <a14:compatExt spid="_x0000_s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xdr:row>
          <xdr:rowOff>19050</xdr:rowOff>
        </xdr:from>
        <xdr:to>
          <xdr:col>9</xdr:col>
          <xdr:colOff>133350</xdr:colOff>
          <xdr:row>27</xdr:row>
          <xdr:rowOff>0</xdr:rowOff>
        </xdr:to>
        <xdr:sp macro="" textlink="">
          <xdr:nvSpPr>
            <xdr:cNvPr id="6271" name="Check Box 127" hidden="1">
              <a:extLst>
                <a:ext uri="{63B3BB69-23CF-44E3-9099-C40C66FF867C}">
                  <a14:compatExt spid="_x0000_s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26</xdr:row>
          <xdr:rowOff>38100</xdr:rowOff>
        </xdr:from>
        <xdr:to>
          <xdr:col>12</xdr:col>
          <xdr:colOff>228600</xdr:colOff>
          <xdr:row>26</xdr:row>
          <xdr:rowOff>247650</xdr:rowOff>
        </xdr:to>
        <xdr:sp macro="" textlink="">
          <xdr:nvSpPr>
            <xdr:cNvPr id="6272" name="Option Button 128" hidden="1">
              <a:extLst>
                <a:ext uri="{63B3BB69-23CF-44E3-9099-C40C66FF867C}">
                  <a14:compatExt spid="_x0000_s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26</xdr:row>
          <xdr:rowOff>38100</xdr:rowOff>
        </xdr:from>
        <xdr:to>
          <xdr:col>16</xdr:col>
          <xdr:colOff>9525</xdr:colOff>
          <xdr:row>26</xdr:row>
          <xdr:rowOff>257175</xdr:rowOff>
        </xdr:to>
        <xdr:sp macro="" textlink="">
          <xdr:nvSpPr>
            <xdr:cNvPr id="6273" name="Option Button 129" hidden="1">
              <a:extLst>
                <a:ext uri="{63B3BB69-23CF-44E3-9099-C40C66FF867C}">
                  <a14:compatExt spid="_x0000_s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26</xdr:row>
          <xdr:rowOff>38100</xdr:rowOff>
        </xdr:from>
        <xdr:to>
          <xdr:col>20</xdr:col>
          <xdr:colOff>104775</xdr:colOff>
          <xdr:row>26</xdr:row>
          <xdr:rowOff>247650</xdr:rowOff>
        </xdr:to>
        <xdr:sp macro="" textlink="">
          <xdr:nvSpPr>
            <xdr:cNvPr id="6274" name="Option Button 130" hidden="1">
              <a:extLst>
                <a:ext uri="{63B3BB69-23CF-44E3-9099-C40C66FF867C}">
                  <a14:compatExt spid="_x0000_s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25</xdr:row>
          <xdr:rowOff>180975</xdr:rowOff>
        </xdr:from>
        <xdr:to>
          <xdr:col>21</xdr:col>
          <xdr:colOff>76200</xdr:colOff>
          <xdr:row>27</xdr:row>
          <xdr:rowOff>66675</xdr:rowOff>
        </xdr:to>
        <xdr:sp macro="" textlink="">
          <xdr:nvSpPr>
            <xdr:cNvPr id="6275" name="Group Box 131" hidden="1">
              <a:extLst>
                <a:ext uri="{63B3BB69-23CF-44E3-9099-C40C66FF867C}">
                  <a14:compatExt spid="_x0000_s6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47625</xdr:rowOff>
        </xdr:from>
        <xdr:to>
          <xdr:col>27</xdr:col>
          <xdr:colOff>180975</xdr:colOff>
          <xdr:row>26</xdr:row>
          <xdr:rowOff>238125</xdr:rowOff>
        </xdr:to>
        <xdr:sp macro="" textlink="">
          <xdr:nvSpPr>
            <xdr:cNvPr id="6276" name="Option Button 132" hidden="1">
              <a:extLst>
                <a:ext uri="{63B3BB69-23CF-44E3-9099-C40C66FF867C}">
                  <a14:compatExt spid="_x0000_s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26</xdr:row>
          <xdr:rowOff>38100</xdr:rowOff>
        </xdr:from>
        <xdr:to>
          <xdr:col>32</xdr:col>
          <xdr:colOff>95250</xdr:colOff>
          <xdr:row>26</xdr:row>
          <xdr:rowOff>257175</xdr:rowOff>
        </xdr:to>
        <xdr:sp macro="" textlink="">
          <xdr:nvSpPr>
            <xdr:cNvPr id="6277" name="Option Button 133" hidden="1">
              <a:extLst>
                <a:ext uri="{63B3BB69-23CF-44E3-9099-C40C66FF867C}">
                  <a14:compatExt spid="_x0000_s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25</xdr:row>
          <xdr:rowOff>161925</xdr:rowOff>
        </xdr:from>
        <xdr:to>
          <xdr:col>33</xdr:col>
          <xdr:colOff>38100</xdr:colOff>
          <xdr:row>27</xdr:row>
          <xdr:rowOff>123825</xdr:rowOff>
        </xdr:to>
        <xdr:sp macro="" textlink="">
          <xdr:nvSpPr>
            <xdr:cNvPr id="6278" name="Group Box 134" hidden="1">
              <a:extLst>
                <a:ext uri="{63B3BB69-23CF-44E3-9099-C40C66FF867C}">
                  <a14:compatExt spid="_x0000_s62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28</xdr:row>
          <xdr:rowOff>57150</xdr:rowOff>
        </xdr:from>
        <xdr:to>
          <xdr:col>6</xdr:col>
          <xdr:colOff>171450</xdr:colOff>
          <xdr:row>28</xdr:row>
          <xdr:rowOff>238125</xdr:rowOff>
        </xdr:to>
        <xdr:sp macro="" textlink="">
          <xdr:nvSpPr>
            <xdr:cNvPr id="6279" name="Option Button 135" hidden="1">
              <a:extLst>
                <a:ext uri="{63B3BB69-23CF-44E3-9099-C40C66FF867C}">
                  <a14:compatExt spid="_x0000_s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28</xdr:row>
          <xdr:rowOff>28575</xdr:rowOff>
        </xdr:from>
        <xdr:to>
          <xdr:col>10</xdr:col>
          <xdr:colOff>190500</xdr:colOff>
          <xdr:row>28</xdr:row>
          <xdr:rowOff>257175</xdr:rowOff>
        </xdr:to>
        <xdr:sp macro="" textlink="">
          <xdr:nvSpPr>
            <xdr:cNvPr id="6280" name="Option Button 136" hidden="1">
              <a:extLst>
                <a:ext uri="{63B3BB69-23CF-44E3-9099-C40C66FF867C}">
                  <a14:compatExt spid="_x0000_s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28</xdr:row>
          <xdr:rowOff>57150</xdr:rowOff>
        </xdr:from>
        <xdr:to>
          <xdr:col>15</xdr:col>
          <xdr:colOff>190500</xdr:colOff>
          <xdr:row>28</xdr:row>
          <xdr:rowOff>228600</xdr:rowOff>
        </xdr:to>
        <xdr:sp macro="" textlink="">
          <xdr:nvSpPr>
            <xdr:cNvPr id="6281" name="Option Button 137" hidden="1">
              <a:extLst>
                <a:ext uri="{63B3BB69-23CF-44E3-9099-C40C66FF867C}">
                  <a14:compatExt spid="_x0000_s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28</xdr:row>
          <xdr:rowOff>66675</xdr:rowOff>
        </xdr:from>
        <xdr:to>
          <xdr:col>20</xdr:col>
          <xdr:colOff>190500</xdr:colOff>
          <xdr:row>28</xdr:row>
          <xdr:rowOff>228600</xdr:rowOff>
        </xdr:to>
        <xdr:sp macro="" textlink="">
          <xdr:nvSpPr>
            <xdr:cNvPr id="6282" name="Option Button 138" hidden="1">
              <a:extLst>
                <a:ext uri="{63B3BB69-23CF-44E3-9099-C40C66FF867C}">
                  <a14:compatExt spid="_x0000_s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142875</xdr:rowOff>
        </xdr:from>
        <xdr:to>
          <xdr:col>21</xdr:col>
          <xdr:colOff>200025</xdr:colOff>
          <xdr:row>29</xdr:row>
          <xdr:rowOff>85725</xdr:rowOff>
        </xdr:to>
        <xdr:sp macro="" textlink="">
          <xdr:nvSpPr>
            <xdr:cNvPr id="6283" name="Group Box 139" hidden="1">
              <a:extLst>
                <a:ext uri="{63B3BB69-23CF-44E3-9099-C40C66FF867C}">
                  <a14:compatExt spid="_x0000_s6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28</xdr:row>
          <xdr:rowOff>57150</xdr:rowOff>
        </xdr:from>
        <xdr:to>
          <xdr:col>24</xdr:col>
          <xdr:colOff>171450</xdr:colOff>
          <xdr:row>28</xdr:row>
          <xdr:rowOff>238125</xdr:rowOff>
        </xdr:to>
        <xdr:sp macro="" textlink="">
          <xdr:nvSpPr>
            <xdr:cNvPr id="6284" name="Option Button 140" hidden="1">
              <a:extLst>
                <a:ext uri="{63B3BB69-23CF-44E3-9099-C40C66FF867C}">
                  <a14:compatExt spid="_x0000_s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28575</xdr:rowOff>
        </xdr:from>
        <xdr:to>
          <xdr:col>29</xdr:col>
          <xdr:colOff>180975</xdr:colOff>
          <xdr:row>28</xdr:row>
          <xdr:rowOff>257175</xdr:rowOff>
        </xdr:to>
        <xdr:sp macro="" textlink="">
          <xdr:nvSpPr>
            <xdr:cNvPr id="6285" name="Option Button 141" hidden="1">
              <a:extLst>
                <a:ext uri="{63B3BB69-23CF-44E3-9099-C40C66FF867C}">
                  <a14:compatExt spid="_x0000_s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27</xdr:row>
          <xdr:rowOff>180975</xdr:rowOff>
        </xdr:from>
        <xdr:to>
          <xdr:col>32</xdr:col>
          <xdr:colOff>28575</xdr:colOff>
          <xdr:row>29</xdr:row>
          <xdr:rowOff>38100</xdr:rowOff>
        </xdr:to>
        <xdr:sp macro="" textlink="">
          <xdr:nvSpPr>
            <xdr:cNvPr id="6286" name="Group Box 142" hidden="1">
              <a:extLst>
                <a:ext uri="{63B3BB69-23CF-44E3-9099-C40C66FF867C}">
                  <a14:compatExt spid="_x0000_s62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29</xdr:row>
          <xdr:rowOff>19050</xdr:rowOff>
        </xdr:from>
        <xdr:to>
          <xdr:col>8</xdr:col>
          <xdr:colOff>0</xdr:colOff>
          <xdr:row>30</xdr:row>
          <xdr:rowOff>0</xdr:rowOff>
        </xdr:to>
        <xdr:sp macro="" textlink="">
          <xdr:nvSpPr>
            <xdr:cNvPr id="6287" name="Check Box 143" hidden="1">
              <a:extLst>
                <a:ext uri="{63B3BB69-23CF-44E3-9099-C40C66FF867C}">
                  <a14:compatExt spid="_x0000_s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19050</xdr:rowOff>
        </xdr:from>
        <xdr:to>
          <xdr:col>12</xdr:col>
          <xdr:colOff>9525</xdr:colOff>
          <xdr:row>30</xdr:row>
          <xdr:rowOff>0</xdr:rowOff>
        </xdr:to>
        <xdr:sp macro="" textlink="">
          <xdr:nvSpPr>
            <xdr:cNvPr id="6288" name="Check Box 144" hidden="1">
              <a:extLst>
                <a:ext uri="{63B3BB69-23CF-44E3-9099-C40C66FF867C}">
                  <a14:compatExt spid="_x0000_s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16</xdr:col>
          <xdr:colOff>180975</xdr:colOff>
          <xdr:row>30</xdr:row>
          <xdr:rowOff>0</xdr:rowOff>
        </xdr:to>
        <xdr:sp macro="" textlink="">
          <xdr:nvSpPr>
            <xdr:cNvPr id="6289" name="Check Box 145" hidden="1">
              <a:extLst>
                <a:ext uri="{63B3BB69-23CF-44E3-9099-C40C66FF867C}">
                  <a14:compatExt spid="_x0000_s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29</xdr:row>
          <xdr:rowOff>19050</xdr:rowOff>
        </xdr:from>
        <xdr:to>
          <xdr:col>19</xdr:col>
          <xdr:colOff>161925</xdr:colOff>
          <xdr:row>30</xdr:row>
          <xdr:rowOff>0</xdr:rowOff>
        </xdr:to>
        <xdr:sp macro="" textlink="">
          <xdr:nvSpPr>
            <xdr:cNvPr id="6290" name="Check Box 146" hidden="1">
              <a:extLst>
                <a:ext uri="{63B3BB69-23CF-44E3-9099-C40C66FF867C}">
                  <a14:compatExt spid="_x0000_s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29</xdr:row>
          <xdr:rowOff>19050</xdr:rowOff>
        </xdr:from>
        <xdr:to>
          <xdr:col>22</xdr:col>
          <xdr:colOff>180975</xdr:colOff>
          <xdr:row>30</xdr:row>
          <xdr:rowOff>0</xdr:rowOff>
        </xdr:to>
        <xdr:sp macro="" textlink="">
          <xdr:nvSpPr>
            <xdr:cNvPr id="6291" name="Check Box 147" hidden="1">
              <a:extLst>
                <a:ext uri="{63B3BB69-23CF-44E3-9099-C40C66FF867C}">
                  <a14:compatExt spid="_x0000_s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19050</xdr:rowOff>
        </xdr:from>
        <xdr:to>
          <xdr:col>25</xdr:col>
          <xdr:colOff>200025</xdr:colOff>
          <xdr:row>30</xdr:row>
          <xdr:rowOff>0</xdr:rowOff>
        </xdr:to>
        <xdr:sp macro="" textlink="">
          <xdr:nvSpPr>
            <xdr:cNvPr id="6292" name="Check Box 148" hidden="1">
              <a:extLst>
                <a:ext uri="{63B3BB69-23CF-44E3-9099-C40C66FF867C}">
                  <a14:compatExt spid="_x0000_s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29</xdr:row>
          <xdr:rowOff>19050</xdr:rowOff>
        </xdr:from>
        <xdr:to>
          <xdr:col>28</xdr:col>
          <xdr:colOff>123825</xdr:colOff>
          <xdr:row>30</xdr:row>
          <xdr:rowOff>0</xdr:rowOff>
        </xdr:to>
        <xdr:sp macro="" textlink="">
          <xdr:nvSpPr>
            <xdr:cNvPr id="6293" name="Check Box 149" hidden="1">
              <a:extLst>
                <a:ext uri="{63B3BB69-23CF-44E3-9099-C40C66FF867C}">
                  <a14:compatExt spid="_x0000_s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209550</xdr:rowOff>
        </xdr:from>
        <xdr:to>
          <xdr:col>32</xdr:col>
          <xdr:colOff>152400</xdr:colOff>
          <xdr:row>30</xdr:row>
          <xdr:rowOff>95250</xdr:rowOff>
        </xdr:to>
        <xdr:sp macro="" textlink="">
          <xdr:nvSpPr>
            <xdr:cNvPr id="6294" name="Group Box 150" hidden="1">
              <a:extLst>
                <a:ext uri="{63B3BB69-23CF-44E3-9099-C40C66FF867C}">
                  <a14:compatExt spid="_x0000_s6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31</xdr:row>
          <xdr:rowOff>57150</xdr:rowOff>
        </xdr:from>
        <xdr:to>
          <xdr:col>6</xdr:col>
          <xdr:colOff>171450</xdr:colOff>
          <xdr:row>31</xdr:row>
          <xdr:rowOff>238125</xdr:rowOff>
        </xdr:to>
        <xdr:sp macro="" textlink="">
          <xdr:nvSpPr>
            <xdr:cNvPr id="6295" name="Option Button 151" hidden="1">
              <a:extLst>
                <a:ext uri="{63B3BB69-23CF-44E3-9099-C40C66FF867C}">
                  <a14:compatExt spid="_x0000_s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31</xdr:row>
          <xdr:rowOff>28575</xdr:rowOff>
        </xdr:from>
        <xdr:to>
          <xdr:col>10</xdr:col>
          <xdr:colOff>190500</xdr:colOff>
          <xdr:row>31</xdr:row>
          <xdr:rowOff>257175</xdr:rowOff>
        </xdr:to>
        <xdr:sp macro="" textlink="">
          <xdr:nvSpPr>
            <xdr:cNvPr id="6296" name="Option Button 152" hidden="1">
              <a:extLst>
                <a:ext uri="{63B3BB69-23CF-44E3-9099-C40C66FF867C}">
                  <a14:compatExt spid="_x0000_s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31</xdr:row>
          <xdr:rowOff>57150</xdr:rowOff>
        </xdr:from>
        <xdr:to>
          <xdr:col>15</xdr:col>
          <xdr:colOff>190500</xdr:colOff>
          <xdr:row>31</xdr:row>
          <xdr:rowOff>228600</xdr:rowOff>
        </xdr:to>
        <xdr:sp macro="" textlink="">
          <xdr:nvSpPr>
            <xdr:cNvPr id="6297" name="Option Button 153" hidden="1">
              <a:extLst>
                <a:ext uri="{63B3BB69-23CF-44E3-9099-C40C66FF867C}">
                  <a14:compatExt spid="_x0000_s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31</xdr:row>
          <xdr:rowOff>66675</xdr:rowOff>
        </xdr:from>
        <xdr:to>
          <xdr:col>20</xdr:col>
          <xdr:colOff>190500</xdr:colOff>
          <xdr:row>31</xdr:row>
          <xdr:rowOff>228600</xdr:rowOff>
        </xdr:to>
        <xdr:sp macro="" textlink="">
          <xdr:nvSpPr>
            <xdr:cNvPr id="6298" name="Option Button 154" hidden="1">
              <a:extLst>
                <a:ext uri="{63B3BB69-23CF-44E3-9099-C40C66FF867C}">
                  <a14:compatExt spid="_x0000_s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31</xdr:row>
          <xdr:rowOff>57150</xdr:rowOff>
        </xdr:from>
        <xdr:to>
          <xdr:col>23</xdr:col>
          <xdr:colOff>171450</xdr:colOff>
          <xdr:row>31</xdr:row>
          <xdr:rowOff>238125</xdr:rowOff>
        </xdr:to>
        <xdr:sp macro="" textlink="">
          <xdr:nvSpPr>
            <xdr:cNvPr id="6299" name="Option Button 155" hidden="1">
              <a:extLst>
                <a:ext uri="{63B3BB69-23CF-44E3-9099-C40C66FF867C}">
                  <a14:compatExt spid="_x0000_s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38100</xdr:rowOff>
        </xdr:from>
        <xdr:to>
          <xdr:col>27</xdr:col>
          <xdr:colOff>57150</xdr:colOff>
          <xdr:row>31</xdr:row>
          <xdr:rowOff>247650</xdr:rowOff>
        </xdr:to>
        <xdr:sp macro="" textlink="">
          <xdr:nvSpPr>
            <xdr:cNvPr id="6300" name="Option Button 156" hidden="1">
              <a:extLst>
                <a:ext uri="{63B3BB69-23CF-44E3-9099-C40C66FF867C}">
                  <a14:compatExt spid="_x0000_s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200025</xdr:rowOff>
        </xdr:from>
        <xdr:to>
          <xdr:col>29</xdr:col>
          <xdr:colOff>95250</xdr:colOff>
          <xdr:row>32</xdr:row>
          <xdr:rowOff>190500</xdr:rowOff>
        </xdr:to>
        <xdr:sp macro="" textlink="">
          <xdr:nvSpPr>
            <xdr:cNvPr id="6301" name="Group Box 157" hidden="1">
              <a:extLst>
                <a:ext uri="{63B3BB69-23CF-44E3-9099-C40C66FF867C}">
                  <a14:compatExt spid="_x0000_s63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9525</xdr:rowOff>
        </xdr:from>
        <xdr:to>
          <xdr:col>7</xdr:col>
          <xdr:colOff>171450</xdr:colOff>
          <xdr:row>34</xdr:row>
          <xdr:rowOff>257175</xdr:rowOff>
        </xdr:to>
        <xdr:sp macro="" textlink="">
          <xdr:nvSpPr>
            <xdr:cNvPr id="6302" name="Check Box 158" hidden="1">
              <a:extLst>
                <a:ext uri="{63B3BB69-23CF-44E3-9099-C40C66FF867C}">
                  <a14:compatExt spid="_x0000_s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9525</xdr:rowOff>
        </xdr:from>
        <xdr:to>
          <xdr:col>12</xdr:col>
          <xdr:colOff>9525</xdr:colOff>
          <xdr:row>34</xdr:row>
          <xdr:rowOff>257175</xdr:rowOff>
        </xdr:to>
        <xdr:sp macro="" textlink="">
          <xdr:nvSpPr>
            <xdr:cNvPr id="6303" name="Check Box 159" hidden="1">
              <a:extLst>
                <a:ext uri="{63B3BB69-23CF-44E3-9099-C40C66FF867C}">
                  <a14:compatExt spid="_x0000_s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9525</xdr:rowOff>
        </xdr:from>
        <xdr:to>
          <xdr:col>16</xdr:col>
          <xdr:colOff>0</xdr:colOff>
          <xdr:row>34</xdr:row>
          <xdr:rowOff>257175</xdr:rowOff>
        </xdr:to>
        <xdr:sp macro="" textlink="">
          <xdr:nvSpPr>
            <xdr:cNvPr id="6304" name="Check Box 160" hidden="1">
              <a:extLst>
                <a:ext uri="{63B3BB69-23CF-44E3-9099-C40C66FF867C}">
                  <a14:compatExt spid="_x0000_s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33</xdr:row>
          <xdr:rowOff>219075</xdr:rowOff>
        </xdr:from>
        <xdr:to>
          <xdr:col>16</xdr:col>
          <xdr:colOff>142875</xdr:colOff>
          <xdr:row>35</xdr:row>
          <xdr:rowOff>142875</xdr:rowOff>
        </xdr:to>
        <xdr:sp macro="" textlink="">
          <xdr:nvSpPr>
            <xdr:cNvPr id="6305" name="Group Box 161" hidden="1">
              <a:extLst>
                <a:ext uri="{63B3BB69-23CF-44E3-9099-C40C66FF867C}">
                  <a14:compatExt spid="_x0000_s63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26</xdr:col>
      <xdr:colOff>108857</xdr:colOff>
      <xdr:row>4</xdr:row>
      <xdr:rowOff>5954</xdr:rowOff>
    </xdr:from>
    <xdr:to>
      <xdr:col>27</xdr:col>
      <xdr:colOff>132782</xdr:colOff>
      <xdr:row>5</xdr:row>
      <xdr:rowOff>0</xdr:rowOff>
    </xdr:to>
    <xdr:grpSp>
      <xdr:nvGrpSpPr>
        <xdr:cNvPr id="2" name="グループ化 1">
          <a:extLst>
            <a:ext uri="{FF2B5EF4-FFF2-40B4-BE49-F238E27FC236}">
              <a16:creationId xmlns="" xmlns:a16="http://schemas.microsoft.com/office/drawing/2014/main" id="{00000000-0008-0000-0E00-000002000000}"/>
            </a:ext>
          </a:extLst>
        </xdr:cNvPr>
        <xdr:cNvGrpSpPr>
          <a:grpSpLocks/>
        </xdr:cNvGrpSpPr>
      </xdr:nvGrpSpPr>
      <xdr:grpSpPr>
        <a:xfrm>
          <a:off x="6090569" y="691754"/>
          <a:ext cx="290626" cy="184546"/>
          <a:chOff x="6092474" y="332836"/>
          <a:chExt cx="237070" cy="248990"/>
        </a:xfrm>
      </xdr:grpSpPr>
      <mc:AlternateContent xmlns:mc="http://schemas.openxmlformats.org/markup-compatibility/2006">
        <mc:Choice xmlns:a14="http://schemas.microsoft.com/office/drawing/2010/main" Requires="a14">
          <xdr:sp macro="" textlink="">
            <xdr:nvSpPr>
              <xdr:cNvPr id="1767425" name="Option Button 1" hidden="1">
                <a:extLst>
                  <a:ext uri="{63B3BB69-23CF-44E3-9099-C40C66FF867C}">
                    <a14:compatExt spid="_x0000_s1767425"/>
                  </a:ext>
                </a:extLst>
              </xdr:cNvPr>
              <xdr:cNvSpPr/>
            </xdr:nvSpPr>
            <xdr:spPr bwMode="auto">
              <a:xfrm>
                <a:off x="6092474" y="332836"/>
                <a:ext cx="237070" cy="2489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 name="テキスト ボックス 3">
            <a:extLst>
              <a:ext uri="{FF2B5EF4-FFF2-40B4-BE49-F238E27FC236}">
                <a16:creationId xmlns="" xmlns:a16="http://schemas.microsoft.com/office/drawing/2014/main" id="{00000000-0008-0000-0E00-000004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160009</xdr:colOff>
      <xdr:row>4</xdr:row>
      <xdr:rowOff>17858</xdr:rowOff>
    </xdr:from>
    <xdr:to>
      <xdr:col>28</xdr:col>
      <xdr:colOff>184983</xdr:colOff>
      <xdr:row>4</xdr:row>
      <xdr:rowOff>178811</xdr:rowOff>
    </xdr:to>
    <xdr:grpSp>
      <xdr:nvGrpSpPr>
        <xdr:cNvPr id="5" name="グループ化 4">
          <a:extLst>
            <a:ext uri="{FF2B5EF4-FFF2-40B4-BE49-F238E27FC236}">
              <a16:creationId xmlns="" xmlns:a16="http://schemas.microsoft.com/office/drawing/2014/main" id="{00000000-0008-0000-0E00-000005000000}"/>
            </a:ext>
          </a:extLst>
        </xdr:cNvPr>
        <xdr:cNvGrpSpPr>
          <a:grpSpLocks/>
        </xdr:cNvGrpSpPr>
      </xdr:nvGrpSpPr>
      <xdr:grpSpPr>
        <a:xfrm>
          <a:off x="6408419" y="703658"/>
          <a:ext cx="291674" cy="160953"/>
          <a:chOff x="6092718" y="340947"/>
          <a:chExt cx="237062" cy="247623"/>
        </a:xfrm>
      </xdr:grpSpPr>
      <mc:AlternateContent xmlns:mc="http://schemas.openxmlformats.org/markup-compatibility/2006">
        <mc:Choice xmlns:a14="http://schemas.microsoft.com/office/drawing/2010/main" Requires="a14">
          <xdr:sp macro="" textlink="">
            <xdr:nvSpPr>
              <xdr:cNvPr id="1767426" name="Option Button 2" hidden="1">
                <a:extLst>
                  <a:ext uri="{63B3BB69-23CF-44E3-9099-C40C66FF867C}">
                    <a14:compatExt spid="_x0000_s1767426"/>
                  </a:ext>
                </a:extLst>
              </xdr:cNvPr>
              <xdr:cNvSpPr/>
            </xdr:nvSpPr>
            <xdr:spPr bwMode="auto">
              <a:xfrm>
                <a:off x="6092718" y="340947"/>
                <a:ext cx="237062" cy="247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 name="テキスト ボックス 6">
            <a:extLst>
              <a:ext uri="{FF2B5EF4-FFF2-40B4-BE49-F238E27FC236}">
                <a16:creationId xmlns="" xmlns:a16="http://schemas.microsoft.com/office/drawing/2014/main" id="{00000000-0008-0000-0E00-000007000000}"/>
              </a:ext>
            </a:extLst>
          </xdr:cNvPr>
          <xdr:cNvSpPr txBox="1"/>
        </xdr:nvSpPr>
        <xdr:spPr>
          <a:xfrm>
            <a:off x="6243394"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226283</xdr:colOff>
      <xdr:row>3</xdr:row>
      <xdr:rowOff>145214</xdr:rowOff>
    </xdr:from>
    <xdr:to>
      <xdr:col>31</xdr:col>
      <xdr:colOff>8795</xdr:colOff>
      <xdr:row>5</xdr:row>
      <xdr:rowOff>29765</xdr:rowOff>
    </xdr:to>
    <xdr:grpSp>
      <xdr:nvGrpSpPr>
        <xdr:cNvPr id="8" name="グループ化 7">
          <a:extLst>
            <a:ext uri="{FF2B5EF4-FFF2-40B4-BE49-F238E27FC236}">
              <a16:creationId xmlns="" xmlns:a16="http://schemas.microsoft.com/office/drawing/2014/main" id="{00000000-0008-0000-0E00-000008000000}"/>
            </a:ext>
          </a:extLst>
        </xdr:cNvPr>
        <xdr:cNvGrpSpPr>
          <a:grpSpLocks/>
        </xdr:cNvGrpSpPr>
      </xdr:nvGrpSpPr>
      <xdr:grpSpPr>
        <a:xfrm>
          <a:off x="6741379" y="659564"/>
          <a:ext cx="468312" cy="246501"/>
          <a:chOff x="6092640" y="266667"/>
          <a:chExt cx="237066" cy="381066"/>
        </a:xfrm>
      </xdr:grpSpPr>
      <mc:AlternateContent xmlns:mc="http://schemas.openxmlformats.org/markup-compatibility/2006">
        <mc:Choice xmlns:a14="http://schemas.microsoft.com/office/drawing/2010/main" Requires="a14">
          <xdr:sp macro="" textlink="">
            <xdr:nvSpPr>
              <xdr:cNvPr id="1767427" name="Option Button 3" hidden="1">
                <a:extLst>
                  <a:ext uri="{63B3BB69-23CF-44E3-9099-C40C66FF867C}">
                    <a14:compatExt spid="_x0000_s1767427"/>
                  </a:ext>
                </a:extLst>
              </xdr:cNvPr>
              <xdr:cNvSpPr/>
            </xdr:nvSpPr>
            <xdr:spPr bwMode="auto">
              <a:xfrm>
                <a:off x="6092640" y="266667"/>
                <a:ext cx="237066" cy="3810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 name="テキスト ボックス 9">
            <a:extLst>
              <a:ext uri="{FF2B5EF4-FFF2-40B4-BE49-F238E27FC236}">
                <a16:creationId xmlns="" xmlns:a16="http://schemas.microsoft.com/office/drawing/2014/main" id="{00000000-0008-0000-0E00-00000A000000}"/>
              </a:ext>
            </a:extLst>
          </xdr:cNvPr>
          <xdr:cNvSpPr txBox="1"/>
        </xdr:nvSpPr>
        <xdr:spPr>
          <a:xfrm>
            <a:off x="6178724" y="354729"/>
            <a:ext cx="132059"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26</xdr:col>
      <xdr:colOff>108857</xdr:colOff>
      <xdr:row>6</xdr:row>
      <xdr:rowOff>5763</xdr:rowOff>
    </xdr:from>
    <xdr:to>
      <xdr:col>27</xdr:col>
      <xdr:colOff>132782</xdr:colOff>
      <xdr:row>6</xdr:row>
      <xdr:rowOff>190499</xdr:rowOff>
    </xdr:to>
    <xdr:grpSp>
      <xdr:nvGrpSpPr>
        <xdr:cNvPr id="11" name="グループ化 10">
          <a:extLst>
            <a:ext uri="{FF2B5EF4-FFF2-40B4-BE49-F238E27FC236}">
              <a16:creationId xmlns="" xmlns:a16="http://schemas.microsoft.com/office/drawing/2014/main" id="{00000000-0008-0000-0E00-00000B000000}"/>
            </a:ext>
          </a:extLst>
        </xdr:cNvPr>
        <xdr:cNvGrpSpPr>
          <a:grpSpLocks/>
        </xdr:cNvGrpSpPr>
      </xdr:nvGrpSpPr>
      <xdr:grpSpPr>
        <a:xfrm>
          <a:off x="6090569" y="1072563"/>
          <a:ext cx="290626" cy="184736"/>
          <a:chOff x="6092474" y="332578"/>
          <a:chExt cx="237070" cy="249247"/>
        </a:xfrm>
      </xdr:grpSpPr>
      <mc:AlternateContent xmlns:mc="http://schemas.openxmlformats.org/markup-compatibility/2006">
        <mc:Choice xmlns:a14="http://schemas.microsoft.com/office/drawing/2010/main" Requires="a14">
          <xdr:sp macro="" textlink="">
            <xdr:nvSpPr>
              <xdr:cNvPr id="1767428" name="Option Button 4" hidden="1">
                <a:extLst>
                  <a:ext uri="{63B3BB69-23CF-44E3-9099-C40C66FF867C}">
                    <a14:compatExt spid="_x0000_s1767428"/>
                  </a:ext>
                </a:extLst>
              </xdr:cNvPr>
              <xdr:cNvSpPr/>
            </xdr:nvSpPr>
            <xdr:spPr bwMode="auto">
              <a:xfrm>
                <a:off x="6092474" y="332578"/>
                <a:ext cx="237070" cy="249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 name="テキスト ボックス 12">
            <a:extLst>
              <a:ext uri="{FF2B5EF4-FFF2-40B4-BE49-F238E27FC236}">
                <a16:creationId xmlns="" xmlns:a16="http://schemas.microsoft.com/office/drawing/2014/main" id="{00000000-0008-0000-0E00-00000D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160009</xdr:colOff>
      <xdr:row>6</xdr:row>
      <xdr:rowOff>8253</xdr:rowOff>
    </xdr:from>
    <xdr:to>
      <xdr:col>28</xdr:col>
      <xdr:colOff>184983</xdr:colOff>
      <xdr:row>6</xdr:row>
      <xdr:rowOff>178811</xdr:rowOff>
    </xdr:to>
    <xdr:grpSp>
      <xdr:nvGrpSpPr>
        <xdr:cNvPr id="14" name="グループ化 13">
          <a:extLst>
            <a:ext uri="{FF2B5EF4-FFF2-40B4-BE49-F238E27FC236}">
              <a16:creationId xmlns="" xmlns:a16="http://schemas.microsoft.com/office/drawing/2014/main" id="{00000000-0008-0000-0E00-00000E000000}"/>
            </a:ext>
          </a:extLst>
        </xdr:cNvPr>
        <xdr:cNvGrpSpPr>
          <a:grpSpLocks/>
        </xdr:cNvGrpSpPr>
      </xdr:nvGrpSpPr>
      <xdr:grpSpPr>
        <a:xfrm>
          <a:off x="6408419" y="1075053"/>
          <a:ext cx="291674" cy="170558"/>
          <a:chOff x="6092718" y="326170"/>
          <a:chExt cx="237062" cy="262400"/>
        </a:xfrm>
      </xdr:grpSpPr>
      <mc:AlternateContent xmlns:mc="http://schemas.openxmlformats.org/markup-compatibility/2006">
        <mc:Choice xmlns:a14="http://schemas.microsoft.com/office/drawing/2010/main" Requires="a14">
          <xdr:sp macro="" textlink="">
            <xdr:nvSpPr>
              <xdr:cNvPr id="1767429" name="Option Button 5" hidden="1">
                <a:extLst>
                  <a:ext uri="{63B3BB69-23CF-44E3-9099-C40C66FF867C}">
                    <a14:compatExt spid="_x0000_s1767429"/>
                  </a:ext>
                </a:extLst>
              </xdr:cNvPr>
              <xdr:cNvSpPr/>
            </xdr:nvSpPr>
            <xdr:spPr bwMode="auto">
              <a:xfrm>
                <a:off x="6092718" y="326170"/>
                <a:ext cx="237062" cy="26206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 name="テキスト ボックス 15">
            <a:extLst>
              <a:ext uri="{FF2B5EF4-FFF2-40B4-BE49-F238E27FC236}">
                <a16:creationId xmlns="" xmlns:a16="http://schemas.microsoft.com/office/drawing/2014/main" id="{00000000-0008-0000-0E00-000010000000}"/>
              </a:ext>
            </a:extLst>
          </xdr:cNvPr>
          <xdr:cNvSpPr txBox="1"/>
        </xdr:nvSpPr>
        <xdr:spPr>
          <a:xfrm>
            <a:off x="6243394"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226283</xdr:colOff>
      <xdr:row>6</xdr:row>
      <xdr:rowOff>2339</xdr:rowOff>
    </xdr:from>
    <xdr:to>
      <xdr:col>31</xdr:col>
      <xdr:colOff>8795</xdr:colOff>
      <xdr:row>6</xdr:row>
      <xdr:rowOff>190499</xdr:rowOff>
    </xdr:to>
    <xdr:grpSp>
      <xdr:nvGrpSpPr>
        <xdr:cNvPr id="17" name="グループ化 16">
          <a:extLst>
            <a:ext uri="{FF2B5EF4-FFF2-40B4-BE49-F238E27FC236}">
              <a16:creationId xmlns="" xmlns:a16="http://schemas.microsoft.com/office/drawing/2014/main" id="{00000000-0008-0000-0E00-000011000000}"/>
            </a:ext>
          </a:extLst>
        </xdr:cNvPr>
        <xdr:cNvGrpSpPr>
          <a:grpSpLocks/>
        </xdr:cNvGrpSpPr>
      </xdr:nvGrpSpPr>
      <xdr:grpSpPr>
        <a:xfrm>
          <a:off x="6741379" y="1069139"/>
          <a:ext cx="468312" cy="188160"/>
          <a:chOff x="6092640" y="312463"/>
          <a:chExt cx="237066" cy="289479"/>
        </a:xfrm>
      </xdr:grpSpPr>
      <mc:AlternateContent xmlns:mc="http://schemas.openxmlformats.org/markup-compatibility/2006">
        <mc:Choice xmlns:a14="http://schemas.microsoft.com/office/drawing/2010/main" Requires="a14">
          <xdr:sp macro="" textlink="">
            <xdr:nvSpPr>
              <xdr:cNvPr id="1767430" name="Option Button 6" hidden="1">
                <a:extLst>
                  <a:ext uri="{63B3BB69-23CF-44E3-9099-C40C66FF867C}">
                    <a14:compatExt spid="_x0000_s1767430"/>
                  </a:ext>
                </a:extLst>
              </xdr:cNvPr>
              <xdr:cNvSpPr/>
            </xdr:nvSpPr>
            <xdr:spPr bwMode="auto">
              <a:xfrm>
                <a:off x="6092640" y="312463"/>
                <a:ext cx="237066" cy="2894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 name="テキスト ボックス 18">
            <a:extLst>
              <a:ext uri="{FF2B5EF4-FFF2-40B4-BE49-F238E27FC236}">
                <a16:creationId xmlns="" xmlns:a16="http://schemas.microsoft.com/office/drawing/2014/main" id="{00000000-0008-0000-0E00-000013000000}"/>
              </a:ext>
            </a:extLst>
          </xdr:cNvPr>
          <xdr:cNvSpPr txBox="1"/>
        </xdr:nvSpPr>
        <xdr:spPr>
          <a:xfrm>
            <a:off x="6178724" y="354729"/>
            <a:ext cx="132059"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26</xdr:col>
      <xdr:colOff>109313</xdr:colOff>
      <xdr:row>7</xdr:row>
      <xdr:rowOff>57</xdr:rowOff>
    </xdr:from>
    <xdr:to>
      <xdr:col>27</xdr:col>
      <xdr:colOff>133238</xdr:colOff>
      <xdr:row>8</xdr:row>
      <xdr:rowOff>5953</xdr:rowOff>
    </xdr:to>
    <xdr:grpSp>
      <xdr:nvGrpSpPr>
        <xdr:cNvPr id="20" name="グループ化 19">
          <a:extLst>
            <a:ext uri="{FF2B5EF4-FFF2-40B4-BE49-F238E27FC236}">
              <a16:creationId xmlns="" xmlns:a16="http://schemas.microsoft.com/office/drawing/2014/main" id="{00000000-0008-0000-0E00-000014000000}"/>
            </a:ext>
          </a:extLst>
        </xdr:cNvPr>
        <xdr:cNvGrpSpPr>
          <a:grpSpLocks/>
        </xdr:cNvGrpSpPr>
      </xdr:nvGrpSpPr>
      <xdr:grpSpPr>
        <a:xfrm>
          <a:off x="6091025" y="1257357"/>
          <a:ext cx="290626" cy="196396"/>
          <a:chOff x="6092474" y="324712"/>
          <a:chExt cx="237070" cy="264978"/>
        </a:xfrm>
      </xdr:grpSpPr>
      <mc:AlternateContent xmlns:mc="http://schemas.openxmlformats.org/markup-compatibility/2006">
        <mc:Choice xmlns:a14="http://schemas.microsoft.com/office/drawing/2010/main" Requires="a14">
          <xdr:sp macro="" textlink="">
            <xdr:nvSpPr>
              <xdr:cNvPr id="1767431" name="Option Button 7" hidden="1">
                <a:extLst>
                  <a:ext uri="{63B3BB69-23CF-44E3-9099-C40C66FF867C}">
                    <a14:compatExt spid="_x0000_s1767431"/>
                  </a:ext>
                </a:extLst>
              </xdr:cNvPr>
              <xdr:cNvSpPr/>
            </xdr:nvSpPr>
            <xdr:spPr bwMode="auto">
              <a:xfrm>
                <a:off x="6092474" y="324712"/>
                <a:ext cx="237070" cy="2649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 name="テキスト ボックス 21">
            <a:extLst>
              <a:ext uri="{FF2B5EF4-FFF2-40B4-BE49-F238E27FC236}">
                <a16:creationId xmlns="" xmlns:a16="http://schemas.microsoft.com/office/drawing/2014/main" id="{00000000-0008-0000-0E00-000016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160465</xdr:colOff>
      <xdr:row>6</xdr:row>
      <xdr:rowOff>164302</xdr:rowOff>
    </xdr:from>
    <xdr:to>
      <xdr:col>28</xdr:col>
      <xdr:colOff>185439</xdr:colOff>
      <xdr:row>8</xdr:row>
      <xdr:rowOff>11906</xdr:rowOff>
    </xdr:to>
    <xdr:grpSp>
      <xdr:nvGrpSpPr>
        <xdr:cNvPr id="23" name="グループ化 22">
          <a:extLst>
            <a:ext uri="{FF2B5EF4-FFF2-40B4-BE49-F238E27FC236}">
              <a16:creationId xmlns="" xmlns:a16="http://schemas.microsoft.com/office/drawing/2014/main" id="{00000000-0008-0000-0E00-000017000000}"/>
            </a:ext>
          </a:extLst>
        </xdr:cNvPr>
        <xdr:cNvGrpSpPr>
          <a:grpSpLocks/>
        </xdr:cNvGrpSpPr>
      </xdr:nvGrpSpPr>
      <xdr:grpSpPr>
        <a:xfrm>
          <a:off x="6408875" y="1231102"/>
          <a:ext cx="291674" cy="228604"/>
          <a:chOff x="6092718" y="281351"/>
          <a:chExt cx="237062" cy="351703"/>
        </a:xfrm>
      </xdr:grpSpPr>
      <mc:AlternateContent xmlns:mc="http://schemas.openxmlformats.org/markup-compatibility/2006">
        <mc:Choice xmlns:a14="http://schemas.microsoft.com/office/drawing/2010/main" Requires="a14">
          <xdr:sp macro="" textlink="">
            <xdr:nvSpPr>
              <xdr:cNvPr id="1767432" name="Option Button 8" hidden="1">
                <a:extLst>
                  <a:ext uri="{63B3BB69-23CF-44E3-9099-C40C66FF867C}">
                    <a14:compatExt spid="_x0000_s1767432"/>
                  </a:ext>
                </a:extLst>
              </xdr:cNvPr>
              <xdr:cNvSpPr/>
            </xdr:nvSpPr>
            <xdr:spPr bwMode="auto">
              <a:xfrm>
                <a:off x="6092718" y="281351"/>
                <a:ext cx="237062" cy="3517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 name="テキスト ボックス 24">
            <a:extLst>
              <a:ext uri="{FF2B5EF4-FFF2-40B4-BE49-F238E27FC236}">
                <a16:creationId xmlns="" xmlns:a16="http://schemas.microsoft.com/office/drawing/2014/main" id="{00000000-0008-0000-0E00-000019000000}"/>
              </a:ext>
            </a:extLst>
          </xdr:cNvPr>
          <xdr:cNvSpPr txBox="1"/>
        </xdr:nvSpPr>
        <xdr:spPr>
          <a:xfrm>
            <a:off x="6243394"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228099</xdr:colOff>
      <xdr:row>6</xdr:row>
      <xdr:rowOff>178458</xdr:rowOff>
    </xdr:from>
    <xdr:to>
      <xdr:col>31</xdr:col>
      <xdr:colOff>9446</xdr:colOff>
      <xdr:row>8</xdr:row>
      <xdr:rowOff>11906</xdr:rowOff>
    </xdr:to>
    <xdr:grpSp>
      <xdr:nvGrpSpPr>
        <xdr:cNvPr id="26" name="グループ化 25">
          <a:extLst>
            <a:ext uri="{FF2B5EF4-FFF2-40B4-BE49-F238E27FC236}">
              <a16:creationId xmlns="" xmlns:a16="http://schemas.microsoft.com/office/drawing/2014/main" id="{00000000-0008-0000-0E00-00001A000000}"/>
            </a:ext>
          </a:extLst>
        </xdr:cNvPr>
        <xdr:cNvGrpSpPr>
          <a:grpSpLocks/>
        </xdr:cNvGrpSpPr>
      </xdr:nvGrpSpPr>
      <xdr:grpSpPr>
        <a:xfrm>
          <a:off x="6743207" y="1245258"/>
          <a:ext cx="467147" cy="214448"/>
          <a:chOff x="6092737" y="292241"/>
          <a:chExt cx="237064" cy="329922"/>
        </a:xfrm>
      </xdr:grpSpPr>
      <mc:AlternateContent xmlns:mc="http://schemas.openxmlformats.org/markup-compatibility/2006">
        <mc:Choice xmlns:a14="http://schemas.microsoft.com/office/drawing/2010/main" Requires="a14">
          <xdr:sp macro="" textlink="">
            <xdr:nvSpPr>
              <xdr:cNvPr id="1767433" name="Option Button 9" hidden="1">
                <a:extLst>
                  <a:ext uri="{63B3BB69-23CF-44E3-9099-C40C66FF867C}">
                    <a14:compatExt spid="_x0000_s1767433"/>
                  </a:ext>
                </a:extLst>
              </xdr:cNvPr>
              <xdr:cNvSpPr/>
            </xdr:nvSpPr>
            <xdr:spPr bwMode="auto">
              <a:xfrm>
                <a:off x="6092737" y="292241"/>
                <a:ext cx="237064" cy="3299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 name="テキスト ボックス 27">
            <a:extLst>
              <a:ext uri="{FF2B5EF4-FFF2-40B4-BE49-F238E27FC236}">
                <a16:creationId xmlns="" xmlns:a16="http://schemas.microsoft.com/office/drawing/2014/main" id="{00000000-0008-0000-0E00-00001C000000}"/>
              </a:ext>
            </a:extLst>
          </xdr:cNvPr>
          <xdr:cNvSpPr txBox="1"/>
        </xdr:nvSpPr>
        <xdr:spPr>
          <a:xfrm>
            <a:off x="6183556" y="354729"/>
            <a:ext cx="132059"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8</xdr:col>
      <xdr:colOff>11360</xdr:colOff>
      <xdr:row>13</xdr:row>
      <xdr:rowOff>24042</xdr:rowOff>
    </xdr:from>
    <xdr:to>
      <xdr:col>10</xdr:col>
      <xdr:colOff>63497</xdr:colOff>
      <xdr:row>14</xdr:row>
      <xdr:rowOff>9524</xdr:rowOff>
    </xdr:to>
    <xdr:grpSp>
      <xdr:nvGrpSpPr>
        <xdr:cNvPr id="29" name="グループ化 28">
          <a:extLst>
            <a:ext uri="{FF2B5EF4-FFF2-40B4-BE49-F238E27FC236}">
              <a16:creationId xmlns="" xmlns:a16="http://schemas.microsoft.com/office/drawing/2014/main" id="{00000000-0008-0000-0E00-00001D000000}"/>
            </a:ext>
          </a:extLst>
        </xdr:cNvPr>
        <xdr:cNvGrpSpPr/>
      </xdr:nvGrpSpPr>
      <xdr:grpSpPr>
        <a:xfrm>
          <a:off x="1944937" y="2290989"/>
          <a:ext cx="452185" cy="166458"/>
          <a:chOff x="4910141" y="1167431"/>
          <a:chExt cx="448371" cy="220069"/>
        </a:xfrm>
      </xdr:grpSpPr>
      <mc:AlternateContent xmlns:mc="http://schemas.openxmlformats.org/markup-compatibility/2006">
        <mc:Choice xmlns:a14="http://schemas.microsoft.com/office/drawing/2010/main" Requires="a14">
          <xdr:sp macro="" textlink="">
            <xdr:nvSpPr>
              <xdr:cNvPr id="1767434" name="Check Box 10" hidden="1">
                <a:extLst>
                  <a:ext uri="{63B3BB69-23CF-44E3-9099-C40C66FF867C}">
                    <a14:compatExt spid="_x0000_s1767434"/>
                  </a:ext>
                </a:extLst>
              </xdr:cNvPr>
              <xdr:cNvSpPr/>
            </xdr:nvSpPr>
            <xdr:spPr bwMode="auto">
              <a:xfrm>
                <a:off x="4910141" y="1169184"/>
                <a:ext cx="187084" cy="218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 name="テキスト ボックス 30">
            <a:extLst>
              <a:ext uri="{FF2B5EF4-FFF2-40B4-BE49-F238E27FC236}">
                <a16:creationId xmlns="" xmlns:a16="http://schemas.microsoft.com/office/drawing/2014/main" id="{00000000-0008-0000-0E00-00001F000000}"/>
              </a:ext>
            </a:extLst>
          </xdr:cNvPr>
          <xdr:cNvSpPr txBox="1"/>
        </xdr:nvSpPr>
        <xdr:spPr>
          <a:xfrm>
            <a:off x="5105396" y="1167431"/>
            <a:ext cx="253116"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重湯</a:t>
            </a:r>
          </a:p>
        </xdr:txBody>
      </xdr:sp>
    </xdr:grpSp>
    <xdr:clientData/>
  </xdr:twoCellAnchor>
  <xdr:twoCellAnchor editAs="oneCell">
    <xdr:from>
      <xdr:col>10</xdr:col>
      <xdr:colOff>155143</xdr:colOff>
      <xdr:row>13</xdr:row>
      <xdr:rowOff>22669</xdr:rowOff>
    </xdr:from>
    <xdr:to>
      <xdr:col>14</xdr:col>
      <xdr:colOff>178592</xdr:colOff>
      <xdr:row>13</xdr:row>
      <xdr:rowOff>169454</xdr:rowOff>
    </xdr:to>
    <xdr:grpSp>
      <xdr:nvGrpSpPr>
        <xdr:cNvPr id="32" name="グループ化 31">
          <a:extLst>
            <a:ext uri="{FF2B5EF4-FFF2-40B4-BE49-F238E27FC236}">
              <a16:creationId xmlns="" xmlns:a16="http://schemas.microsoft.com/office/drawing/2014/main" id="{00000000-0008-0000-0E00-000020000000}"/>
            </a:ext>
          </a:extLst>
        </xdr:cNvPr>
        <xdr:cNvGrpSpPr/>
      </xdr:nvGrpSpPr>
      <xdr:grpSpPr>
        <a:xfrm>
          <a:off x="2488771" y="2289619"/>
          <a:ext cx="823547" cy="146785"/>
          <a:chOff x="4910143" y="1167429"/>
          <a:chExt cx="816921" cy="193700"/>
        </a:xfrm>
      </xdr:grpSpPr>
      <mc:AlternateContent xmlns:mc="http://schemas.openxmlformats.org/markup-compatibility/2006">
        <mc:Choice xmlns:a14="http://schemas.microsoft.com/office/drawing/2010/main" Requires="a14">
          <xdr:sp macro="" textlink="">
            <xdr:nvSpPr>
              <xdr:cNvPr id="1767435" name="Check Box 11" hidden="1">
                <a:extLst>
                  <a:ext uri="{63B3BB69-23CF-44E3-9099-C40C66FF867C}">
                    <a14:compatExt spid="_x0000_s1767435"/>
                  </a:ext>
                </a:extLst>
              </xdr:cNvPr>
              <xdr:cNvSpPr/>
            </xdr:nvSpPr>
            <xdr:spPr bwMode="auto">
              <a:xfrm>
                <a:off x="4910143" y="1181111"/>
                <a:ext cx="209645"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4" name="テキスト ボックス 33">
            <a:extLst>
              <a:ext uri="{FF2B5EF4-FFF2-40B4-BE49-F238E27FC236}">
                <a16:creationId xmlns="" xmlns:a16="http://schemas.microsoft.com/office/drawing/2014/main" id="{00000000-0008-0000-0E00-000022000000}"/>
              </a:ext>
            </a:extLst>
          </xdr:cNvPr>
          <xdr:cNvSpPr txBox="1"/>
        </xdr:nvSpPr>
        <xdr:spPr>
          <a:xfrm>
            <a:off x="5105401" y="1167429"/>
            <a:ext cx="62166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ミキサー粥</a:t>
            </a:r>
          </a:p>
        </xdr:txBody>
      </xdr:sp>
    </xdr:grpSp>
    <xdr:clientData/>
  </xdr:twoCellAnchor>
  <xdr:twoCellAnchor editAs="oneCell">
    <xdr:from>
      <xdr:col>14</xdr:col>
      <xdr:colOff>170318</xdr:colOff>
      <xdr:row>13</xdr:row>
      <xdr:rowOff>21611</xdr:rowOff>
    </xdr:from>
    <xdr:to>
      <xdr:col>17</xdr:col>
      <xdr:colOff>45412</xdr:colOff>
      <xdr:row>13</xdr:row>
      <xdr:rowOff>168396</xdr:rowOff>
    </xdr:to>
    <xdr:grpSp>
      <xdr:nvGrpSpPr>
        <xdr:cNvPr id="35" name="グループ化 34">
          <a:extLst>
            <a:ext uri="{FF2B5EF4-FFF2-40B4-BE49-F238E27FC236}">
              <a16:creationId xmlns="" xmlns:a16="http://schemas.microsoft.com/office/drawing/2014/main" id="{00000000-0008-0000-0E00-000023000000}"/>
            </a:ext>
          </a:extLst>
        </xdr:cNvPr>
        <xdr:cNvGrpSpPr/>
      </xdr:nvGrpSpPr>
      <xdr:grpSpPr>
        <a:xfrm>
          <a:off x="3304049" y="2288561"/>
          <a:ext cx="437063" cy="146785"/>
          <a:chOff x="4910200" y="1167431"/>
          <a:chExt cx="434734" cy="193700"/>
        </a:xfrm>
      </xdr:grpSpPr>
      <mc:AlternateContent xmlns:mc="http://schemas.openxmlformats.org/markup-compatibility/2006">
        <mc:Choice xmlns:a14="http://schemas.microsoft.com/office/drawing/2010/main" Requires="a14">
          <xdr:sp macro="" textlink="">
            <xdr:nvSpPr>
              <xdr:cNvPr id="1767436" name="Check Box 12" hidden="1">
                <a:extLst>
                  <a:ext uri="{63B3BB69-23CF-44E3-9099-C40C66FF867C}">
                    <a14:compatExt spid="_x0000_s1767436"/>
                  </a:ext>
                </a:extLst>
              </xdr:cNvPr>
              <xdr:cNvSpPr/>
            </xdr:nvSpPr>
            <xdr:spPr bwMode="auto">
              <a:xfrm>
                <a:off x="4910200" y="1181111"/>
                <a:ext cx="209653"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7" name="テキスト ボックス 36">
            <a:extLst>
              <a:ext uri="{FF2B5EF4-FFF2-40B4-BE49-F238E27FC236}">
                <a16:creationId xmlns="" xmlns:a16="http://schemas.microsoft.com/office/drawing/2014/main" id="{00000000-0008-0000-0E00-000025000000}"/>
              </a:ext>
            </a:extLst>
          </xdr:cNvPr>
          <xdr:cNvSpPr txBox="1"/>
        </xdr:nvSpPr>
        <xdr:spPr>
          <a:xfrm>
            <a:off x="5105397" y="1167431"/>
            <a:ext cx="23953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全粥</a:t>
            </a:r>
          </a:p>
        </xdr:txBody>
      </xdr:sp>
    </xdr:grpSp>
    <xdr:clientData/>
  </xdr:twoCellAnchor>
  <xdr:twoCellAnchor editAs="oneCell">
    <xdr:from>
      <xdr:col>17</xdr:col>
      <xdr:colOff>84085</xdr:colOff>
      <xdr:row>13</xdr:row>
      <xdr:rowOff>20701</xdr:rowOff>
    </xdr:from>
    <xdr:to>
      <xdr:col>19</xdr:col>
      <xdr:colOff>122464</xdr:colOff>
      <xdr:row>13</xdr:row>
      <xdr:rowOff>167486</xdr:rowOff>
    </xdr:to>
    <xdr:grpSp>
      <xdr:nvGrpSpPr>
        <xdr:cNvPr id="38" name="グループ化 37">
          <a:extLst>
            <a:ext uri="{FF2B5EF4-FFF2-40B4-BE49-F238E27FC236}">
              <a16:creationId xmlns="" xmlns:a16="http://schemas.microsoft.com/office/drawing/2014/main" id="{00000000-0008-0000-0E00-000026000000}"/>
            </a:ext>
          </a:extLst>
        </xdr:cNvPr>
        <xdr:cNvGrpSpPr/>
      </xdr:nvGrpSpPr>
      <xdr:grpSpPr>
        <a:xfrm>
          <a:off x="3779789" y="2287651"/>
          <a:ext cx="438426" cy="146785"/>
          <a:chOff x="4910117" y="1167431"/>
          <a:chExt cx="434817" cy="193700"/>
        </a:xfrm>
      </xdr:grpSpPr>
      <mc:AlternateContent xmlns:mc="http://schemas.openxmlformats.org/markup-compatibility/2006">
        <mc:Choice xmlns:a14="http://schemas.microsoft.com/office/drawing/2010/main" Requires="a14">
          <xdr:sp macro="" textlink="">
            <xdr:nvSpPr>
              <xdr:cNvPr id="1767437" name="Check Box 13" hidden="1">
                <a:extLst>
                  <a:ext uri="{63B3BB69-23CF-44E3-9099-C40C66FF867C}">
                    <a14:compatExt spid="_x0000_s1767437"/>
                  </a:ext>
                </a:extLst>
              </xdr:cNvPr>
              <xdr:cNvSpPr/>
            </xdr:nvSpPr>
            <xdr:spPr bwMode="auto">
              <a:xfrm>
                <a:off x="4910117" y="1181111"/>
                <a:ext cx="209645"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0" name="テキスト ボックス 39">
            <a:extLst>
              <a:ext uri="{FF2B5EF4-FFF2-40B4-BE49-F238E27FC236}">
                <a16:creationId xmlns="" xmlns:a16="http://schemas.microsoft.com/office/drawing/2014/main" id="{00000000-0008-0000-0E00-000028000000}"/>
              </a:ext>
            </a:extLst>
          </xdr:cNvPr>
          <xdr:cNvSpPr txBox="1"/>
        </xdr:nvSpPr>
        <xdr:spPr>
          <a:xfrm>
            <a:off x="5105397" y="1167431"/>
            <a:ext cx="23953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軟飯</a:t>
            </a:r>
          </a:p>
        </xdr:txBody>
      </xdr:sp>
    </xdr:grpSp>
    <xdr:clientData/>
  </xdr:twoCellAnchor>
  <xdr:twoCellAnchor editAs="oneCell">
    <xdr:from>
      <xdr:col>19</xdr:col>
      <xdr:colOff>238300</xdr:colOff>
      <xdr:row>13</xdr:row>
      <xdr:rowOff>19641</xdr:rowOff>
    </xdr:from>
    <xdr:to>
      <xdr:col>21</xdr:col>
      <xdr:colOff>126094</xdr:colOff>
      <xdr:row>13</xdr:row>
      <xdr:rowOff>166426</xdr:rowOff>
    </xdr:to>
    <xdr:grpSp>
      <xdr:nvGrpSpPr>
        <xdr:cNvPr id="41" name="グループ化 40">
          <a:extLst>
            <a:ext uri="{FF2B5EF4-FFF2-40B4-BE49-F238E27FC236}">
              <a16:creationId xmlns="" xmlns:a16="http://schemas.microsoft.com/office/drawing/2014/main" id="{00000000-0008-0000-0E00-000029000000}"/>
            </a:ext>
          </a:extLst>
        </xdr:cNvPr>
        <xdr:cNvGrpSpPr/>
      </xdr:nvGrpSpPr>
      <xdr:grpSpPr>
        <a:xfrm>
          <a:off x="4334047" y="2286591"/>
          <a:ext cx="440247" cy="146785"/>
          <a:chOff x="4910143" y="1167431"/>
          <a:chExt cx="434791" cy="193700"/>
        </a:xfrm>
      </xdr:grpSpPr>
      <mc:AlternateContent xmlns:mc="http://schemas.openxmlformats.org/markup-compatibility/2006">
        <mc:Choice xmlns:a14="http://schemas.microsoft.com/office/drawing/2010/main" Requires="a14">
          <xdr:sp macro="" textlink="">
            <xdr:nvSpPr>
              <xdr:cNvPr id="1767438" name="Check Box 14" hidden="1">
                <a:extLst>
                  <a:ext uri="{63B3BB69-23CF-44E3-9099-C40C66FF867C}">
                    <a14:compatExt spid="_x0000_s1767438"/>
                  </a:ext>
                </a:extLst>
              </xdr:cNvPr>
              <xdr:cNvSpPr/>
            </xdr:nvSpPr>
            <xdr:spPr bwMode="auto">
              <a:xfrm>
                <a:off x="4910143" y="1181111"/>
                <a:ext cx="209645"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3" name="テキスト ボックス 42">
            <a:extLst>
              <a:ext uri="{FF2B5EF4-FFF2-40B4-BE49-F238E27FC236}">
                <a16:creationId xmlns="" xmlns:a16="http://schemas.microsoft.com/office/drawing/2014/main" id="{00000000-0008-0000-0E00-00002B000000}"/>
              </a:ext>
            </a:extLst>
          </xdr:cNvPr>
          <xdr:cNvSpPr txBox="1"/>
        </xdr:nvSpPr>
        <xdr:spPr>
          <a:xfrm>
            <a:off x="5105397" y="1167431"/>
            <a:ext cx="23953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米飯</a:t>
            </a:r>
          </a:p>
        </xdr:txBody>
      </xdr:sp>
    </xdr:grpSp>
    <xdr:clientData/>
  </xdr:twoCellAnchor>
  <xdr:twoCellAnchor editAs="oneCell">
    <xdr:from>
      <xdr:col>12</xdr:col>
      <xdr:colOff>92228</xdr:colOff>
      <xdr:row>14</xdr:row>
      <xdr:rowOff>5242</xdr:rowOff>
    </xdr:from>
    <xdr:to>
      <xdr:col>13</xdr:col>
      <xdr:colOff>181817</xdr:colOff>
      <xdr:row>15</xdr:row>
      <xdr:rowOff>1</xdr:rowOff>
    </xdr:to>
    <xdr:grpSp>
      <xdr:nvGrpSpPr>
        <xdr:cNvPr id="44" name="グループ化 43">
          <a:extLst>
            <a:ext uri="{FF2B5EF4-FFF2-40B4-BE49-F238E27FC236}">
              <a16:creationId xmlns="" xmlns:a16="http://schemas.microsoft.com/office/drawing/2014/main" id="{00000000-0008-0000-0E00-00002C000000}"/>
            </a:ext>
          </a:extLst>
        </xdr:cNvPr>
        <xdr:cNvGrpSpPr>
          <a:grpSpLocks/>
        </xdr:cNvGrpSpPr>
      </xdr:nvGrpSpPr>
      <xdr:grpSpPr>
        <a:xfrm>
          <a:off x="2825915" y="2453167"/>
          <a:ext cx="289614" cy="175734"/>
          <a:chOff x="6092835" y="322833"/>
          <a:chExt cx="237063" cy="268733"/>
        </a:xfrm>
      </xdr:grpSpPr>
      <mc:AlternateContent xmlns:mc="http://schemas.openxmlformats.org/markup-compatibility/2006">
        <mc:Choice xmlns:a14="http://schemas.microsoft.com/office/drawing/2010/main" Requires="a14">
          <xdr:sp macro="" textlink="">
            <xdr:nvSpPr>
              <xdr:cNvPr id="1767439" name="Option Button 15" hidden="1">
                <a:extLst>
                  <a:ext uri="{63B3BB69-23CF-44E3-9099-C40C66FF867C}">
                    <a14:compatExt spid="_x0000_s1767439"/>
                  </a:ext>
                </a:extLst>
              </xdr:cNvPr>
              <xdr:cNvSpPr/>
            </xdr:nvSpPr>
            <xdr:spPr bwMode="auto">
              <a:xfrm>
                <a:off x="6092835" y="322833"/>
                <a:ext cx="237063" cy="2687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6" name="テキスト ボックス 45">
            <a:extLst>
              <a:ext uri="{FF2B5EF4-FFF2-40B4-BE49-F238E27FC236}">
                <a16:creationId xmlns="" xmlns:a16="http://schemas.microsoft.com/office/drawing/2014/main" id="{00000000-0008-0000-0E00-00002E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14</xdr:col>
      <xdr:colOff>41917</xdr:colOff>
      <xdr:row>14</xdr:row>
      <xdr:rowOff>12892</xdr:rowOff>
    </xdr:from>
    <xdr:to>
      <xdr:col>15</xdr:col>
      <xdr:colOff>130694</xdr:colOff>
      <xdr:row>14</xdr:row>
      <xdr:rowOff>176501</xdr:rowOff>
    </xdr:to>
    <xdr:grpSp>
      <xdr:nvGrpSpPr>
        <xdr:cNvPr id="47" name="グループ化 46">
          <a:extLst>
            <a:ext uri="{FF2B5EF4-FFF2-40B4-BE49-F238E27FC236}">
              <a16:creationId xmlns="" xmlns:a16="http://schemas.microsoft.com/office/drawing/2014/main" id="{00000000-0008-0000-0E00-00002F000000}"/>
            </a:ext>
          </a:extLst>
        </xdr:cNvPr>
        <xdr:cNvGrpSpPr>
          <a:grpSpLocks/>
        </xdr:cNvGrpSpPr>
      </xdr:nvGrpSpPr>
      <xdr:grpSpPr>
        <a:xfrm>
          <a:off x="3175634" y="2460817"/>
          <a:ext cx="288802" cy="163609"/>
          <a:chOff x="6092528" y="336861"/>
          <a:chExt cx="237068" cy="251709"/>
        </a:xfrm>
      </xdr:grpSpPr>
      <mc:AlternateContent xmlns:mc="http://schemas.openxmlformats.org/markup-compatibility/2006">
        <mc:Choice xmlns:a14="http://schemas.microsoft.com/office/drawing/2010/main" Requires="a14">
          <xdr:sp macro="" textlink="">
            <xdr:nvSpPr>
              <xdr:cNvPr id="1767440" name="Option Button 16" hidden="1">
                <a:extLst>
                  <a:ext uri="{63B3BB69-23CF-44E3-9099-C40C66FF867C}">
                    <a14:compatExt spid="_x0000_s1767440"/>
                  </a:ext>
                </a:extLst>
              </xdr:cNvPr>
              <xdr:cNvSpPr/>
            </xdr:nvSpPr>
            <xdr:spPr bwMode="auto">
              <a:xfrm>
                <a:off x="6092528" y="336861"/>
                <a:ext cx="237068" cy="2406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9" name="テキスト ボックス 48">
            <a:extLst>
              <a:ext uri="{FF2B5EF4-FFF2-40B4-BE49-F238E27FC236}">
                <a16:creationId xmlns="" xmlns:a16="http://schemas.microsoft.com/office/drawing/2014/main" id="{00000000-0008-0000-0E00-000031000000}"/>
              </a:ext>
            </a:extLst>
          </xdr:cNvPr>
          <xdr:cNvSpPr txBox="1"/>
        </xdr:nvSpPr>
        <xdr:spPr>
          <a:xfrm>
            <a:off x="6265989"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20</xdr:col>
      <xdr:colOff>92078</xdr:colOff>
      <xdr:row>14</xdr:row>
      <xdr:rowOff>10533</xdr:rowOff>
    </xdr:from>
    <xdr:to>
      <xdr:col>21</xdr:col>
      <xdr:colOff>107282</xdr:colOff>
      <xdr:row>14</xdr:row>
      <xdr:rowOff>174625</xdr:rowOff>
    </xdr:to>
    <xdr:grpSp>
      <xdr:nvGrpSpPr>
        <xdr:cNvPr id="50" name="グループ化 49">
          <a:extLst>
            <a:ext uri="{FF2B5EF4-FFF2-40B4-BE49-F238E27FC236}">
              <a16:creationId xmlns="" xmlns:a16="http://schemas.microsoft.com/office/drawing/2014/main" id="{00000000-0008-0000-0E00-000032000000}"/>
            </a:ext>
          </a:extLst>
        </xdr:cNvPr>
        <xdr:cNvGrpSpPr>
          <a:grpSpLocks/>
        </xdr:cNvGrpSpPr>
      </xdr:nvGrpSpPr>
      <xdr:grpSpPr>
        <a:xfrm>
          <a:off x="4464042" y="2458458"/>
          <a:ext cx="291428" cy="164092"/>
          <a:chOff x="6092640" y="330976"/>
          <a:chExt cx="237062" cy="252451"/>
        </a:xfrm>
      </xdr:grpSpPr>
      <mc:AlternateContent xmlns:mc="http://schemas.openxmlformats.org/markup-compatibility/2006">
        <mc:Choice xmlns:a14="http://schemas.microsoft.com/office/drawing/2010/main" Requires="a14">
          <xdr:sp macro="" textlink="">
            <xdr:nvSpPr>
              <xdr:cNvPr id="1767441" name="Option Button 17" hidden="1">
                <a:extLst>
                  <a:ext uri="{63B3BB69-23CF-44E3-9099-C40C66FF867C}">
                    <a14:compatExt spid="_x0000_s1767441"/>
                  </a:ext>
                </a:extLst>
              </xdr:cNvPr>
              <xdr:cNvSpPr/>
            </xdr:nvSpPr>
            <xdr:spPr bwMode="auto">
              <a:xfrm>
                <a:off x="6092640" y="330976"/>
                <a:ext cx="237062" cy="252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2" name="テキスト ボックス 51">
            <a:extLst>
              <a:ext uri="{FF2B5EF4-FFF2-40B4-BE49-F238E27FC236}">
                <a16:creationId xmlns="" xmlns:a16="http://schemas.microsoft.com/office/drawing/2014/main" id="{00000000-0008-0000-0E00-000034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21</xdr:col>
      <xdr:colOff>168767</xdr:colOff>
      <xdr:row>13</xdr:row>
      <xdr:rowOff>176933</xdr:rowOff>
    </xdr:from>
    <xdr:to>
      <xdr:col>22</xdr:col>
      <xdr:colOff>183158</xdr:colOff>
      <xdr:row>15</xdr:row>
      <xdr:rowOff>5292</xdr:rowOff>
    </xdr:to>
    <xdr:grpSp>
      <xdr:nvGrpSpPr>
        <xdr:cNvPr id="53" name="グループ化 52">
          <a:extLst>
            <a:ext uri="{FF2B5EF4-FFF2-40B4-BE49-F238E27FC236}">
              <a16:creationId xmlns="" xmlns:a16="http://schemas.microsoft.com/office/drawing/2014/main" id="{00000000-0008-0000-0E00-000035000000}"/>
            </a:ext>
          </a:extLst>
        </xdr:cNvPr>
        <xdr:cNvGrpSpPr>
          <a:grpSpLocks/>
        </xdr:cNvGrpSpPr>
      </xdr:nvGrpSpPr>
      <xdr:grpSpPr>
        <a:xfrm>
          <a:off x="4816978" y="2443883"/>
          <a:ext cx="290616" cy="190309"/>
          <a:chOff x="6092664" y="312436"/>
          <a:chExt cx="237073" cy="289529"/>
        </a:xfrm>
      </xdr:grpSpPr>
      <mc:AlternateContent xmlns:mc="http://schemas.openxmlformats.org/markup-compatibility/2006">
        <mc:Choice xmlns:a14="http://schemas.microsoft.com/office/drawing/2010/main" Requires="a14">
          <xdr:sp macro="" textlink="">
            <xdr:nvSpPr>
              <xdr:cNvPr id="1767442" name="Option Button 18" hidden="1">
                <a:extLst>
                  <a:ext uri="{63B3BB69-23CF-44E3-9099-C40C66FF867C}">
                    <a14:compatExt spid="_x0000_s1767442"/>
                  </a:ext>
                </a:extLst>
              </xdr:cNvPr>
              <xdr:cNvSpPr/>
            </xdr:nvSpPr>
            <xdr:spPr bwMode="auto">
              <a:xfrm>
                <a:off x="6092664" y="312436"/>
                <a:ext cx="237073" cy="2895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5" name="テキスト ボックス 54">
            <a:extLst>
              <a:ext uri="{FF2B5EF4-FFF2-40B4-BE49-F238E27FC236}">
                <a16:creationId xmlns="" xmlns:a16="http://schemas.microsoft.com/office/drawing/2014/main" id="{00000000-0008-0000-0E00-000037000000}"/>
              </a:ext>
            </a:extLst>
          </xdr:cNvPr>
          <xdr:cNvSpPr txBox="1"/>
        </xdr:nvSpPr>
        <xdr:spPr>
          <a:xfrm>
            <a:off x="6265989"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8</xdr:col>
      <xdr:colOff>10299</xdr:colOff>
      <xdr:row>15</xdr:row>
      <xdr:rowOff>17380</xdr:rowOff>
    </xdr:from>
    <xdr:to>
      <xdr:col>10</xdr:col>
      <xdr:colOff>179916</xdr:colOff>
      <xdr:row>15</xdr:row>
      <xdr:rowOff>164165</xdr:rowOff>
    </xdr:to>
    <xdr:grpSp>
      <xdr:nvGrpSpPr>
        <xdr:cNvPr id="56" name="グループ化 55">
          <a:extLst>
            <a:ext uri="{FF2B5EF4-FFF2-40B4-BE49-F238E27FC236}">
              <a16:creationId xmlns="" xmlns:a16="http://schemas.microsoft.com/office/drawing/2014/main" id="{00000000-0008-0000-0E00-000038000000}"/>
            </a:ext>
          </a:extLst>
        </xdr:cNvPr>
        <xdr:cNvGrpSpPr/>
      </xdr:nvGrpSpPr>
      <xdr:grpSpPr>
        <a:xfrm>
          <a:off x="1943874" y="2646280"/>
          <a:ext cx="569667" cy="146785"/>
          <a:chOff x="4910119" y="1167431"/>
          <a:chExt cx="564338" cy="193700"/>
        </a:xfrm>
      </xdr:grpSpPr>
      <mc:AlternateContent xmlns:mc="http://schemas.openxmlformats.org/markup-compatibility/2006">
        <mc:Choice xmlns:a14="http://schemas.microsoft.com/office/drawing/2010/main" Requires="a14">
          <xdr:sp macro="" textlink="">
            <xdr:nvSpPr>
              <xdr:cNvPr id="1767443" name="Check Box 19" hidden="1">
                <a:extLst>
                  <a:ext uri="{63B3BB69-23CF-44E3-9099-C40C66FF867C}">
                    <a14:compatExt spid="_x0000_s1767443"/>
                  </a:ext>
                </a:extLst>
              </xdr:cNvPr>
              <xdr:cNvSpPr/>
            </xdr:nvSpPr>
            <xdr:spPr bwMode="auto">
              <a:xfrm>
                <a:off x="4910119"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8" name="テキスト ボックス 57">
            <a:extLst>
              <a:ext uri="{FF2B5EF4-FFF2-40B4-BE49-F238E27FC236}">
                <a16:creationId xmlns="" xmlns:a16="http://schemas.microsoft.com/office/drawing/2014/main" id="{00000000-0008-0000-0E00-00003A000000}"/>
              </a:ext>
            </a:extLst>
          </xdr:cNvPr>
          <xdr:cNvSpPr txBox="1"/>
        </xdr:nvSpPr>
        <xdr:spPr>
          <a:xfrm>
            <a:off x="5105396" y="1167431"/>
            <a:ext cx="36906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ゼリー</a:t>
            </a:r>
          </a:p>
        </xdr:txBody>
      </xdr:sp>
    </xdr:grpSp>
    <xdr:clientData/>
  </xdr:twoCellAnchor>
  <xdr:twoCellAnchor editAs="oneCell">
    <xdr:from>
      <xdr:col>11</xdr:col>
      <xdr:colOff>14537</xdr:colOff>
      <xdr:row>15</xdr:row>
      <xdr:rowOff>16321</xdr:rowOff>
    </xdr:from>
    <xdr:to>
      <xdr:col>14</xdr:col>
      <xdr:colOff>95253</xdr:colOff>
      <xdr:row>15</xdr:row>
      <xdr:rowOff>163106</xdr:rowOff>
    </xdr:to>
    <xdr:grpSp>
      <xdr:nvGrpSpPr>
        <xdr:cNvPr id="59" name="グループ化 58">
          <a:extLst>
            <a:ext uri="{FF2B5EF4-FFF2-40B4-BE49-F238E27FC236}">
              <a16:creationId xmlns="" xmlns:a16="http://schemas.microsoft.com/office/drawing/2014/main" id="{00000000-0008-0000-0E00-00003B000000}"/>
            </a:ext>
          </a:extLst>
        </xdr:cNvPr>
        <xdr:cNvGrpSpPr/>
      </xdr:nvGrpSpPr>
      <xdr:grpSpPr>
        <a:xfrm>
          <a:off x="2548188" y="2645221"/>
          <a:ext cx="680790" cy="146785"/>
          <a:chOff x="4910146" y="1167431"/>
          <a:chExt cx="675027" cy="193700"/>
        </a:xfrm>
      </xdr:grpSpPr>
      <mc:AlternateContent xmlns:mc="http://schemas.openxmlformats.org/markup-compatibility/2006">
        <mc:Choice xmlns:a14="http://schemas.microsoft.com/office/drawing/2010/main" Requires="a14">
          <xdr:sp macro="" textlink="">
            <xdr:nvSpPr>
              <xdr:cNvPr id="1767444" name="Check Box 20" hidden="1">
                <a:extLst>
                  <a:ext uri="{63B3BB69-23CF-44E3-9099-C40C66FF867C}">
                    <a14:compatExt spid="_x0000_s1767444"/>
                  </a:ext>
                </a:extLst>
              </xdr:cNvPr>
              <xdr:cNvSpPr/>
            </xdr:nvSpPr>
            <xdr:spPr bwMode="auto">
              <a:xfrm>
                <a:off x="4910146" y="1181111"/>
                <a:ext cx="209648"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1" name="テキスト ボックス 60">
            <a:extLst>
              <a:ext uri="{FF2B5EF4-FFF2-40B4-BE49-F238E27FC236}">
                <a16:creationId xmlns="" xmlns:a16="http://schemas.microsoft.com/office/drawing/2014/main" id="{00000000-0008-0000-0E00-00003D000000}"/>
              </a:ext>
            </a:extLst>
          </xdr:cNvPr>
          <xdr:cNvSpPr txBox="1"/>
        </xdr:nvSpPr>
        <xdr:spPr>
          <a:xfrm>
            <a:off x="5105396" y="1167431"/>
            <a:ext cx="47977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ペースト</a:t>
            </a:r>
          </a:p>
        </xdr:txBody>
      </xdr:sp>
    </xdr:grpSp>
    <xdr:clientData/>
  </xdr:twoCellAnchor>
  <xdr:twoCellAnchor editAs="oneCell">
    <xdr:from>
      <xdr:col>15</xdr:col>
      <xdr:colOff>66526</xdr:colOff>
      <xdr:row>15</xdr:row>
      <xdr:rowOff>15876</xdr:rowOff>
    </xdr:from>
    <xdr:to>
      <xdr:col>18</xdr:col>
      <xdr:colOff>16335</xdr:colOff>
      <xdr:row>15</xdr:row>
      <xdr:rowOff>162661</xdr:rowOff>
    </xdr:to>
    <xdr:grpSp>
      <xdr:nvGrpSpPr>
        <xdr:cNvPr id="62" name="グループ化 61">
          <a:extLst>
            <a:ext uri="{FF2B5EF4-FFF2-40B4-BE49-F238E27FC236}">
              <a16:creationId xmlns="" xmlns:a16="http://schemas.microsoft.com/office/drawing/2014/main" id="{00000000-0008-0000-0E00-00003E000000}"/>
            </a:ext>
          </a:extLst>
        </xdr:cNvPr>
        <xdr:cNvGrpSpPr/>
      </xdr:nvGrpSpPr>
      <xdr:grpSpPr>
        <a:xfrm>
          <a:off x="3400280" y="2644776"/>
          <a:ext cx="549890" cy="146785"/>
          <a:chOff x="4910134" y="1167431"/>
          <a:chExt cx="545793" cy="193700"/>
        </a:xfrm>
      </xdr:grpSpPr>
      <mc:AlternateContent xmlns:mc="http://schemas.openxmlformats.org/markup-compatibility/2006">
        <mc:Choice xmlns:a14="http://schemas.microsoft.com/office/drawing/2010/main" Requires="a14">
          <xdr:sp macro="" textlink="">
            <xdr:nvSpPr>
              <xdr:cNvPr id="1767445" name="Check Box 21" hidden="1">
                <a:extLst>
                  <a:ext uri="{63B3BB69-23CF-44E3-9099-C40C66FF867C}">
                    <a14:compatExt spid="_x0000_s1767445"/>
                  </a:ext>
                </a:extLst>
              </xdr:cNvPr>
              <xdr:cNvSpPr/>
            </xdr:nvSpPr>
            <xdr:spPr bwMode="auto">
              <a:xfrm>
                <a:off x="4910134" y="1181111"/>
                <a:ext cx="209643"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4" name="テキスト ボックス 63">
            <a:extLst>
              <a:ext uri="{FF2B5EF4-FFF2-40B4-BE49-F238E27FC236}">
                <a16:creationId xmlns="" xmlns:a16="http://schemas.microsoft.com/office/drawing/2014/main" id="{00000000-0008-0000-0E00-000040000000}"/>
              </a:ext>
            </a:extLst>
          </xdr:cNvPr>
          <xdr:cNvSpPr txBox="1"/>
        </xdr:nvSpPr>
        <xdr:spPr>
          <a:xfrm>
            <a:off x="5105396" y="1167431"/>
            <a:ext cx="35053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キザミ</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90415</xdr:colOff>
      <xdr:row>15</xdr:row>
      <xdr:rowOff>15875</xdr:rowOff>
    </xdr:from>
    <xdr:to>
      <xdr:col>22</xdr:col>
      <xdr:colOff>102443</xdr:colOff>
      <xdr:row>15</xdr:row>
      <xdr:rowOff>169283</xdr:rowOff>
    </xdr:to>
    <xdr:grpSp>
      <xdr:nvGrpSpPr>
        <xdr:cNvPr id="65" name="グループ化 64">
          <a:extLst>
            <a:ext uri="{FF2B5EF4-FFF2-40B4-BE49-F238E27FC236}">
              <a16:creationId xmlns="" xmlns:a16="http://schemas.microsoft.com/office/drawing/2014/main" id="{00000000-0008-0000-0E00-000041000000}"/>
            </a:ext>
          </a:extLst>
        </xdr:cNvPr>
        <xdr:cNvGrpSpPr>
          <a:grpSpLocks/>
        </xdr:cNvGrpSpPr>
      </xdr:nvGrpSpPr>
      <xdr:grpSpPr>
        <a:xfrm>
          <a:off x="4738609" y="2644775"/>
          <a:ext cx="288253" cy="153408"/>
          <a:chOff x="6092789" y="339195"/>
          <a:chExt cx="237072" cy="236014"/>
        </a:xfrm>
      </xdr:grpSpPr>
      <mc:AlternateContent xmlns:mc="http://schemas.openxmlformats.org/markup-compatibility/2006">
        <mc:Choice xmlns:a14="http://schemas.microsoft.com/office/drawing/2010/main" Requires="a14">
          <xdr:sp macro="" textlink="">
            <xdr:nvSpPr>
              <xdr:cNvPr id="1767446" name="Option Button 22" hidden="1">
                <a:extLst>
                  <a:ext uri="{63B3BB69-23CF-44E3-9099-C40C66FF867C}">
                    <a14:compatExt spid="_x0000_s1767446"/>
                  </a:ext>
                </a:extLst>
              </xdr:cNvPr>
              <xdr:cNvSpPr/>
            </xdr:nvSpPr>
            <xdr:spPr bwMode="auto">
              <a:xfrm>
                <a:off x="6092789" y="339195"/>
                <a:ext cx="237072" cy="2360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7" name="テキスト ボックス 66">
            <a:extLst>
              <a:ext uri="{FF2B5EF4-FFF2-40B4-BE49-F238E27FC236}">
                <a16:creationId xmlns="" xmlns:a16="http://schemas.microsoft.com/office/drawing/2014/main" id="{00000000-0008-0000-0E00-000043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22</xdr:col>
      <xdr:colOff>163928</xdr:colOff>
      <xdr:row>15</xdr:row>
      <xdr:rowOff>10584</xdr:rowOff>
    </xdr:from>
    <xdr:to>
      <xdr:col>23</xdr:col>
      <xdr:colOff>198731</xdr:colOff>
      <xdr:row>15</xdr:row>
      <xdr:rowOff>176502</xdr:rowOff>
    </xdr:to>
    <xdr:grpSp>
      <xdr:nvGrpSpPr>
        <xdr:cNvPr id="68" name="グループ化 67">
          <a:extLst>
            <a:ext uri="{FF2B5EF4-FFF2-40B4-BE49-F238E27FC236}">
              <a16:creationId xmlns="" xmlns:a16="http://schemas.microsoft.com/office/drawing/2014/main" id="{00000000-0008-0000-0E00-000044000000}"/>
            </a:ext>
          </a:extLst>
        </xdr:cNvPr>
        <xdr:cNvGrpSpPr>
          <a:grpSpLocks/>
        </xdr:cNvGrpSpPr>
      </xdr:nvGrpSpPr>
      <xdr:grpSpPr>
        <a:xfrm>
          <a:off x="5088363" y="2639484"/>
          <a:ext cx="291979" cy="165918"/>
          <a:chOff x="6092474" y="333310"/>
          <a:chExt cx="237070" cy="255260"/>
        </a:xfrm>
      </xdr:grpSpPr>
      <mc:AlternateContent xmlns:mc="http://schemas.openxmlformats.org/markup-compatibility/2006">
        <mc:Choice xmlns:a14="http://schemas.microsoft.com/office/drawing/2010/main" Requires="a14">
          <xdr:sp macro="" textlink="">
            <xdr:nvSpPr>
              <xdr:cNvPr id="1767447" name="Option Button 23" hidden="1">
                <a:extLst>
                  <a:ext uri="{63B3BB69-23CF-44E3-9099-C40C66FF867C}">
                    <a14:compatExt spid="_x0000_s1767447"/>
                  </a:ext>
                </a:extLst>
              </xdr:cNvPr>
              <xdr:cNvSpPr/>
            </xdr:nvSpPr>
            <xdr:spPr bwMode="auto">
              <a:xfrm>
                <a:off x="6092474" y="333310"/>
                <a:ext cx="237070" cy="2477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テキスト ボックス 69">
            <a:extLst>
              <a:ext uri="{FF2B5EF4-FFF2-40B4-BE49-F238E27FC236}">
                <a16:creationId xmlns="" xmlns:a16="http://schemas.microsoft.com/office/drawing/2014/main" id="{00000000-0008-0000-0E00-000046000000}"/>
              </a:ext>
            </a:extLst>
          </xdr:cNvPr>
          <xdr:cNvSpPr txBox="1"/>
        </xdr:nvSpPr>
        <xdr:spPr>
          <a:xfrm>
            <a:off x="6265989"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24</xdr:col>
      <xdr:colOff>237385</xdr:colOff>
      <xdr:row>15</xdr:row>
      <xdr:rowOff>21168</xdr:rowOff>
    </xdr:from>
    <xdr:to>
      <xdr:col>27</xdr:col>
      <xdr:colOff>240506</xdr:colOff>
      <xdr:row>15</xdr:row>
      <xdr:rowOff>167953</xdr:rowOff>
    </xdr:to>
    <xdr:grpSp>
      <xdr:nvGrpSpPr>
        <xdr:cNvPr id="71" name="グループ化 70">
          <a:extLst>
            <a:ext uri="{FF2B5EF4-FFF2-40B4-BE49-F238E27FC236}">
              <a16:creationId xmlns="" xmlns:a16="http://schemas.microsoft.com/office/drawing/2014/main" id="{00000000-0008-0000-0E00-000047000000}"/>
            </a:ext>
          </a:extLst>
        </xdr:cNvPr>
        <xdr:cNvGrpSpPr/>
      </xdr:nvGrpSpPr>
      <xdr:grpSpPr>
        <a:xfrm>
          <a:off x="5685682" y="2650068"/>
          <a:ext cx="803217" cy="146785"/>
          <a:chOff x="4910157" y="1167431"/>
          <a:chExt cx="799033" cy="193700"/>
        </a:xfrm>
      </xdr:grpSpPr>
      <mc:AlternateContent xmlns:mc="http://schemas.openxmlformats.org/markup-compatibility/2006">
        <mc:Choice xmlns:a14="http://schemas.microsoft.com/office/drawing/2010/main" Requires="a14">
          <xdr:sp macro="" textlink="">
            <xdr:nvSpPr>
              <xdr:cNvPr id="1767448" name="Check Box 24" hidden="1">
                <a:extLst>
                  <a:ext uri="{63B3BB69-23CF-44E3-9099-C40C66FF867C}">
                    <a14:compatExt spid="_x0000_s1767448"/>
                  </a:ext>
                </a:extLst>
              </xdr:cNvPr>
              <xdr:cNvSpPr/>
            </xdr:nvSpPr>
            <xdr:spPr bwMode="auto">
              <a:xfrm>
                <a:off x="4910157"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テキスト ボックス 72">
            <a:extLst>
              <a:ext uri="{FF2B5EF4-FFF2-40B4-BE49-F238E27FC236}">
                <a16:creationId xmlns="" xmlns:a16="http://schemas.microsoft.com/office/drawing/2014/main" id="{00000000-0008-0000-0E00-000049000000}"/>
              </a:ext>
            </a:extLst>
          </xdr:cNvPr>
          <xdr:cNvSpPr txBox="1"/>
        </xdr:nvSpPr>
        <xdr:spPr>
          <a:xfrm>
            <a:off x="5105395" y="1167431"/>
            <a:ext cx="60379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ひとくち大</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686</xdr:colOff>
      <xdr:row>19</xdr:row>
      <xdr:rowOff>31686</xdr:rowOff>
    </xdr:from>
    <xdr:to>
      <xdr:col>10</xdr:col>
      <xdr:colOff>59525</xdr:colOff>
      <xdr:row>21</xdr:row>
      <xdr:rowOff>5292</xdr:rowOff>
    </xdr:to>
    <xdr:grpSp>
      <xdr:nvGrpSpPr>
        <xdr:cNvPr id="74" name="グループ化 73">
          <a:extLst>
            <a:ext uri="{FF2B5EF4-FFF2-40B4-BE49-F238E27FC236}">
              <a16:creationId xmlns="" xmlns:a16="http://schemas.microsoft.com/office/drawing/2014/main" id="{00000000-0008-0000-0E00-00004A000000}"/>
            </a:ext>
          </a:extLst>
        </xdr:cNvPr>
        <xdr:cNvGrpSpPr>
          <a:grpSpLocks/>
        </xdr:cNvGrpSpPr>
      </xdr:nvGrpSpPr>
      <xdr:grpSpPr>
        <a:xfrm>
          <a:off x="1934261" y="3384486"/>
          <a:ext cx="458889" cy="192681"/>
          <a:chOff x="6092674" y="310614"/>
          <a:chExt cx="380291" cy="293177"/>
        </a:xfrm>
      </xdr:grpSpPr>
      <mc:AlternateContent xmlns:mc="http://schemas.openxmlformats.org/markup-compatibility/2006">
        <mc:Choice xmlns:a14="http://schemas.microsoft.com/office/drawing/2010/main" Requires="a14">
          <xdr:sp macro="" textlink="">
            <xdr:nvSpPr>
              <xdr:cNvPr id="1767449" name="Option Button 25" hidden="1">
                <a:extLst>
                  <a:ext uri="{63B3BB69-23CF-44E3-9099-C40C66FF867C}">
                    <a14:compatExt spid="_x0000_s1767449"/>
                  </a:ext>
                </a:extLst>
              </xdr:cNvPr>
              <xdr:cNvSpPr/>
            </xdr:nvSpPr>
            <xdr:spPr bwMode="auto">
              <a:xfrm>
                <a:off x="6092674" y="310614"/>
                <a:ext cx="237067" cy="2931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6" name="テキスト ボックス 75">
            <a:extLst>
              <a:ext uri="{FF2B5EF4-FFF2-40B4-BE49-F238E27FC236}">
                <a16:creationId xmlns="" xmlns:a16="http://schemas.microsoft.com/office/drawing/2014/main" id="{00000000-0008-0000-0E00-00004C000000}"/>
              </a:ext>
            </a:extLst>
          </xdr:cNvPr>
          <xdr:cNvSpPr txBox="1"/>
        </xdr:nvSpPr>
        <xdr:spPr>
          <a:xfrm>
            <a:off x="6257621" y="344960"/>
            <a:ext cx="21534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自力</a:t>
            </a:r>
          </a:p>
        </xdr:txBody>
      </xdr:sp>
    </xdr:grpSp>
    <xdr:clientData/>
  </xdr:twoCellAnchor>
  <xdr:twoCellAnchor editAs="oneCell">
    <xdr:from>
      <xdr:col>11</xdr:col>
      <xdr:colOff>2</xdr:colOff>
      <xdr:row>20</xdr:row>
      <xdr:rowOff>16972</xdr:rowOff>
    </xdr:from>
    <xdr:to>
      <xdr:col>14</xdr:col>
      <xdr:colOff>107155</xdr:colOff>
      <xdr:row>20</xdr:row>
      <xdr:rowOff>174624</xdr:rowOff>
    </xdr:to>
    <xdr:grpSp>
      <xdr:nvGrpSpPr>
        <xdr:cNvPr id="77" name="グループ化 76">
          <a:extLst>
            <a:ext uri="{FF2B5EF4-FFF2-40B4-BE49-F238E27FC236}">
              <a16:creationId xmlns="" xmlns:a16="http://schemas.microsoft.com/office/drawing/2014/main" id="{00000000-0008-0000-0E00-00004D000000}"/>
            </a:ext>
          </a:extLst>
        </xdr:cNvPr>
        <xdr:cNvGrpSpPr>
          <a:grpSpLocks/>
        </xdr:cNvGrpSpPr>
      </xdr:nvGrpSpPr>
      <xdr:grpSpPr>
        <a:xfrm>
          <a:off x="2533649" y="3407872"/>
          <a:ext cx="707229" cy="157652"/>
          <a:chOff x="6092648" y="344964"/>
          <a:chExt cx="584467" cy="242543"/>
        </a:xfrm>
      </xdr:grpSpPr>
      <mc:AlternateContent xmlns:mc="http://schemas.openxmlformats.org/markup-compatibility/2006">
        <mc:Choice xmlns:a14="http://schemas.microsoft.com/office/drawing/2010/main" Requires="a14">
          <xdr:sp macro="" textlink="">
            <xdr:nvSpPr>
              <xdr:cNvPr id="1767450" name="Option Button 26" hidden="1">
                <a:extLst>
                  <a:ext uri="{63B3BB69-23CF-44E3-9099-C40C66FF867C}">
                    <a14:compatExt spid="_x0000_s1767450"/>
                  </a:ext>
                </a:extLst>
              </xdr:cNvPr>
              <xdr:cNvSpPr/>
            </xdr:nvSpPr>
            <xdr:spPr bwMode="auto">
              <a:xfrm>
                <a:off x="6092648" y="361950"/>
                <a:ext cx="237067" cy="225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9" name="テキスト ボックス 78">
            <a:extLst>
              <a:ext uri="{FF2B5EF4-FFF2-40B4-BE49-F238E27FC236}">
                <a16:creationId xmlns="" xmlns:a16="http://schemas.microsoft.com/office/drawing/2014/main" id="{00000000-0008-0000-0E00-00004F000000}"/>
              </a:ext>
            </a:extLst>
          </xdr:cNvPr>
          <xdr:cNvSpPr txBox="1"/>
        </xdr:nvSpPr>
        <xdr:spPr>
          <a:xfrm>
            <a:off x="6257393" y="344964"/>
            <a:ext cx="419722"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一部介助</a:t>
            </a:r>
          </a:p>
        </xdr:txBody>
      </xdr:sp>
    </xdr:grpSp>
    <xdr:clientData/>
  </xdr:twoCellAnchor>
  <xdr:twoCellAnchor editAs="oneCell">
    <xdr:from>
      <xdr:col>15</xdr:col>
      <xdr:colOff>1</xdr:colOff>
      <xdr:row>19</xdr:row>
      <xdr:rowOff>26393</xdr:rowOff>
    </xdr:from>
    <xdr:to>
      <xdr:col>17</xdr:col>
      <xdr:colOff>224120</xdr:colOff>
      <xdr:row>21</xdr:row>
      <xdr:rowOff>10583</xdr:rowOff>
    </xdr:to>
    <xdr:grpSp>
      <xdr:nvGrpSpPr>
        <xdr:cNvPr id="80" name="グループ化 79">
          <a:extLst>
            <a:ext uri="{FF2B5EF4-FFF2-40B4-BE49-F238E27FC236}">
              <a16:creationId xmlns="" xmlns:a16="http://schemas.microsoft.com/office/drawing/2014/main" id="{00000000-0008-0000-0E00-000050000000}"/>
            </a:ext>
          </a:extLst>
        </xdr:cNvPr>
        <xdr:cNvGrpSpPr>
          <a:grpSpLocks/>
        </xdr:cNvGrpSpPr>
      </xdr:nvGrpSpPr>
      <xdr:grpSpPr>
        <a:xfrm>
          <a:off x="3333757" y="3379193"/>
          <a:ext cx="586059" cy="203265"/>
          <a:chOff x="6092622" y="302471"/>
          <a:chExt cx="482924" cy="309461"/>
        </a:xfrm>
      </xdr:grpSpPr>
      <mc:AlternateContent xmlns:mc="http://schemas.openxmlformats.org/markup-compatibility/2006">
        <mc:Choice xmlns:a14="http://schemas.microsoft.com/office/drawing/2010/main" Requires="a14">
          <xdr:sp macro="" textlink="">
            <xdr:nvSpPr>
              <xdr:cNvPr id="1767451" name="Option Button 27" hidden="1">
                <a:extLst>
                  <a:ext uri="{63B3BB69-23CF-44E3-9099-C40C66FF867C}">
                    <a14:compatExt spid="_x0000_s1767451"/>
                  </a:ext>
                </a:extLst>
              </xdr:cNvPr>
              <xdr:cNvSpPr/>
            </xdr:nvSpPr>
            <xdr:spPr bwMode="auto">
              <a:xfrm>
                <a:off x="6092622" y="302471"/>
                <a:ext cx="237066" cy="3094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2" name="テキスト ボックス 81">
            <a:extLst>
              <a:ext uri="{FF2B5EF4-FFF2-40B4-BE49-F238E27FC236}">
                <a16:creationId xmlns="" xmlns:a16="http://schemas.microsoft.com/office/drawing/2014/main" id="{00000000-0008-0000-0E00-000052000000}"/>
              </a:ext>
            </a:extLst>
          </xdr:cNvPr>
          <xdr:cNvSpPr txBox="1"/>
        </xdr:nvSpPr>
        <xdr:spPr>
          <a:xfrm>
            <a:off x="6242782" y="344964"/>
            <a:ext cx="33276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全介助</a:t>
            </a:r>
          </a:p>
        </xdr:txBody>
      </xdr:sp>
    </xdr:grpSp>
    <xdr:clientData/>
  </xdr:twoCellAnchor>
  <xdr:twoCellAnchor editAs="oneCell">
    <xdr:from>
      <xdr:col>8</xdr:col>
      <xdr:colOff>699</xdr:colOff>
      <xdr:row>22</xdr:row>
      <xdr:rowOff>4904</xdr:rowOff>
    </xdr:from>
    <xdr:to>
      <xdr:col>11</xdr:col>
      <xdr:colOff>84042</xdr:colOff>
      <xdr:row>22</xdr:row>
      <xdr:rowOff>174624</xdr:rowOff>
    </xdr:to>
    <xdr:grpSp>
      <xdr:nvGrpSpPr>
        <xdr:cNvPr id="83" name="グループ化 82">
          <a:extLst>
            <a:ext uri="{FF2B5EF4-FFF2-40B4-BE49-F238E27FC236}">
              <a16:creationId xmlns="" xmlns:a16="http://schemas.microsoft.com/office/drawing/2014/main" id="{00000000-0008-0000-0E00-000053000000}"/>
            </a:ext>
          </a:extLst>
        </xdr:cNvPr>
        <xdr:cNvGrpSpPr>
          <a:grpSpLocks/>
        </xdr:cNvGrpSpPr>
      </xdr:nvGrpSpPr>
      <xdr:grpSpPr>
        <a:xfrm>
          <a:off x="1934270" y="3757754"/>
          <a:ext cx="683419" cy="169720"/>
          <a:chOff x="6092645" y="326645"/>
          <a:chExt cx="565682" cy="261110"/>
        </a:xfrm>
      </xdr:grpSpPr>
      <mc:AlternateContent xmlns:mc="http://schemas.openxmlformats.org/markup-compatibility/2006">
        <mc:Choice xmlns:a14="http://schemas.microsoft.com/office/drawing/2010/main" Requires="a14">
          <xdr:sp macro="" textlink="">
            <xdr:nvSpPr>
              <xdr:cNvPr id="1767452" name="Option Button 28" hidden="1">
                <a:extLst>
                  <a:ext uri="{63B3BB69-23CF-44E3-9099-C40C66FF867C}">
                    <a14:compatExt spid="_x0000_s1767452"/>
                  </a:ext>
                </a:extLst>
              </xdr:cNvPr>
              <xdr:cNvSpPr/>
            </xdr:nvSpPr>
            <xdr:spPr bwMode="auto">
              <a:xfrm>
                <a:off x="6092645" y="326645"/>
                <a:ext cx="237066" cy="2611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5" name="テキスト ボックス 84">
            <a:extLst>
              <a:ext uri="{FF2B5EF4-FFF2-40B4-BE49-F238E27FC236}">
                <a16:creationId xmlns="" xmlns:a16="http://schemas.microsoft.com/office/drawing/2014/main" id="{00000000-0008-0000-0E00-000055000000}"/>
              </a:ext>
            </a:extLst>
          </xdr:cNvPr>
          <xdr:cNvSpPr txBox="1"/>
        </xdr:nvSpPr>
        <xdr:spPr>
          <a:xfrm>
            <a:off x="6242781" y="344962"/>
            <a:ext cx="41554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ベッド上</a:t>
            </a:r>
          </a:p>
        </xdr:txBody>
      </xdr:sp>
    </xdr:grpSp>
    <xdr:clientData/>
  </xdr:twoCellAnchor>
  <xdr:twoCellAnchor editAs="oneCell">
    <xdr:from>
      <xdr:col>17</xdr:col>
      <xdr:colOff>61304</xdr:colOff>
      <xdr:row>22</xdr:row>
      <xdr:rowOff>4907</xdr:rowOff>
    </xdr:from>
    <xdr:to>
      <xdr:col>19</xdr:col>
      <xdr:colOff>146958</xdr:colOff>
      <xdr:row>22</xdr:row>
      <xdr:rowOff>174625</xdr:rowOff>
    </xdr:to>
    <xdr:grpSp>
      <xdr:nvGrpSpPr>
        <xdr:cNvPr id="86" name="グループ化 85">
          <a:extLst>
            <a:ext uri="{FF2B5EF4-FFF2-40B4-BE49-F238E27FC236}">
              <a16:creationId xmlns="" xmlns:a16="http://schemas.microsoft.com/office/drawing/2014/main" id="{00000000-0008-0000-0E00-000056000000}"/>
            </a:ext>
          </a:extLst>
        </xdr:cNvPr>
        <xdr:cNvGrpSpPr>
          <a:grpSpLocks/>
        </xdr:cNvGrpSpPr>
      </xdr:nvGrpSpPr>
      <xdr:grpSpPr>
        <a:xfrm>
          <a:off x="3757004" y="3757757"/>
          <a:ext cx="485704" cy="169718"/>
          <a:chOff x="6092648" y="326649"/>
          <a:chExt cx="401508" cy="261107"/>
        </a:xfrm>
      </xdr:grpSpPr>
      <mc:AlternateContent xmlns:mc="http://schemas.openxmlformats.org/markup-compatibility/2006">
        <mc:Choice xmlns:a14="http://schemas.microsoft.com/office/drawing/2010/main" Requires="a14">
          <xdr:sp macro="" textlink="">
            <xdr:nvSpPr>
              <xdr:cNvPr id="1767453" name="Option Button 29" hidden="1">
                <a:extLst>
                  <a:ext uri="{63B3BB69-23CF-44E3-9099-C40C66FF867C}">
                    <a14:compatExt spid="_x0000_s1767453"/>
                  </a:ext>
                </a:extLst>
              </xdr:cNvPr>
              <xdr:cNvSpPr/>
            </xdr:nvSpPr>
            <xdr:spPr bwMode="auto">
              <a:xfrm>
                <a:off x="6092648" y="326649"/>
                <a:ext cx="237067" cy="2611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8" name="テキスト ボックス 87">
            <a:extLst>
              <a:ext uri="{FF2B5EF4-FFF2-40B4-BE49-F238E27FC236}">
                <a16:creationId xmlns="" xmlns:a16="http://schemas.microsoft.com/office/drawing/2014/main" id="{00000000-0008-0000-0E00-000058000000}"/>
              </a:ext>
            </a:extLst>
          </xdr:cNvPr>
          <xdr:cNvSpPr txBox="1"/>
        </xdr:nvSpPr>
        <xdr:spPr>
          <a:xfrm>
            <a:off x="6242782" y="344960"/>
            <a:ext cx="25137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座位</a:t>
            </a:r>
            <a:r>
              <a:rPr kumimoji="1" lang="en-US" altLang="ja-JP" sz="900">
                <a:latin typeface="HG丸ｺﾞｼｯｸM-PRO" panose="020F0600000000000000" pitchFamily="50" charset="-128"/>
                <a:ea typeface="HG丸ｺﾞｼｯｸM-PRO" panose="020F0600000000000000" pitchFamily="50" charset="-128"/>
              </a:rPr>
              <a:t>(</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19</xdr:col>
      <xdr:colOff>219307</xdr:colOff>
      <xdr:row>22</xdr:row>
      <xdr:rowOff>16814</xdr:rowOff>
    </xdr:from>
    <xdr:to>
      <xdr:col>21</xdr:col>
      <xdr:colOff>101645</xdr:colOff>
      <xdr:row>22</xdr:row>
      <xdr:rowOff>174626</xdr:rowOff>
    </xdr:to>
    <xdr:grpSp>
      <xdr:nvGrpSpPr>
        <xdr:cNvPr id="89" name="グループ化 88">
          <a:extLst>
            <a:ext uri="{FF2B5EF4-FFF2-40B4-BE49-F238E27FC236}">
              <a16:creationId xmlns="" xmlns:a16="http://schemas.microsoft.com/office/drawing/2014/main" id="{00000000-0008-0000-0E00-000059000000}"/>
            </a:ext>
          </a:extLst>
        </xdr:cNvPr>
        <xdr:cNvGrpSpPr>
          <a:grpSpLocks/>
        </xdr:cNvGrpSpPr>
      </xdr:nvGrpSpPr>
      <xdr:grpSpPr>
        <a:xfrm>
          <a:off x="4315064" y="3769664"/>
          <a:ext cx="434804" cy="157812"/>
          <a:chOff x="6092654" y="335809"/>
          <a:chExt cx="354118" cy="242789"/>
        </a:xfrm>
      </xdr:grpSpPr>
      <mc:AlternateContent xmlns:mc="http://schemas.openxmlformats.org/markup-compatibility/2006">
        <mc:Choice xmlns:a14="http://schemas.microsoft.com/office/drawing/2010/main" Requires="a14">
          <xdr:sp macro="" textlink="">
            <xdr:nvSpPr>
              <xdr:cNvPr id="1767454" name="Option Button 30" hidden="1">
                <a:extLst>
                  <a:ext uri="{63B3BB69-23CF-44E3-9099-C40C66FF867C}">
                    <a14:compatExt spid="_x0000_s1767454"/>
                  </a:ext>
                </a:extLst>
              </xdr:cNvPr>
              <xdr:cNvSpPr/>
            </xdr:nvSpPr>
            <xdr:spPr bwMode="auto">
              <a:xfrm>
                <a:off x="6092654" y="335809"/>
                <a:ext cx="237067" cy="2427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1" name="テキスト ボックス 90">
            <a:extLst>
              <a:ext uri="{FF2B5EF4-FFF2-40B4-BE49-F238E27FC236}">
                <a16:creationId xmlns="" xmlns:a16="http://schemas.microsoft.com/office/drawing/2014/main" id="{00000000-0008-0000-0E00-00005B000000}"/>
              </a:ext>
            </a:extLst>
          </xdr:cNvPr>
          <xdr:cNvSpPr txBox="1"/>
        </xdr:nvSpPr>
        <xdr:spPr>
          <a:xfrm>
            <a:off x="6242782" y="344960"/>
            <a:ext cx="20399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イス</a:t>
            </a:r>
          </a:p>
        </xdr:txBody>
      </xdr:sp>
    </xdr:grpSp>
    <xdr:clientData/>
  </xdr:twoCellAnchor>
  <xdr:twoCellAnchor editAs="oneCell">
    <xdr:from>
      <xdr:col>21</xdr:col>
      <xdr:colOff>99403</xdr:colOff>
      <xdr:row>22</xdr:row>
      <xdr:rowOff>16814</xdr:rowOff>
    </xdr:from>
    <xdr:to>
      <xdr:col>23</xdr:col>
      <xdr:colOff>172647</xdr:colOff>
      <xdr:row>22</xdr:row>
      <xdr:rowOff>174626</xdr:rowOff>
    </xdr:to>
    <xdr:grpSp>
      <xdr:nvGrpSpPr>
        <xdr:cNvPr id="92" name="グループ化 91">
          <a:extLst>
            <a:ext uri="{FF2B5EF4-FFF2-40B4-BE49-F238E27FC236}">
              <a16:creationId xmlns="" xmlns:a16="http://schemas.microsoft.com/office/drawing/2014/main" id="{00000000-0008-0000-0E00-00005C000000}"/>
            </a:ext>
          </a:extLst>
        </xdr:cNvPr>
        <xdr:cNvGrpSpPr>
          <a:grpSpLocks/>
        </xdr:cNvGrpSpPr>
      </xdr:nvGrpSpPr>
      <xdr:grpSpPr>
        <a:xfrm>
          <a:off x="4747605" y="3769664"/>
          <a:ext cx="606635" cy="157812"/>
          <a:chOff x="6092724" y="335809"/>
          <a:chExt cx="501936" cy="242789"/>
        </a:xfrm>
      </xdr:grpSpPr>
      <mc:AlternateContent xmlns:mc="http://schemas.openxmlformats.org/markup-compatibility/2006">
        <mc:Choice xmlns:a14="http://schemas.microsoft.com/office/drawing/2010/main" Requires="a14">
          <xdr:sp macro="" textlink="">
            <xdr:nvSpPr>
              <xdr:cNvPr id="1767455" name="Option Button 31" hidden="1">
                <a:extLst>
                  <a:ext uri="{63B3BB69-23CF-44E3-9099-C40C66FF867C}">
                    <a14:compatExt spid="_x0000_s1767455"/>
                  </a:ext>
                </a:extLst>
              </xdr:cNvPr>
              <xdr:cNvSpPr/>
            </xdr:nvSpPr>
            <xdr:spPr bwMode="auto">
              <a:xfrm>
                <a:off x="6092724" y="335809"/>
                <a:ext cx="237070" cy="2427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4" name="テキスト ボックス 93">
            <a:extLst>
              <a:ext uri="{FF2B5EF4-FFF2-40B4-BE49-F238E27FC236}">
                <a16:creationId xmlns="" xmlns:a16="http://schemas.microsoft.com/office/drawing/2014/main" id="{00000000-0008-0000-0E00-00005E000000}"/>
              </a:ext>
            </a:extLst>
          </xdr:cNvPr>
          <xdr:cNvSpPr txBox="1"/>
        </xdr:nvSpPr>
        <xdr:spPr>
          <a:xfrm>
            <a:off x="6252750" y="344960"/>
            <a:ext cx="34191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車椅子</a:t>
            </a:r>
          </a:p>
        </xdr:txBody>
      </xdr:sp>
    </xdr:grpSp>
    <xdr:clientData/>
  </xdr:twoCellAnchor>
  <xdr:twoCellAnchor editAs="oneCell">
    <xdr:from>
      <xdr:col>23</xdr:col>
      <xdr:colOff>217563</xdr:colOff>
      <xdr:row>22</xdr:row>
      <xdr:rowOff>10805</xdr:rowOff>
    </xdr:from>
    <xdr:to>
      <xdr:col>26</xdr:col>
      <xdr:colOff>76197</xdr:colOff>
      <xdr:row>23</xdr:row>
      <xdr:rowOff>10585</xdr:rowOff>
    </xdr:to>
    <xdr:grpSp>
      <xdr:nvGrpSpPr>
        <xdr:cNvPr id="95" name="グループ化 94">
          <a:extLst>
            <a:ext uri="{FF2B5EF4-FFF2-40B4-BE49-F238E27FC236}">
              <a16:creationId xmlns="" xmlns:a16="http://schemas.microsoft.com/office/drawing/2014/main" id="{00000000-0008-0000-0E00-00005F000000}"/>
            </a:ext>
          </a:extLst>
        </xdr:cNvPr>
        <xdr:cNvGrpSpPr>
          <a:grpSpLocks/>
        </xdr:cNvGrpSpPr>
      </xdr:nvGrpSpPr>
      <xdr:grpSpPr>
        <a:xfrm>
          <a:off x="5399167" y="3763655"/>
          <a:ext cx="658733" cy="180755"/>
          <a:chOff x="6092655" y="318973"/>
          <a:chExt cx="545099" cy="276458"/>
        </a:xfrm>
      </xdr:grpSpPr>
      <mc:AlternateContent xmlns:mc="http://schemas.openxmlformats.org/markup-compatibility/2006">
        <mc:Choice xmlns:a14="http://schemas.microsoft.com/office/drawing/2010/main" Requires="a14">
          <xdr:sp macro="" textlink="">
            <xdr:nvSpPr>
              <xdr:cNvPr id="1767456" name="Option Button 32" hidden="1">
                <a:extLst>
                  <a:ext uri="{63B3BB69-23CF-44E3-9099-C40C66FF867C}">
                    <a14:compatExt spid="_x0000_s1767456"/>
                  </a:ext>
                </a:extLst>
              </xdr:cNvPr>
              <xdr:cNvSpPr/>
            </xdr:nvSpPr>
            <xdr:spPr bwMode="auto">
              <a:xfrm>
                <a:off x="6092655" y="318973"/>
                <a:ext cx="237066" cy="2764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7" name="テキスト ボックス 96">
            <a:extLst>
              <a:ext uri="{FF2B5EF4-FFF2-40B4-BE49-F238E27FC236}">
                <a16:creationId xmlns="" xmlns:a16="http://schemas.microsoft.com/office/drawing/2014/main" id="{00000000-0008-0000-0E00-000061000000}"/>
              </a:ext>
            </a:extLst>
          </xdr:cNvPr>
          <xdr:cNvSpPr txBox="1"/>
        </xdr:nvSpPr>
        <xdr:spPr>
          <a:xfrm>
            <a:off x="6242780" y="344959"/>
            <a:ext cx="39497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その他</a:t>
            </a:r>
            <a:r>
              <a:rPr kumimoji="1" lang="en-US" altLang="ja-JP" sz="900">
                <a:latin typeface="HG丸ｺﾞｼｯｸM-PRO" panose="020F0600000000000000" pitchFamily="50" charset="-128"/>
                <a:ea typeface="HG丸ｺﾞｼｯｸM-PRO" panose="020F0600000000000000" pitchFamily="50" charset="-128"/>
              </a:rPr>
              <a:t>(</a:t>
            </a:r>
          </a:p>
        </xdr:txBody>
      </xdr:sp>
    </xdr:grpSp>
    <xdr:clientData/>
  </xdr:twoCellAnchor>
  <xdr:twoCellAnchor editAs="oneCell">
    <xdr:from>
      <xdr:col>22</xdr:col>
      <xdr:colOff>55117</xdr:colOff>
      <xdr:row>9</xdr:row>
      <xdr:rowOff>11767</xdr:rowOff>
    </xdr:from>
    <xdr:to>
      <xdr:col>23</xdr:col>
      <xdr:colOff>137769</xdr:colOff>
      <xdr:row>9</xdr:row>
      <xdr:rowOff>190501</xdr:rowOff>
    </xdr:to>
    <xdr:grpSp>
      <xdr:nvGrpSpPr>
        <xdr:cNvPr id="98" name="グループ化 97">
          <a:extLst>
            <a:ext uri="{FF2B5EF4-FFF2-40B4-BE49-F238E27FC236}">
              <a16:creationId xmlns="" xmlns:a16="http://schemas.microsoft.com/office/drawing/2014/main" id="{00000000-0008-0000-0E00-000062000000}"/>
            </a:ext>
          </a:extLst>
        </xdr:cNvPr>
        <xdr:cNvGrpSpPr>
          <a:grpSpLocks/>
        </xdr:cNvGrpSpPr>
      </xdr:nvGrpSpPr>
      <xdr:grpSpPr>
        <a:xfrm>
          <a:off x="4979543" y="1516717"/>
          <a:ext cx="339831" cy="178734"/>
          <a:chOff x="6092604" y="319715"/>
          <a:chExt cx="270492" cy="274977"/>
        </a:xfrm>
      </xdr:grpSpPr>
      <mc:AlternateContent xmlns:mc="http://schemas.openxmlformats.org/markup-compatibility/2006">
        <mc:Choice xmlns:a14="http://schemas.microsoft.com/office/drawing/2010/main" Requires="a14">
          <xdr:sp macro="" textlink="">
            <xdr:nvSpPr>
              <xdr:cNvPr id="1767457" name="Option Button 33" hidden="1">
                <a:extLst>
                  <a:ext uri="{63B3BB69-23CF-44E3-9099-C40C66FF867C}">
                    <a14:compatExt spid="_x0000_s1767457"/>
                  </a:ext>
                </a:extLst>
              </xdr:cNvPr>
              <xdr:cNvSpPr/>
            </xdr:nvSpPr>
            <xdr:spPr bwMode="auto">
              <a:xfrm>
                <a:off x="6092604" y="319715"/>
                <a:ext cx="237063" cy="2749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0" name="テキスト ボックス 99">
            <a:extLst>
              <a:ext uri="{FF2B5EF4-FFF2-40B4-BE49-F238E27FC236}">
                <a16:creationId xmlns="" xmlns:a16="http://schemas.microsoft.com/office/drawing/2014/main" id="{00000000-0008-0000-0E00-000064000000}"/>
              </a:ext>
            </a:extLst>
          </xdr:cNvPr>
          <xdr:cNvSpPr txBox="1"/>
        </xdr:nvSpPr>
        <xdr:spPr>
          <a:xfrm>
            <a:off x="6242781" y="344960"/>
            <a:ext cx="12031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0t</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23</xdr:col>
      <xdr:colOff>172901</xdr:colOff>
      <xdr:row>9</xdr:row>
      <xdr:rowOff>11766</xdr:rowOff>
    </xdr:from>
    <xdr:to>
      <xdr:col>24</xdr:col>
      <xdr:colOff>257178</xdr:colOff>
      <xdr:row>9</xdr:row>
      <xdr:rowOff>190500</xdr:rowOff>
    </xdr:to>
    <xdr:grpSp>
      <xdr:nvGrpSpPr>
        <xdr:cNvPr id="101" name="グループ化 100">
          <a:extLst>
            <a:ext uri="{FF2B5EF4-FFF2-40B4-BE49-F238E27FC236}">
              <a16:creationId xmlns="" xmlns:a16="http://schemas.microsoft.com/office/drawing/2014/main" id="{00000000-0008-0000-0E00-000065000000}"/>
            </a:ext>
          </a:extLst>
        </xdr:cNvPr>
        <xdr:cNvGrpSpPr>
          <a:grpSpLocks/>
        </xdr:cNvGrpSpPr>
      </xdr:nvGrpSpPr>
      <xdr:grpSpPr>
        <a:xfrm>
          <a:off x="5354499" y="1516716"/>
          <a:ext cx="350990" cy="178734"/>
          <a:chOff x="6092613" y="319714"/>
          <a:chExt cx="280190" cy="274977"/>
        </a:xfrm>
      </xdr:grpSpPr>
      <mc:AlternateContent xmlns:mc="http://schemas.openxmlformats.org/markup-compatibility/2006">
        <mc:Choice xmlns:a14="http://schemas.microsoft.com/office/drawing/2010/main" Requires="a14">
          <xdr:sp macro="" textlink="">
            <xdr:nvSpPr>
              <xdr:cNvPr id="1767458" name="Option Button 34" hidden="1">
                <a:extLst>
                  <a:ext uri="{63B3BB69-23CF-44E3-9099-C40C66FF867C}">
                    <a14:compatExt spid="_x0000_s1767458"/>
                  </a:ext>
                </a:extLst>
              </xdr:cNvPr>
              <xdr:cNvSpPr/>
            </xdr:nvSpPr>
            <xdr:spPr bwMode="auto">
              <a:xfrm>
                <a:off x="6092613" y="319714"/>
                <a:ext cx="237067" cy="2749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3" name="テキスト ボックス 102">
            <a:extLst>
              <a:ext uri="{FF2B5EF4-FFF2-40B4-BE49-F238E27FC236}">
                <a16:creationId xmlns="" xmlns:a16="http://schemas.microsoft.com/office/drawing/2014/main" id="{00000000-0008-0000-0E00-000067000000}"/>
              </a:ext>
            </a:extLst>
          </xdr:cNvPr>
          <xdr:cNvSpPr txBox="1"/>
        </xdr:nvSpPr>
        <xdr:spPr>
          <a:xfrm>
            <a:off x="6242780" y="339757"/>
            <a:ext cx="130023"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1j</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263343</xdr:colOff>
      <xdr:row>9</xdr:row>
      <xdr:rowOff>23347</xdr:rowOff>
    </xdr:from>
    <xdr:to>
      <xdr:col>26</xdr:col>
      <xdr:colOff>209550</xdr:colOff>
      <xdr:row>9</xdr:row>
      <xdr:rowOff>178593</xdr:rowOff>
    </xdr:to>
    <xdr:grpSp>
      <xdr:nvGrpSpPr>
        <xdr:cNvPr id="104" name="グループ化 103">
          <a:extLst>
            <a:ext uri="{FF2B5EF4-FFF2-40B4-BE49-F238E27FC236}">
              <a16:creationId xmlns="" xmlns:a16="http://schemas.microsoft.com/office/drawing/2014/main" id="{00000000-0008-0000-0E00-000068000000}"/>
            </a:ext>
          </a:extLst>
        </xdr:cNvPr>
        <xdr:cNvGrpSpPr>
          <a:grpSpLocks/>
        </xdr:cNvGrpSpPr>
      </xdr:nvGrpSpPr>
      <xdr:grpSpPr>
        <a:xfrm>
          <a:off x="5711644" y="1528297"/>
          <a:ext cx="479611" cy="155246"/>
          <a:chOff x="6092633" y="337780"/>
          <a:chExt cx="384113" cy="238842"/>
        </a:xfrm>
      </xdr:grpSpPr>
      <mc:AlternateContent xmlns:mc="http://schemas.openxmlformats.org/markup-compatibility/2006">
        <mc:Choice xmlns:a14="http://schemas.microsoft.com/office/drawing/2010/main" Requires="a14">
          <xdr:sp macro="" textlink="">
            <xdr:nvSpPr>
              <xdr:cNvPr id="1767459" name="Option Button 35" hidden="1">
                <a:extLst>
                  <a:ext uri="{63B3BB69-23CF-44E3-9099-C40C66FF867C}">
                    <a14:compatExt spid="_x0000_s1767459"/>
                  </a:ext>
                </a:extLst>
              </xdr:cNvPr>
              <xdr:cNvSpPr/>
            </xdr:nvSpPr>
            <xdr:spPr bwMode="auto">
              <a:xfrm>
                <a:off x="6092633" y="337780"/>
                <a:ext cx="237068" cy="2388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6" name="テキスト ボックス 105">
            <a:extLst>
              <a:ext uri="{FF2B5EF4-FFF2-40B4-BE49-F238E27FC236}">
                <a16:creationId xmlns="" xmlns:a16="http://schemas.microsoft.com/office/drawing/2014/main" id="{00000000-0008-0000-0E00-00006A000000}"/>
              </a:ext>
            </a:extLst>
          </xdr:cNvPr>
          <xdr:cNvSpPr txBox="1"/>
        </xdr:nvSpPr>
        <xdr:spPr>
          <a:xfrm>
            <a:off x="6242778" y="339898"/>
            <a:ext cx="233968"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2-1</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26</xdr:col>
      <xdr:colOff>162483</xdr:colOff>
      <xdr:row>8</xdr:row>
      <xdr:rowOff>53112</xdr:rowOff>
    </xdr:from>
    <xdr:to>
      <xdr:col>28</xdr:col>
      <xdr:colOff>76197</xdr:colOff>
      <xdr:row>10</xdr:row>
      <xdr:rowOff>5953</xdr:rowOff>
    </xdr:to>
    <xdr:grpSp>
      <xdr:nvGrpSpPr>
        <xdr:cNvPr id="107" name="グループ化 106">
          <a:extLst>
            <a:ext uri="{FF2B5EF4-FFF2-40B4-BE49-F238E27FC236}">
              <a16:creationId xmlns="" xmlns:a16="http://schemas.microsoft.com/office/drawing/2014/main" id="{00000000-0008-0000-0E00-00006B000000}"/>
            </a:ext>
          </a:extLst>
        </xdr:cNvPr>
        <xdr:cNvGrpSpPr>
          <a:grpSpLocks/>
        </xdr:cNvGrpSpPr>
      </xdr:nvGrpSpPr>
      <xdr:grpSpPr>
        <a:xfrm>
          <a:off x="6144177" y="1500912"/>
          <a:ext cx="447111" cy="210016"/>
          <a:chOff x="6092643" y="291986"/>
          <a:chExt cx="358080" cy="330429"/>
        </a:xfrm>
      </xdr:grpSpPr>
      <mc:AlternateContent xmlns:mc="http://schemas.openxmlformats.org/markup-compatibility/2006">
        <mc:Choice xmlns:a14="http://schemas.microsoft.com/office/drawing/2010/main" Requires="a14">
          <xdr:sp macro="" textlink="">
            <xdr:nvSpPr>
              <xdr:cNvPr id="1767460" name="Option Button 36" hidden="1">
                <a:extLst>
                  <a:ext uri="{63B3BB69-23CF-44E3-9099-C40C66FF867C}">
                    <a14:compatExt spid="_x0000_s1767460"/>
                  </a:ext>
                </a:extLst>
              </xdr:cNvPr>
              <xdr:cNvSpPr/>
            </xdr:nvSpPr>
            <xdr:spPr bwMode="auto">
              <a:xfrm>
                <a:off x="6092643" y="291986"/>
                <a:ext cx="237070" cy="3304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9" name="テキスト ボックス 108">
            <a:extLst>
              <a:ext uri="{FF2B5EF4-FFF2-40B4-BE49-F238E27FC236}">
                <a16:creationId xmlns="" xmlns:a16="http://schemas.microsoft.com/office/drawing/2014/main" id="{00000000-0008-0000-0E00-00006D000000}"/>
              </a:ext>
            </a:extLst>
          </xdr:cNvPr>
          <xdr:cNvSpPr txBox="1"/>
        </xdr:nvSpPr>
        <xdr:spPr>
          <a:xfrm>
            <a:off x="6242780" y="345824"/>
            <a:ext cx="207943" cy="229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2-2</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28</xdr:col>
      <xdr:colOff>67237</xdr:colOff>
      <xdr:row>9</xdr:row>
      <xdr:rowOff>5491</xdr:rowOff>
    </xdr:from>
    <xdr:to>
      <xdr:col>29</xdr:col>
      <xdr:colOff>112061</xdr:colOff>
      <xdr:row>9</xdr:row>
      <xdr:rowOff>196453</xdr:rowOff>
    </xdr:to>
    <xdr:grpSp>
      <xdr:nvGrpSpPr>
        <xdr:cNvPr id="110" name="グループ化 109">
          <a:extLst>
            <a:ext uri="{FF2B5EF4-FFF2-40B4-BE49-F238E27FC236}">
              <a16:creationId xmlns="" xmlns:a16="http://schemas.microsoft.com/office/drawing/2014/main" id="{00000000-0008-0000-0E00-00006E000000}"/>
            </a:ext>
          </a:extLst>
        </xdr:cNvPr>
        <xdr:cNvGrpSpPr>
          <a:grpSpLocks/>
        </xdr:cNvGrpSpPr>
      </xdr:nvGrpSpPr>
      <xdr:grpSpPr>
        <a:xfrm>
          <a:off x="6582346" y="1510441"/>
          <a:ext cx="311510" cy="190962"/>
          <a:chOff x="6092724" y="310307"/>
          <a:chExt cx="248583" cy="293790"/>
        </a:xfrm>
      </xdr:grpSpPr>
      <mc:AlternateContent xmlns:mc="http://schemas.openxmlformats.org/markup-compatibility/2006">
        <mc:Choice xmlns:a14="http://schemas.microsoft.com/office/drawing/2010/main" Requires="a14">
          <xdr:sp macro="" textlink="">
            <xdr:nvSpPr>
              <xdr:cNvPr id="1767461" name="Option Button 37" hidden="1">
                <a:extLst>
                  <a:ext uri="{63B3BB69-23CF-44E3-9099-C40C66FF867C}">
                    <a14:compatExt spid="_x0000_s1767461"/>
                  </a:ext>
                </a:extLst>
              </xdr:cNvPr>
              <xdr:cNvSpPr/>
            </xdr:nvSpPr>
            <xdr:spPr bwMode="auto">
              <a:xfrm>
                <a:off x="6092724" y="310307"/>
                <a:ext cx="237071" cy="2937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12" name="テキスト ボックス 111">
            <a:extLst>
              <a:ext uri="{FF2B5EF4-FFF2-40B4-BE49-F238E27FC236}">
                <a16:creationId xmlns="" xmlns:a16="http://schemas.microsoft.com/office/drawing/2014/main" id="{00000000-0008-0000-0E00-000070000000}"/>
              </a:ext>
            </a:extLst>
          </xdr:cNvPr>
          <xdr:cNvSpPr txBox="1"/>
        </xdr:nvSpPr>
        <xdr:spPr>
          <a:xfrm>
            <a:off x="6242781" y="344960"/>
            <a:ext cx="9852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3</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29</xdr:col>
      <xdr:colOff>100852</xdr:colOff>
      <xdr:row>9</xdr:row>
      <xdr:rowOff>17396</xdr:rowOff>
    </xdr:from>
    <xdr:to>
      <xdr:col>30</xdr:col>
      <xdr:colOff>145675</xdr:colOff>
      <xdr:row>9</xdr:row>
      <xdr:rowOff>184546</xdr:rowOff>
    </xdr:to>
    <xdr:grpSp>
      <xdr:nvGrpSpPr>
        <xdr:cNvPr id="113" name="グループ化 112">
          <a:extLst>
            <a:ext uri="{FF2B5EF4-FFF2-40B4-BE49-F238E27FC236}">
              <a16:creationId xmlns="" xmlns:a16="http://schemas.microsoft.com/office/drawing/2014/main" id="{00000000-0008-0000-0E00-000071000000}"/>
            </a:ext>
          </a:extLst>
        </xdr:cNvPr>
        <xdr:cNvGrpSpPr>
          <a:grpSpLocks/>
        </xdr:cNvGrpSpPr>
      </xdr:nvGrpSpPr>
      <xdr:grpSpPr>
        <a:xfrm>
          <a:off x="6882661" y="1522346"/>
          <a:ext cx="311539" cy="167150"/>
          <a:chOff x="6092580" y="328623"/>
          <a:chExt cx="248727" cy="257156"/>
        </a:xfrm>
      </xdr:grpSpPr>
      <mc:AlternateContent xmlns:mc="http://schemas.openxmlformats.org/markup-compatibility/2006">
        <mc:Choice xmlns:a14="http://schemas.microsoft.com/office/drawing/2010/main" Requires="a14">
          <xdr:sp macro="" textlink="">
            <xdr:nvSpPr>
              <xdr:cNvPr id="1767462" name="Option Button 38" hidden="1">
                <a:extLst>
                  <a:ext uri="{63B3BB69-23CF-44E3-9099-C40C66FF867C}">
                    <a14:compatExt spid="_x0000_s1767462"/>
                  </a:ext>
                </a:extLst>
              </xdr:cNvPr>
              <xdr:cNvSpPr/>
            </xdr:nvSpPr>
            <xdr:spPr bwMode="auto">
              <a:xfrm>
                <a:off x="6092580" y="328623"/>
                <a:ext cx="237067" cy="2571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15" name="テキスト ボックス 114">
            <a:extLst>
              <a:ext uri="{FF2B5EF4-FFF2-40B4-BE49-F238E27FC236}">
                <a16:creationId xmlns="" xmlns:a16="http://schemas.microsoft.com/office/drawing/2014/main" id="{00000000-0008-0000-0E00-000073000000}"/>
              </a:ext>
            </a:extLst>
          </xdr:cNvPr>
          <xdr:cNvSpPr txBox="1"/>
        </xdr:nvSpPr>
        <xdr:spPr>
          <a:xfrm>
            <a:off x="6242781" y="344960"/>
            <a:ext cx="9852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4</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22</xdr:col>
      <xdr:colOff>51383</xdr:colOff>
      <xdr:row>10</xdr:row>
      <xdr:rowOff>240</xdr:rowOff>
    </xdr:from>
    <xdr:to>
      <xdr:col>23</xdr:col>
      <xdr:colOff>190496</xdr:colOff>
      <xdr:row>10</xdr:row>
      <xdr:rowOff>190500</xdr:rowOff>
    </xdr:to>
    <xdr:grpSp>
      <xdr:nvGrpSpPr>
        <xdr:cNvPr id="116" name="グループ化 115">
          <a:extLst>
            <a:ext uri="{FF2B5EF4-FFF2-40B4-BE49-F238E27FC236}">
              <a16:creationId xmlns="" xmlns:a16="http://schemas.microsoft.com/office/drawing/2014/main" id="{00000000-0008-0000-0E00-000074000000}"/>
            </a:ext>
          </a:extLst>
        </xdr:cNvPr>
        <xdr:cNvGrpSpPr>
          <a:grpSpLocks/>
        </xdr:cNvGrpSpPr>
      </xdr:nvGrpSpPr>
      <xdr:grpSpPr>
        <a:xfrm>
          <a:off x="4975814" y="1705215"/>
          <a:ext cx="396303" cy="190260"/>
          <a:chOff x="6092689" y="310848"/>
          <a:chExt cx="311868" cy="292709"/>
        </a:xfrm>
      </xdr:grpSpPr>
      <mc:AlternateContent xmlns:mc="http://schemas.openxmlformats.org/markup-compatibility/2006">
        <mc:Choice xmlns:a14="http://schemas.microsoft.com/office/drawing/2010/main" Requires="a14">
          <xdr:sp macro="" textlink="">
            <xdr:nvSpPr>
              <xdr:cNvPr id="1767463" name="Option Button 39" hidden="1">
                <a:extLst>
                  <a:ext uri="{63B3BB69-23CF-44E3-9099-C40C66FF867C}">
                    <a14:compatExt spid="_x0000_s1767463"/>
                  </a:ext>
                </a:extLst>
              </xdr:cNvPr>
              <xdr:cNvSpPr/>
            </xdr:nvSpPr>
            <xdr:spPr bwMode="auto">
              <a:xfrm>
                <a:off x="6092689" y="310848"/>
                <a:ext cx="237072" cy="2927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18" name="テキスト ボックス 117">
            <a:extLst>
              <a:ext uri="{FF2B5EF4-FFF2-40B4-BE49-F238E27FC236}">
                <a16:creationId xmlns="" xmlns:a16="http://schemas.microsoft.com/office/drawing/2014/main" id="{00000000-0008-0000-0E00-000076000000}"/>
              </a:ext>
            </a:extLst>
          </xdr:cNvPr>
          <xdr:cNvSpPr txBox="1"/>
        </xdr:nvSpPr>
        <xdr:spPr>
          <a:xfrm>
            <a:off x="6242781" y="339788"/>
            <a:ext cx="161776" cy="236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L0</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23</xdr:col>
      <xdr:colOff>174012</xdr:colOff>
      <xdr:row>10</xdr:row>
      <xdr:rowOff>2476</xdr:rowOff>
    </xdr:from>
    <xdr:to>
      <xdr:col>25</xdr:col>
      <xdr:colOff>66671</xdr:colOff>
      <xdr:row>10</xdr:row>
      <xdr:rowOff>190500</xdr:rowOff>
    </xdr:to>
    <xdr:grpSp>
      <xdr:nvGrpSpPr>
        <xdr:cNvPr id="119" name="グループ化 118">
          <a:extLst>
            <a:ext uri="{FF2B5EF4-FFF2-40B4-BE49-F238E27FC236}">
              <a16:creationId xmlns="" xmlns:a16="http://schemas.microsoft.com/office/drawing/2014/main" id="{00000000-0008-0000-0E00-000077000000}"/>
            </a:ext>
          </a:extLst>
        </xdr:cNvPr>
        <xdr:cNvGrpSpPr>
          <a:grpSpLocks/>
        </xdr:cNvGrpSpPr>
      </xdr:nvGrpSpPr>
      <xdr:grpSpPr>
        <a:xfrm>
          <a:off x="5355619" y="1707451"/>
          <a:ext cx="426074" cy="188024"/>
          <a:chOff x="6092573" y="312567"/>
          <a:chExt cx="339869" cy="289270"/>
        </a:xfrm>
      </xdr:grpSpPr>
      <mc:AlternateContent xmlns:mc="http://schemas.openxmlformats.org/markup-compatibility/2006">
        <mc:Choice xmlns:a14="http://schemas.microsoft.com/office/drawing/2010/main" Requires="a14">
          <xdr:sp macro="" textlink="">
            <xdr:nvSpPr>
              <xdr:cNvPr id="1767464" name="Option Button 40" hidden="1">
                <a:extLst>
                  <a:ext uri="{63B3BB69-23CF-44E3-9099-C40C66FF867C}">
                    <a14:compatExt spid="_x0000_s1767464"/>
                  </a:ext>
                </a:extLst>
              </xdr:cNvPr>
              <xdr:cNvSpPr/>
            </xdr:nvSpPr>
            <xdr:spPr bwMode="auto">
              <a:xfrm>
                <a:off x="6092573" y="312567"/>
                <a:ext cx="237068" cy="2892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1" name="テキスト ボックス 120">
            <a:extLst>
              <a:ext uri="{FF2B5EF4-FFF2-40B4-BE49-F238E27FC236}">
                <a16:creationId xmlns="" xmlns:a16="http://schemas.microsoft.com/office/drawing/2014/main" id="{00000000-0008-0000-0E00-000079000000}"/>
              </a:ext>
            </a:extLst>
          </xdr:cNvPr>
          <xdr:cNvSpPr txBox="1"/>
        </xdr:nvSpPr>
        <xdr:spPr>
          <a:xfrm>
            <a:off x="6242780" y="348840"/>
            <a:ext cx="189662"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L1</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263348</xdr:colOff>
      <xdr:row>9</xdr:row>
      <xdr:rowOff>201939</xdr:rowOff>
    </xdr:from>
    <xdr:to>
      <xdr:col>26</xdr:col>
      <xdr:colOff>142876</xdr:colOff>
      <xdr:row>11</xdr:row>
      <xdr:rowOff>1</xdr:rowOff>
    </xdr:to>
    <xdr:grpSp>
      <xdr:nvGrpSpPr>
        <xdr:cNvPr id="122" name="グループ化 121">
          <a:extLst>
            <a:ext uri="{FF2B5EF4-FFF2-40B4-BE49-F238E27FC236}">
              <a16:creationId xmlns="" xmlns:a16="http://schemas.microsoft.com/office/drawing/2014/main" id="{00000000-0008-0000-0E00-00007A000000}"/>
            </a:ext>
          </a:extLst>
        </xdr:cNvPr>
        <xdr:cNvGrpSpPr>
          <a:grpSpLocks/>
        </xdr:cNvGrpSpPr>
      </xdr:nvGrpSpPr>
      <xdr:grpSpPr>
        <a:xfrm>
          <a:off x="5711656" y="1706889"/>
          <a:ext cx="412914" cy="198112"/>
          <a:chOff x="6092632" y="301144"/>
          <a:chExt cx="331411" cy="312119"/>
        </a:xfrm>
      </xdr:grpSpPr>
      <mc:AlternateContent xmlns:mc="http://schemas.openxmlformats.org/markup-compatibility/2006">
        <mc:Choice xmlns:a14="http://schemas.microsoft.com/office/drawing/2010/main" Requires="a14">
          <xdr:sp macro="" textlink="">
            <xdr:nvSpPr>
              <xdr:cNvPr id="1767465" name="Option Button 41" hidden="1">
                <a:extLst>
                  <a:ext uri="{63B3BB69-23CF-44E3-9099-C40C66FF867C}">
                    <a14:compatExt spid="_x0000_s1767465"/>
                  </a:ext>
                </a:extLst>
              </xdr:cNvPr>
              <xdr:cNvSpPr/>
            </xdr:nvSpPr>
            <xdr:spPr bwMode="auto">
              <a:xfrm>
                <a:off x="6092632" y="301144"/>
                <a:ext cx="237065" cy="3121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4" name="テキスト ボックス 123">
            <a:extLst>
              <a:ext uri="{FF2B5EF4-FFF2-40B4-BE49-F238E27FC236}">
                <a16:creationId xmlns="" xmlns:a16="http://schemas.microsoft.com/office/drawing/2014/main" id="{00000000-0008-0000-0E00-00007C000000}"/>
              </a:ext>
            </a:extLst>
          </xdr:cNvPr>
          <xdr:cNvSpPr txBox="1"/>
        </xdr:nvSpPr>
        <xdr:spPr>
          <a:xfrm>
            <a:off x="6242781" y="345826"/>
            <a:ext cx="181262" cy="237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L2</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26</xdr:col>
      <xdr:colOff>162484</xdr:colOff>
      <xdr:row>10</xdr:row>
      <xdr:rowOff>11442</xdr:rowOff>
    </xdr:from>
    <xdr:to>
      <xdr:col>28</xdr:col>
      <xdr:colOff>57155</xdr:colOff>
      <xdr:row>10</xdr:row>
      <xdr:rowOff>190500</xdr:rowOff>
    </xdr:to>
    <xdr:grpSp>
      <xdr:nvGrpSpPr>
        <xdr:cNvPr id="125" name="グループ化 124">
          <a:extLst>
            <a:ext uri="{FF2B5EF4-FFF2-40B4-BE49-F238E27FC236}">
              <a16:creationId xmlns="" xmlns:a16="http://schemas.microsoft.com/office/drawing/2014/main" id="{00000000-0008-0000-0E00-00007D000000}"/>
            </a:ext>
          </a:extLst>
        </xdr:cNvPr>
        <xdr:cNvGrpSpPr>
          <a:grpSpLocks/>
        </xdr:cNvGrpSpPr>
      </xdr:nvGrpSpPr>
      <xdr:grpSpPr>
        <a:xfrm>
          <a:off x="6144189" y="1716417"/>
          <a:ext cx="428062" cy="179058"/>
          <a:chOff x="6092596" y="319464"/>
          <a:chExt cx="341450" cy="275476"/>
        </a:xfrm>
      </xdr:grpSpPr>
      <mc:AlternateContent xmlns:mc="http://schemas.openxmlformats.org/markup-compatibility/2006">
        <mc:Choice xmlns:a14="http://schemas.microsoft.com/office/drawing/2010/main" Requires="a14">
          <xdr:sp macro="" textlink="">
            <xdr:nvSpPr>
              <xdr:cNvPr id="1767466" name="Option Button 42" hidden="1">
                <a:extLst>
                  <a:ext uri="{63B3BB69-23CF-44E3-9099-C40C66FF867C}">
                    <a14:compatExt spid="_x0000_s1767466"/>
                  </a:ext>
                </a:extLst>
              </xdr:cNvPr>
              <xdr:cNvSpPr/>
            </xdr:nvSpPr>
            <xdr:spPr bwMode="auto">
              <a:xfrm>
                <a:off x="6092596" y="319464"/>
                <a:ext cx="237065" cy="2754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7" name="テキスト ボックス 126">
            <a:extLst>
              <a:ext uri="{FF2B5EF4-FFF2-40B4-BE49-F238E27FC236}">
                <a16:creationId xmlns="" xmlns:a16="http://schemas.microsoft.com/office/drawing/2014/main" id="{00000000-0008-0000-0E00-00007F000000}"/>
              </a:ext>
            </a:extLst>
          </xdr:cNvPr>
          <xdr:cNvSpPr txBox="1"/>
        </xdr:nvSpPr>
        <xdr:spPr>
          <a:xfrm>
            <a:off x="6242785" y="338064"/>
            <a:ext cx="19126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L3</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28</xdr:col>
      <xdr:colOff>72853</xdr:colOff>
      <xdr:row>10</xdr:row>
      <xdr:rowOff>23350</xdr:rowOff>
    </xdr:from>
    <xdr:to>
      <xdr:col>29</xdr:col>
      <xdr:colOff>228595</xdr:colOff>
      <xdr:row>10</xdr:row>
      <xdr:rowOff>178594</xdr:rowOff>
    </xdr:to>
    <xdr:grpSp>
      <xdr:nvGrpSpPr>
        <xdr:cNvPr id="128" name="グループ化 127">
          <a:extLst>
            <a:ext uri="{FF2B5EF4-FFF2-40B4-BE49-F238E27FC236}">
              <a16:creationId xmlns="" xmlns:a16="http://schemas.microsoft.com/office/drawing/2014/main" id="{00000000-0008-0000-0E00-000080000000}"/>
            </a:ext>
          </a:extLst>
        </xdr:cNvPr>
        <xdr:cNvGrpSpPr>
          <a:grpSpLocks/>
        </xdr:cNvGrpSpPr>
      </xdr:nvGrpSpPr>
      <xdr:grpSpPr>
        <a:xfrm>
          <a:off x="6587955" y="1728325"/>
          <a:ext cx="422454" cy="155244"/>
          <a:chOff x="6092615" y="264921"/>
          <a:chExt cx="336936" cy="384564"/>
        </a:xfrm>
      </xdr:grpSpPr>
      <mc:AlternateContent xmlns:mc="http://schemas.openxmlformats.org/markup-compatibility/2006">
        <mc:Choice xmlns:a14="http://schemas.microsoft.com/office/drawing/2010/main" Requires="a14">
          <xdr:sp macro="" textlink="">
            <xdr:nvSpPr>
              <xdr:cNvPr id="1767467" name="Option Button 43" hidden="1">
                <a:extLst>
                  <a:ext uri="{63B3BB69-23CF-44E3-9099-C40C66FF867C}">
                    <a14:compatExt spid="_x0000_s1767467"/>
                  </a:ext>
                </a:extLst>
              </xdr:cNvPr>
              <xdr:cNvSpPr/>
            </xdr:nvSpPr>
            <xdr:spPr bwMode="auto">
              <a:xfrm>
                <a:off x="6092615" y="264921"/>
                <a:ext cx="237067" cy="3845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0" name="テキスト ボックス 129">
            <a:extLst>
              <a:ext uri="{FF2B5EF4-FFF2-40B4-BE49-F238E27FC236}">
                <a16:creationId xmlns="" xmlns:a16="http://schemas.microsoft.com/office/drawing/2014/main" id="{00000000-0008-0000-0E00-000082000000}"/>
              </a:ext>
            </a:extLst>
          </xdr:cNvPr>
          <xdr:cNvSpPr txBox="1"/>
        </xdr:nvSpPr>
        <xdr:spPr>
          <a:xfrm>
            <a:off x="6242766" y="345823"/>
            <a:ext cx="186785" cy="229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L4</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8</xdr:col>
          <xdr:colOff>57150</xdr:colOff>
          <xdr:row>28</xdr:row>
          <xdr:rowOff>0</xdr:rowOff>
        </xdr:from>
        <xdr:to>
          <xdr:col>9</xdr:col>
          <xdr:colOff>104775</xdr:colOff>
          <xdr:row>29</xdr:row>
          <xdr:rowOff>19050</xdr:rowOff>
        </xdr:to>
        <xdr:sp macro="" textlink="">
          <xdr:nvSpPr>
            <xdr:cNvPr id="1767468" name="Option Button 44" hidden="1">
              <a:extLst>
                <a:ext uri="{63B3BB69-23CF-44E3-9099-C40C66FF867C}">
                  <a14:compatExt spid="_x0000_s176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148841</xdr:colOff>
      <xdr:row>27</xdr:row>
      <xdr:rowOff>175018</xdr:rowOff>
    </xdr:from>
    <xdr:to>
      <xdr:col>20</xdr:col>
      <xdr:colOff>59535</xdr:colOff>
      <xdr:row>28</xdr:row>
      <xdr:rowOff>174625</xdr:rowOff>
    </xdr:to>
    <xdr:grpSp>
      <xdr:nvGrpSpPr>
        <xdr:cNvPr id="132" name="グループ化 131">
          <a:extLst>
            <a:ext uri="{FF2B5EF4-FFF2-40B4-BE49-F238E27FC236}">
              <a16:creationId xmlns="" xmlns:a16="http://schemas.microsoft.com/office/drawing/2014/main" id="{00000000-0008-0000-0E00-000084000000}"/>
            </a:ext>
          </a:extLst>
        </xdr:cNvPr>
        <xdr:cNvGrpSpPr>
          <a:grpSpLocks/>
        </xdr:cNvGrpSpPr>
      </xdr:nvGrpSpPr>
      <xdr:grpSpPr>
        <a:xfrm>
          <a:off x="3682616" y="4689868"/>
          <a:ext cx="748894" cy="180582"/>
          <a:chOff x="6092672" y="319107"/>
          <a:chExt cx="616616" cy="276194"/>
        </a:xfrm>
      </xdr:grpSpPr>
      <mc:AlternateContent xmlns:mc="http://schemas.openxmlformats.org/markup-compatibility/2006">
        <mc:Choice xmlns:a14="http://schemas.microsoft.com/office/drawing/2010/main" Requires="a14">
          <xdr:sp macro="" textlink="">
            <xdr:nvSpPr>
              <xdr:cNvPr id="1767469" name="Option Button 45" hidden="1">
                <a:extLst>
                  <a:ext uri="{63B3BB69-23CF-44E3-9099-C40C66FF867C}">
                    <a14:compatExt spid="_x0000_s1767469"/>
                  </a:ext>
                </a:extLst>
              </xdr:cNvPr>
              <xdr:cNvSpPr/>
            </xdr:nvSpPr>
            <xdr:spPr bwMode="auto">
              <a:xfrm>
                <a:off x="6092672" y="319107"/>
                <a:ext cx="237066" cy="2761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4" name="テキスト ボックス 133">
            <a:extLst>
              <a:ext uri="{FF2B5EF4-FFF2-40B4-BE49-F238E27FC236}">
                <a16:creationId xmlns="" xmlns:a16="http://schemas.microsoft.com/office/drawing/2014/main" id="{00000000-0008-0000-0E00-000086000000}"/>
              </a:ext>
            </a:extLst>
          </xdr:cNvPr>
          <xdr:cNvSpPr txBox="1"/>
        </xdr:nvSpPr>
        <xdr:spPr>
          <a:xfrm>
            <a:off x="6242782" y="332135"/>
            <a:ext cx="466506" cy="2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1000">
                <a:latin typeface="HG丸ｺﾞｼｯｸM-PRO" panose="020F0600000000000000" pitchFamily="50" charset="-128"/>
                <a:ea typeface="HG丸ｺﾞｼｯｸM-PRO" panose="020F0600000000000000" pitchFamily="50" charset="-128"/>
              </a:rPr>
              <a:t>その他（</a:t>
            </a:r>
          </a:p>
        </xdr:txBody>
      </xdr:sp>
    </xdr:grpSp>
    <xdr:clientData/>
  </xdr:twoCellAnchor>
  <xdr:twoCellAnchor editAs="oneCell">
    <xdr:from>
      <xdr:col>7</xdr:col>
      <xdr:colOff>230298</xdr:colOff>
      <xdr:row>29</xdr:row>
      <xdr:rowOff>27760</xdr:rowOff>
    </xdr:from>
    <xdr:to>
      <xdr:col>9</xdr:col>
      <xdr:colOff>99329</xdr:colOff>
      <xdr:row>29</xdr:row>
      <xdr:rowOff>178277</xdr:rowOff>
    </xdr:to>
    <xdr:grpSp>
      <xdr:nvGrpSpPr>
        <xdr:cNvPr id="135" name="グループ化 134">
          <a:extLst>
            <a:ext uri="{FF2B5EF4-FFF2-40B4-BE49-F238E27FC236}">
              <a16:creationId xmlns="" xmlns:a16="http://schemas.microsoft.com/office/drawing/2014/main" id="{00000000-0008-0000-0E00-000087000000}"/>
            </a:ext>
          </a:extLst>
        </xdr:cNvPr>
        <xdr:cNvGrpSpPr>
          <a:grpSpLocks/>
        </xdr:cNvGrpSpPr>
      </xdr:nvGrpSpPr>
      <xdr:grpSpPr>
        <a:xfrm>
          <a:off x="1887647" y="4904560"/>
          <a:ext cx="307200" cy="150517"/>
          <a:chOff x="6092583" y="344229"/>
          <a:chExt cx="251656" cy="231565"/>
        </a:xfrm>
      </xdr:grpSpPr>
      <mc:AlternateContent xmlns:mc="http://schemas.openxmlformats.org/markup-compatibility/2006">
        <mc:Choice xmlns:a14="http://schemas.microsoft.com/office/drawing/2010/main" Requires="a14">
          <xdr:sp macro="" textlink="">
            <xdr:nvSpPr>
              <xdr:cNvPr id="1767470" name="Option Button 46" hidden="1">
                <a:extLst>
                  <a:ext uri="{63B3BB69-23CF-44E3-9099-C40C66FF867C}">
                    <a14:compatExt spid="_x0000_s1767470"/>
                  </a:ext>
                </a:extLst>
              </xdr:cNvPr>
              <xdr:cNvSpPr/>
            </xdr:nvSpPr>
            <xdr:spPr bwMode="auto">
              <a:xfrm>
                <a:off x="6092583" y="344229"/>
                <a:ext cx="237062" cy="225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7" name="テキスト ボックス 136">
            <a:extLst>
              <a:ext uri="{FF2B5EF4-FFF2-40B4-BE49-F238E27FC236}">
                <a16:creationId xmlns="" xmlns:a16="http://schemas.microsoft.com/office/drawing/2014/main" id="{00000000-0008-0000-0E00-000089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14</xdr:col>
      <xdr:colOff>155801</xdr:colOff>
      <xdr:row>28</xdr:row>
      <xdr:rowOff>177880</xdr:rowOff>
    </xdr:from>
    <xdr:to>
      <xdr:col>16</xdr:col>
      <xdr:colOff>58168</xdr:colOff>
      <xdr:row>30</xdr:row>
      <xdr:rowOff>5293</xdr:rowOff>
    </xdr:to>
    <xdr:grpSp>
      <xdr:nvGrpSpPr>
        <xdr:cNvPr id="138" name="グループ化 137">
          <a:extLst>
            <a:ext uri="{FF2B5EF4-FFF2-40B4-BE49-F238E27FC236}">
              <a16:creationId xmlns="" xmlns:a16="http://schemas.microsoft.com/office/drawing/2014/main" id="{00000000-0008-0000-0E00-00008A000000}"/>
            </a:ext>
          </a:extLst>
        </xdr:cNvPr>
        <xdr:cNvGrpSpPr>
          <a:grpSpLocks/>
        </xdr:cNvGrpSpPr>
      </xdr:nvGrpSpPr>
      <xdr:grpSpPr>
        <a:xfrm>
          <a:off x="3289526" y="4873705"/>
          <a:ext cx="302417" cy="189363"/>
          <a:chOff x="6092759" y="315137"/>
          <a:chExt cx="251480" cy="288074"/>
        </a:xfrm>
      </xdr:grpSpPr>
      <mc:AlternateContent xmlns:mc="http://schemas.openxmlformats.org/markup-compatibility/2006">
        <mc:Choice xmlns:a14="http://schemas.microsoft.com/office/drawing/2010/main" Requires="a14">
          <xdr:sp macro="" textlink="">
            <xdr:nvSpPr>
              <xdr:cNvPr id="1767471" name="Option Button 47" hidden="1">
                <a:extLst>
                  <a:ext uri="{63B3BB69-23CF-44E3-9099-C40C66FF867C}">
                    <a14:compatExt spid="_x0000_s1767471"/>
                  </a:ext>
                </a:extLst>
              </xdr:cNvPr>
              <xdr:cNvSpPr/>
            </xdr:nvSpPr>
            <xdr:spPr bwMode="auto">
              <a:xfrm>
                <a:off x="6092759" y="315137"/>
                <a:ext cx="237069" cy="288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0" name="テキスト ボックス 139">
            <a:extLst>
              <a:ext uri="{FF2B5EF4-FFF2-40B4-BE49-F238E27FC236}">
                <a16:creationId xmlns="" xmlns:a16="http://schemas.microsoft.com/office/drawing/2014/main" id="{00000000-0008-0000-0E00-00008C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21</xdr:col>
      <xdr:colOff>89194</xdr:colOff>
      <xdr:row>29</xdr:row>
      <xdr:rowOff>11581</xdr:rowOff>
    </xdr:from>
    <xdr:to>
      <xdr:col>22</xdr:col>
      <xdr:colOff>118089</xdr:colOff>
      <xdr:row>30</xdr:row>
      <xdr:rowOff>0</xdr:rowOff>
    </xdr:to>
    <xdr:grpSp>
      <xdr:nvGrpSpPr>
        <xdr:cNvPr id="141" name="グループ化 140">
          <a:extLst>
            <a:ext uri="{FF2B5EF4-FFF2-40B4-BE49-F238E27FC236}">
              <a16:creationId xmlns="" xmlns:a16="http://schemas.microsoft.com/office/drawing/2014/main" id="{00000000-0008-0000-0E00-00008D000000}"/>
            </a:ext>
          </a:extLst>
        </xdr:cNvPr>
        <xdr:cNvGrpSpPr>
          <a:grpSpLocks/>
        </xdr:cNvGrpSpPr>
      </xdr:nvGrpSpPr>
      <xdr:grpSpPr>
        <a:xfrm>
          <a:off x="4737383" y="4888381"/>
          <a:ext cx="305093" cy="169394"/>
          <a:chOff x="6092739" y="327713"/>
          <a:chExt cx="251500" cy="258980"/>
        </a:xfrm>
      </xdr:grpSpPr>
      <mc:AlternateContent xmlns:mc="http://schemas.openxmlformats.org/markup-compatibility/2006">
        <mc:Choice xmlns:a14="http://schemas.microsoft.com/office/drawing/2010/main" Requires="a14">
          <xdr:sp macro="" textlink="">
            <xdr:nvSpPr>
              <xdr:cNvPr id="1767472" name="Option Button 48" hidden="1">
                <a:extLst>
                  <a:ext uri="{63B3BB69-23CF-44E3-9099-C40C66FF867C}">
                    <a14:compatExt spid="_x0000_s1767472"/>
                  </a:ext>
                </a:extLst>
              </xdr:cNvPr>
              <xdr:cNvSpPr/>
            </xdr:nvSpPr>
            <xdr:spPr bwMode="auto">
              <a:xfrm>
                <a:off x="6092739" y="327713"/>
                <a:ext cx="237069" cy="258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3" name="テキスト ボックス 142">
            <a:extLst>
              <a:ext uri="{FF2B5EF4-FFF2-40B4-BE49-F238E27FC236}">
                <a16:creationId xmlns="" xmlns:a16="http://schemas.microsoft.com/office/drawing/2014/main" id="{00000000-0008-0000-0E00-00008F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22</xdr:col>
      <xdr:colOff>116405</xdr:colOff>
      <xdr:row>29</xdr:row>
      <xdr:rowOff>16873</xdr:rowOff>
    </xdr:from>
    <xdr:to>
      <xdr:col>23</xdr:col>
      <xdr:colOff>161958</xdr:colOff>
      <xdr:row>29</xdr:row>
      <xdr:rowOff>174625</xdr:rowOff>
    </xdr:to>
    <xdr:grpSp>
      <xdr:nvGrpSpPr>
        <xdr:cNvPr id="144" name="グループ化 143">
          <a:extLst>
            <a:ext uri="{FF2B5EF4-FFF2-40B4-BE49-F238E27FC236}">
              <a16:creationId xmlns="" xmlns:a16="http://schemas.microsoft.com/office/drawing/2014/main" id="{00000000-0008-0000-0E00-000090000000}"/>
            </a:ext>
          </a:extLst>
        </xdr:cNvPr>
        <xdr:cNvGrpSpPr>
          <a:grpSpLocks/>
        </xdr:cNvGrpSpPr>
      </xdr:nvGrpSpPr>
      <xdr:grpSpPr>
        <a:xfrm>
          <a:off x="5040830" y="4893673"/>
          <a:ext cx="302728" cy="157752"/>
          <a:chOff x="6092688" y="335854"/>
          <a:chExt cx="251551" cy="242697"/>
        </a:xfrm>
      </xdr:grpSpPr>
      <mc:AlternateContent xmlns:mc="http://schemas.openxmlformats.org/markup-compatibility/2006">
        <mc:Choice xmlns:a14="http://schemas.microsoft.com/office/drawing/2010/main" Requires="a14">
          <xdr:sp macro="" textlink="">
            <xdr:nvSpPr>
              <xdr:cNvPr id="1767473" name="Option Button 49" hidden="1">
                <a:extLst>
                  <a:ext uri="{63B3BB69-23CF-44E3-9099-C40C66FF867C}">
                    <a14:compatExt spid="_x0000_s1767473"/>
                  </a:ext>
                </a:extLst>
              </xdr:cNvPr>
              <xdr:cNvSpPr/>
            </xdr:nvSpPr>
            <xdr:spPr bwMode="auto">
              <a:xfrm>
                <a:off x="6092688" y="335854"/>
                <a:ext cx="237070" cy="2426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6" name="テキスト ボックス 145">
            <a:extLst>
              <a:ext uri="{FF2B5EF4-FFF2-40B4-BE49-F238E27FC236}">
                <a16:creationId xmlns="" xmlns:a16="http://schemas.microsoft.com/office/drawing/2014/main" id="{00000000-0008-0000-0E00-000092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26</xdr:col>
      <xdr:colOff>151278</xdr:colOff>
      <xdr:row>29</xdr:row>
      <xdr:rowOff>22467</xdr:rowOff>
    </xdr:from>
    <xdr:to>
      <xdr:col>27</xdr:col>
      <xdr:colOff>186997</xdr:colOff>
      <xdr:row>30</xdr:row>
      <xdr:rowOff>0</xdr:rowOff>
    </xdr:to>
    <xdr:grpSp>
      <xdr:nvGrpSpPr>
        <xdr:cNvPr id="147" name="グループ化 146">
          <a:extLst>
            <a:ext uri="{FF2B5EF4-FFF2-40B4-BE49-F238E27FC236}">
              <a16:creationId xmlns="" xmlns:a16="http://schemas.microsoft.com/office/drawing/2014/main" id="{00000000-0008-0000-0E00-000093000000}"/>
            </a:ext>
          </a:extLst>
        </xdr:cNvPr>
        <xdr:cNvGrpSpPr>
          <a:grpSpLocks/>
        </xdr:cNvGrpSpPr>
      </xdr:nvGrpSpPr>
      <xdr:grpSpPr>
        <a:xfrm>
          <a:off x="6132967" y="4899267"/>
          <a:ext cx="302396" cy="158508"/>
          <a:chOff x="6092706" y="336086"/>
          <a:chExt cx="251533" cy="242233"/>
        </a:xfrm>
      </xdr:grpSpPr>
      <mc:AlternateContent xmlns:mc="http://schemas.openxmlformats.org/markup-compatibility/2006">
        <mc:Choice xmlns:a14="http://schemas.microsoft.com/office/drawing/2010/main" Requires="a14">
          <xdr:sp macro="" textlink="">
            <xdr:nvSpPr>
              <xdr:cNvPr id="1767474" name="Option Button 50" hidden="1">
                <a:extLst>
                  <a:ext uri="{63B3BB69-23CF-44E3-9099-C40C66FF867C}">
                    <a14:compatExt spid="_x0000_s1767474"/>
                  </a:ext>
                </a:extLst>
              </xdr:cNvPr>
              <xdr:cNvSpPr/>
            </xdr:nvSpPr>
            <xdr:spPr bwMode="auto">
              <a:xfrm>
                <a:off x="6092706" y="336086"/>
                <a:ext cx="237069" cy="2422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9" name="テキスト ボックス 148">
            <a:extLst>
              <a:ext uri="{FF2B5EF4-FFF2-40B4-BE49-F238E27FC236}">
                <a16:creationId xmlns="" xmlns:a16="http://schemas.microsoft.com/office/drawing/2014/main" id="{00000000-0008-0000-0E00-000095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167384</xdr:colOff>
      <xdr:row>29</xdr:row>
      <xdr:rowOff>11884</xdr:rowOff>
    </xdr:from>
    <xdr:to>
      <xdr:col>28</xdr:col>
      <xdr:colOff>203103</xdr:colOff>
      <xdr:row>30</xdr:row>
      <xdr:rowOff>10583</xdr:rowOff>
    </xdr:to>
    <xdr:grpSp>
      <xdr:nvGrpSpPr>
        <xdr:cNvPr id="150" name="グループ化 149">
          <a:extLst>
            <a:ext uri="{FF2B5EF4-FFF2-40B4-BE49-F238E27FC236}">
              <a16:creationId xmlns="" xmlns:a16="http://schemas.microsoft.com/office/drawing/2014/main" id="{00000000-0008-0000-0E00-000096000000}"/>
            </a:ext>
          </a:extLst>
        </xdr:cNvPr>
        <xdr:cNvGrpSpPr>
          <a:grpSpLocks/>
        </xdr:cNvGrpSpPr>
      </xdr:nvGrpSpPr>
      <xdr:grpSpPr>
        <a:xfrm>
          <a:off x="6415773" y="4888684"/>
          <a:ext cx="302396" cy="179674"/>
          <a:chOff x="6092706" y="319803"/>
          <a:chExt cx="251533" cy="274795"/>
        </a:xfrm>
      </xdr:grpSpPr>
      <mc:AlternateContent xmlns:mc="http://schemas.openxmlformats.org/markup-compatibility/2006">
        <mc:Choice xmlns:a14="http://schemas.microsoft.com/office/drawing/2010/main" Requires="a14">
          <xdr:sp macro="" textlink="">
            <xdr:nvSpPr>
              <xdr:cNvPr id="1767475" name="Option Button 51" hidden="1">
                <a:extLst>
                  <a:ext uri="{63B3BB69-23CF-44E3-9099-C40C66FF867C}">
                    <a14:compatExt spid="_x0000_s1767475"/>
                  </a:ext>
                </a:extLst>
              </xdr:cNvPr>
              <xdr:cNvSpPr/>
            </xdr:nvSpPr>
            <xdr:spPr bwMode="auto">
              <a:xfrm>
                <a:off x="6092706" y="319803"/>
                <a:ext cx="237069" cy="2747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2" name="テキスト ボックス 151">
            <a:extLst>
              <a:ext uri="{FF2B5EF4-FFF2-40B4-BE49-F238E27FC236}">
                <a16:creationId xmlns="" xmlns:a16="http://schemas.microsoft.com/office/drawing/2014/main" id="{00000000-0008-0000-0E00-000098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202062</xdr:colOff>
      <xdr:row>29</xdr:row>
      <xdr:rowOff>11884</xdr:rowOff>
    </xdr:from>
    <xdr:to>
      <xdr:col>30</xdr:col>
      <xdr:colOff>113108</xdr:colOff>
      <xdr:row>30</xdr:row>
      <xdr:rowOff>10583</xdr:rowOff>
    </xdr:to>
    <xdr:grpSp>
      <xdr:nvGrpSpPr>
        <xdr:cNvPr id="153" name="グループ化 152">
          <a:extLst>
            <a:ext uri="{FF2B5EF4-FFF2-40B4-BE49-F238E27FC236}">
              <a16:creationId xmlns="" xmlns:a16="http://schemas.microsoft.com/office/drawing/2014/main" id="{00000000-0008-0000-0E00-000099000000}"/>
            </a:ext>
          </a:extLst>
        </xdr:cNvPr>
        <xdr:cNvGrpSpPr>
          <a:grpSpLocks/>
        </xdr:cNvGrpSpPr>
      </xdr:nvGrpSpPr>
      <xdr:grpSpPr>
        <a:xfrm>
          <a:off x="6717160" y="4888684"/>
          <a:ext cx="444451" cy="179674"/>
          <a:chOff x="6092612" y="319803"/>
          <a:chExt cx="370312" cy="274795"/>
        </a:xfrm>
      </xdr:grpSpPr>
      <mc:AlternateContent xmlns:mc="http://schemas.openxmlformats.org/markup-compatibility/2006">
        <mc:Choice xmlns:a14="http://schemas.microsoft.com/office/drawing/2010/main" Requires="a14">
          <xdr:sp macro="" textlink="">
            <xdr:nvSpPr>
              <xdr:cNvPr id="1767476" name="Option Button 52" hidden="1">
                <a:extLst>
                  <a:ext uri="{63B3BB69-23CF-44E3-9099-C40C66FF867C}">
                    <a14:compatExt spid="_x0000_s1767476"/>
                  </a:ext>
                </a:extLst>
              </xdr:cNvPr>
              <xdr:cNvSpPr/>
            </xdr:nvSpPr>
            <xdr:spPr bwMode="auto">
              <a:xfrm>
                <a:off x="6092612" y="319803"/>
                <a:ext cx="237069" cy="2747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5" name="テキスト ボックス 154">
            <a:extLst>
              <a:ext uri="{FF2B5EF4-FFF2-40B4-BE49-F238E27FC236}">
                <a16:creationId xmlns="" xmlns:a16="http://schemas.microsoft.com/office/drawing/2014/main" id="{00000000-0008-0000-0E00-00009B000000}"/>
              </a:ext>
            </a:extLst>
          </xdr:cNvPr>
          <xdr:cNvSpPr txBox="1"/>
        </xdr:nvSpPr>
        <xdr:spPr>
          <a:xfrm>
            <a:off x="6242782" y="344960"/>
            <a:ext cx="220142"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12</xdr:col>
      <xdr:colOff>72837</xdr:colOff>
      <xdr:row>32</xdr:row>
      <xdr:rowOff>31366</xdr:rowOff>
    </xdr:from>
    <xdr:to>
      <xdr:col>13</xdr:col>
      <xdr:colOff>190494</xdr:colOff>
      <xdr:row>34</xdr:row>
      <xdr:rowOff>5291</xdr:rowOff>
    </xdr:to>
    <xdr:grpSp>
      <xdr:nvGrpSpPr>
        <xdr:cNvPr id="156" name="グループ化 155">
          <a:extLst>
            <a:ext uri="{FF2B5EF4-FFF2-40B4-BE49-F238E27FC236}">
              <a16:creationId xmlns="" xmlns:a16="http://schemas.microsoft.com/office/drawing/2014/main" id="{00000000-0008-0000-0E00-00009C000000}"/>
            </a:ext>
          </a:extLst>
        </xdr:cNvPr>
        <xdr:cNvGrpSpPr>
          <a:grpSpLocks/>
        </xdr:cNvGrpSpPr>
      </xdr:nvGrpSpPr>
      <xdr:grpSpPr>
        <a:xfrm>
          <a:off x="2806512" y="5451091"/>
          <a:ext cx="317682" cy="193000"/>
          <a:chOff x="6092636" y="310368"/>
          <a:chExt cx="262538" cy="293670"/>
        </a:xfrm>
      </xdr:grpSpPr>
      <mc:AlternateContent xmlns:mc="http://schemas.openxmlformats.org/markup-compatibility/2006">
        <mc:Choice xmlns:a14="http://schemas.microsoft.com/office/drawing/2010/main" Requires="a14">
          <xdr:sp macro="" textlink="">
            <xdr:nvSpPr>
              <xdr:cNvPr id="1767477" name="Option Button 53" hidden="1">
                <a:extLst>
                  <a:ext uri="{63B3BB69-23CF-44E3-9099-C40C66FF867C}">
                    <a14:compatExt spid="_x0000_s1767477"/>
                  </a:ext>
                </a:extLst>
              </xdr:cNvPr>
              <xdr:cNvSpPr/>
            </xdr:nvSpPr>
            <xdr:spPr bwMode="auto">
              <a:xfrm>
                <a:off x="6092636" y="310368"/>
                <a:ext cx="237064" cy="2936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8" name="テキスト ボックス 157">
            <a:extLst>
              <a:ext uri="{FF2B5EF4-FFF2-40B4-BE49-F238E27FC236}">
                <a16:creationId xmlns="" xmlns:a16="http://schemas.microsoft.com/office/drawing/2014/main" id="{00000000-0008-0000-0E00-00009E000000}"/>
              </a:ext>
            </a:extLst>
          </xdr:cNvPr>
          <xdr:cNvSpPr txBox="1"/>
        </xdr:nvSpPr>
        <xdr:spPr>
          <a:xfrm>
            <a:off x="6258460" y="344960"/>
            <a:ext cx="9671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28</xdr:col>
      <xdr:colOff>100857</xdr:colOff>
      <xdr:row>33</xdr:row>
      <xdr:rowOff>16113</xdr:rowOff>
    </xdr:from>
    <xdr:to>
      <xdr:col>29</xdr:col>
      <xdr:colOff>145677</xdr:colOff>
      <xdr:row>33</xdr:row>
      <xdr:rowOff>174625</xdr:rowOff>
    </xdr:to>
    <xdr:grpSp>
      <xdr:nvGrpSpPr>
        <xdr:cNvPr id="159" name="グループ化 158">
          <a:extLst>
            <a:ext uri="{FF2B5EF4-FFF2-40B4-BE49-F238E27FC236}">
              <a16:creationId xmlns="" xmlns:a16="http://schemas.microsoft.com/office/drawing/2014/main" id="{00000000-0008-0000-0E00-00009F000000}"/>
            </a:ext>
          </a:extLst>
        </xdr:cNvPr>
        <xdr:cNvGrpSpPr>
          <a:grpSpLocks/>
        </xdr:cNvGrpSpPr>
      </xdr:nvGrpSpPr>
      <xdr:grpSpPr>
        <a:xfrm>
          <a:off x="6615955" y="5473938"/>
          <a:ext cx="311496" cy="158512"/>
          <a:chOff x="6092655" y="335269"/>
          <a:chExt cx="257914" cy="243866"/>
        </a:xfrm>
      </xdr:grpSpPr>
      <mc:AlternateContent xmlns:mc="http://schemas.openxmlformats.org/markup-compatibility/2006">
        <mc:Choice xmlns:a14="http://schemas.microsoft.com/office/drawing/2010/main" Requires="a14">
          <xdr:sp macro="" textlink="">
            <xdr:nvSpPr>
              <xdr:cNvPr id="1767478" name="Option Button 54" hidden="1">
                <a:extLst>
                  <a:ext uri="{63B3BB69-23CF-44E3-9099-C40C66FF867C}">
                    <a14:compatExt spid="_x0000_s1767478"/>
                  </a:ext>
                </a:extLst>
              </xdr:cNvPr>
              <xdr:cNvSpPr/>
            </xdr:nvSpPr>
            <xdr:spPr bwMode="auto">
              <a:xfrm>
                <a:off x="6092655" y="335269"/>
                <a:ext cx="237066" cy="24386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1" name="テキスト ボックス 160">
            <a:extLst>
              <a:ext uri="{FF2B5EF4-FFF2-40B4-BE49-F238E27FC236}">
                <a16:creationId xmlns="" xmlns:a16="http://schemas.microsoft.com/office/drawing/2014/main" id="{00000000-0008-0000-0E00-0000A1000000}"/>
              </a:ext>
            </a:extLst>
          </xdr:cNvPr>
          <xdr:cNvSpPr txBox="1"/>
        </xdr:nvSpPr>
        <xdr:spPr>
          <a:xfrm>
            <a:off x="6267672" y="344960"/>
            <a:ext cx="8289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12</xdr:col>
      <xdr:colOff>321</xdr:colOff>
      <xdr:row>34</xdr:row>
      <xdr:rowOff>1</xdr:rowOff>
    </xdr:from>
    <xdr:to>
      <xdr:col>16</xdr:col>
      <xdr:colOff>142878</xdr:colOff>
      <xdr:row>35</xdr:row>
      <xdr:rowOff>14623</xdr:rowOff>
    </xdr:to>
    <xdr:grpSp>
      <xdr:nvGrpSpPr>
        <xdr:cNvPr id="162" name="グループ化 161">
          <a:extLst>
            <a:ext uri="{FF2B5EF4-FFF2-40B4-BE49-F238E27FC236}">
              <a16:creationId xmlns="" xmlns:a16="http://schemas.microsoft.com/office/drawing/2014/main" id="{00000000-0008-0000-0E00-0000A2000000}"/>
            </a:ext>
          </a:extLst>
        </xdr:cNvPr>
        <xdr:cNvGrpSpPr>
          <a:grpSpLocks/>
        </xdr:cNvGrpSpPr>
      </xdr:nvGrpSpPr>
      <xdr:grpSpPr>
        <a:xfrm>
          <a:off x="2733999" y="5638801"/>
          <a:ext cx="942660" cy="195597"/>
          <a:chOff x="6092638" y="319102"/>
          <a:chExt cx="780577" cy="299291"/>
        </a:xfrm>
      </xdr:grpSpPr>
      <mc:AlternateContent xmlns:mc="http://schemas.openxmlformats.org/markup-compatibility/2006">
        <mc:Choice xmlns:a14="http://schemas.microsoft.com/office/drawing/2010/main" Requires="a14">
          <xdr:sp macro="" textlink="">
            <xdr:nvSpPr>
              <xdr:cNvPr id="1767479" name="Option Button 55" hidden="1">
                <a:extLst>
                  <a:ext uri="{63B3BB69-23CF-44E3-9099-C40C66FF867C}">
                    <a14:compatExt spid="_x0000_s1767479"/>
                  </a:ext>
                </a:extLst>
              </xdr:cNvPr>
              <xdr:cNvSpPr/>
            </xdr:nvSpPr>
            <xdr:spPr bwMode="auto">
              <a:xfrm>
                <a:off x="6092638" y="319102"/>
                <a:ext cx="237065" cy="2992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4" name="テキスト ボックス 163">
            <a:extLst>
              <a:ext uri="{FF2B5EF4-FFF2-40B4-BE49-F238E27FC236}">
                <a16:creationId xmlns="" xmlns:a16="http://schemas.microsoft.com/office/drawing/2014/main" id="{00000000-0008-0000-0E00-0000A4000000}"/>
              </a:ext>
            </a:extLst>
          </xdr:cNvPr>
          <xdr:cNvSpPr txBox="1"/>
        </xdr:nvSpPr>
        <xdr:spPr>
          <a:xfrm>
            <a:off x="6242782" y="344964"/>
            <a:ext cx="630433"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うすいとろみ</a:t>
            </a:r>
          </a:p>
        </xdr:txBody>
      </xdr:sp>
    </xdr:grpSp>
    <xdr:clientData/>
  </xdr:twoCellAnchor>
  <xdr:twoCellAnchor editAs="oneCell">
    <xdr:from>
      <xdr:col>17</xdr:col>
      <xdr:colOff>559</xdr:colOff>
      <xdr:row>33</xdr:row>
      <xdr:rowOff>174626</xdr:rowOff>
    </xdr:from>
    <xdr:to>
      <xdr:col>20</xdr:col>
      <xdr:colOff>261936</xdr:colOff>
      <xdr:row>35</xdr:row>
      <xdr:rowOff>19915</xdr:rowOff>
    </xdr:to>
    <xdr:grpSp>
      <xdr:nvGrpSpPr>
        <xdr:cNvPr id="165" name="グループ化 164">
          <a:extLst>
            <a:ext uri="{FF2B5EF4-FFF2-40B4-BE49-F238E27FC236}">
              <a16:creationId xmlns="" xmlns:a16="http://schemas.microsoft.com/office/drawing/2014/main" id="{00000000-0008-0000-0E00-0000A5000000}"/>
            </a:ext>
          </a:extLst>
        </xdr:cNvPr>
        <xdr:cNvGrpSpPr>
          <a:grpSpLocks/>
        </xdr:cNvGrpSpPr>
      </xdr:nvGrpSpPr>
      <xdr:grpSpPr>
        <a:xfrm>
          <a:off x="3696259" y="5632451"/>
          <a:ext cx="937652" cy="207239"/>
          <a:chOff x="6092643" y="310961"/>
          <a:chExt cx="772896" cy="315576"/>
        </a:xfrm>
      </xdr:grpSpPr>
      <mc:AlternateContent xmlns:mc="http://schemas.openxmlformats.org/markup-compatibility/2006">
        <mc:Choice xmlns:a14="http://schemas.microsoft.com/office/drawing/2010/main" Requires="a14">
          <xdr:sp macro="" textlink="">
            <xdr:nvSpPr>
              <xdr:cNvPr id="1767480" name="Option Button 56" hidden="1">
                <a:extLst>
                  <a:ext uri="{63B3BB69-23CF-44E3-9099-C40C66FF867C}">
                    <a14:compatExt spid="_x0000_s1767480"/>
                  </a:ext>
                </a:extLst>
              </xdr:cNvPr>
              <xdr:cNvSpPr/>
            </xdr:nvSpPr>
            <xdr:spPr bwMode="auto">
              <a:xfrm>
                <a:off x="6092643" y="310961"/>
                <a:ext cx="237065" cy="3155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7" name="テキスト ボックス 166">
            <a:extLst>
              <a:ext uri="{FF2B5EF4-FFF2-40B4-BE49-F238E27FC236}">
                <a16:creationId xmlns="" xmlns:a16="http://schemas.microsoft.com/office/drawing/2014/main" id="{00000000-0008-0000-0E00-0000A7000000}"/>
              </a:ext>
            </a:extLst>
          </xdr:cNvPr>
          <xdr:cNvSpPr txBox="1"/>
        </xdr:nvSpPr>
        <xdr:spPr>
          <a:xfrm>
            <a:off x="6249806" y="344966"/>
            <a:ext cx="615733"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中間のとろみ</a:t>
            </a:r>
          </a:p>
        </xdr:txBody>
      </xdr:sp>
    </xdr:grpSp>
    <xdr:clientData/>
  </xdr:twoCellAnchor>
  <xdr:twoCellAnchor editAs="oneCell">
    <xdr:from>
      <xdr:col>21</xdr:col>
      <xdr:colOff>6</xdr:colOff>
      <xdr:row>33</xdr:row>
      <xdr:rowOff>158751</xdr:rowOff>
    </xdr:from>
    <xdr:to>
      <xdr:col>24</xdr:col>
      <xdr:colOff>17863</xdr:colOff>
      <xdr:row>35</xdr:row>
      <xdr:rowOff>23884</xdr:rowOff>
    </xdr:to>
    <xdr:grpSp>
      <xdr:nvGrpSpPr>
        <xdr:cNvPr id="168" name="グループ化 167">
          <a:extLst>
            <a:ext uri="{FF2B5EF4-FFF2-40B4-BE49-F238E27FC236}">
              <a16:creationId xmlns="" xmlns:a16="http://schemas.microsoft.com/office/drawing/2014/main" id="{00000000-0008-0000-0E00-0000A8000000}"/>
            </a:ext>
          </a:extLst>
        </xdr:cNvPr>
        <xdr:cNvGrpSpPr>
          <a:grpSpLocks/>
        </xdr:cNvGrpSpPr>
      </xdr:nvGrpSpPr>
      <xdr:grpSpPr>
        <a:xfrm>
          <a:off x="4648206" y="5616576"/>
          <a:ext cx="817957" cy="227083"/>
          <a:chOff x="6092652" y="286536"/>
          <a:chExt cx="672607" cy="346104"/>
        </a:xfrm>
      </xdr:grpSpPr>
      <mc:AlternateContent xmlns:mc="http://schemas.openxmlformats.org/markup-compatibility/2006">
        <mc:Choice xmlns:a14="http://schemas.microsoft.com/office/drawing/2010/main" Requires="a14">
          <xdr:sp macro="" textlink="">
            <xdr:nvSpPr>
              <xdr:cNvPr id="1767481" name="Option Button 57" hidden="1">
                <a:extLst>
                  <a:ext uri="{63B3BB69-23CF-44E3-9099-C40C66FF867C}">
                    <a14:compatExt spid="_x0000_s1767481"/>
                  </a:ext>
                </a:extLst>
              </xdr:cNvPr>
              <xdr:cNvSpPr/>
            </xdr:nvSpPr>
            <xdr:spPr bwMode="auto">
              <a:xfrm>
                <a:off x="6092652" y="286536"/>
                <a:ext cx="237065" cy="3461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0" name="テキスト ボックス 169">
            <a:extLst>
              <a:ext uri="{FF2B5EF4-FFF2-40B4-BE49-F238E27FC236}">
                <a16:creationId xmlns="" xmlns:a16="http://schemas.microsoft.com/office/drawing/2014/main" id="{00000000-0008-0000-0E00-0000AA000000}"/>
              </a:ext>
            </a:extLst>
          </xdr:cNvPr>
          <xdr:cNvSpPr txBox="1"/>
        </xdr:nvSpPr>
        <xdr:spPr>
          <a:xfrm>
            <a:off x="6242782" y="344964"/>
            <a:ext cx="52247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濃いとろみ</a:t>
            </a:r>
          </a:p>
        </xdr:txBody>
      </xdr:sp>
    </xdr:grpSp>
    <xdr:clientData/>
  </xdr:twoCellAnchor>
  <xdr:twoCellAnchor editAs="oneCell">
    <xdr:from>
      <xdr:col>8</xdr:col>
      <xdr:colOff>698</xdr:colOff>
      <xdr:row>36</xdr:row>
      <xdr:rowOff>15700</xdr:rowOff>
    </xdr:from>
    <xdr:to>
      <xdr:col>10</xdr:col>
      <xdr:colOff>44823</xdr:colOff>
      <xdr:row>36</xdr:row>
      <xdr:rowOff>162485</xdr:rowOff>
    </xdr:to>
    <xdr:grpSp>
      <xdr:nvGrpSpPr>
        <xdr:cNvPr id="171" name="グループ化 170">
          <a:extLst>
            <a:ext uri="{FF2B5EF4-FFF2-40B4-BE49-F238E27FC236}">
              <a16:creationId xmlns="" xmlns:a16="http://schemas.microsoft.com/office/drawing/2014/main" id="{00000000-0008-0000-0E00-0000AB000000}"/>
            </a:ext>
          </a:extLst>
        </xdr:cNvPr>
        <xdr:cNvGrpSpPr/>
      </xdr:nvGrpSpPr>
      <xdr:grpSpPr>
        <a:xfrm>
          <a:off x="1934274" y="5873575"/>
          <a:ext cx="444174" cy="146785"/>
          <a:chOff x="4910162" y="1167431"/>
          <a:chExt cx="441400" cy="193700"/>
        </a:xfrm>
      </xdr:grpSpPr>
      <mc:AlternateContent xmlns:mc="http://schemas.openxmlformats.org/markup-compatibility/2006">
        <mc:Choice xmlns:a14="http://schemas.microsoft.com/office/drawing/2010/main" Requires="a14">
          <xdr:sp macro="" textlink="">
            <xdr:nvSpPr>
              <xdr:cNvPr id="1767482" name="Check Box 58" hidden="1">
                <a:extLst>
                  <a:ext uri="{63B3BB69-23CF-44E3-9099-C40C66FF867C}">
                    <a14:compatExt spid="_x0000_s1767482"/>
                  </a:ext>
                </a:extLst>
              </xdr:cNvPr>
              <xdr:cNvSpPr/>
            </xdr:nvSpPr>
            <xdr:spPr bwMode="auto">
              <a:xfrm>
                <a:off x="4910162" y="1181111"/>
                <a:ext cx="209643"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3" name="テキスト ボックス 172">
            <a:extLst>
              <a:ext uri="{FF2B5EF4-FFF2-40B4-BE49-F238E27FC236}">
                <a16:creationId xmlns="" xmlns:a16="http://schemas.microsoft.com/office/drawing/2014/main" id="{00000000-0008-0000-0E00-0000AD000000}"/>
              </a:ext>
            </a:extLst>
          </xdr:cNvPr>
          <xdr:cNvSpPr txBox="1"/>
        </xdr:nvSpPr>
        <xdr:spPr>
          <a:xfrm>
            <a:off x="5105397" y="1167431"/>
            <a:ext cx="24616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経管</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10</xdr:col>
      <xdr:colOff>156882</xdr:colOff>
      <xdr:row>36</xdr:row>
      <xdr:rowOff>15700</xdr:rowOff>
    </xdr:from>
    <xdr:to>
      <xdr:col>13</xdr:col>
      <xdr:colOff>0</xdr:colOff>
      <xdr:row>36</xdr:row>
      <xdr:rowOff>162485</xdr:rowOff>
    </xdr:to>
    <xdr:grpSp>
      <xdr:nvGrpSpPr>
        <xdr:cNvPr id="174" name="グループ化 173">
          <a:extLst>
            <a:ext uri="{FF2B5EF4-FFF2-40B4-BE49-F238E27FC236}">
              <a16:creationId xmlns="" xmlns:a16="http://schemas.microsoft.com/office/drawing/2014/main" id="{00000000-0008-0000-0E00-0000AE000000}"/>
            </a:ext>
          </a:extLst>
        </xdr:cNvPr>
        <xdr:cNvGrpSpPr/>
      </xdr:nvGrpSpPr>
      <xdr:grpSpPr>
        <a:xfrm>
          <a:off x="2490507" y="5873575"/>
          <a:ext cx="443193" cy="146785"/>
          <a:chOff x="4910121" y="1167431"/>
          <a:chExt cx="441441" cy="193700"/>
        </a:xfrm>
      </xdr:grpSpPr>
      <mc:AlternateContent xmlns:mc="http://schemas.openxmlformats.org/markup-compatibility/2006">
        <mc:Choice xmlns:a14="http://schemas.microsoft.com/office/drawing/2010/main" Requires="a14">
          <xdr:sp macro="" textlink="">
            <xdr:nvSpPr>
              <xdr:cNvPr id="1767483" name="Check Box 59" hidden="1">
                <a:extLst>
                  <a:ext uri="{63B3BB69-23CF-44E3-9099-C40C66FF867C}">
                    <a14:compatExt spid="_x0000_s1767483"/>
                  </a:ext>
                </a:extLst>
              </xdr:cNvPr>
              <xdr:cNvSpPr/>
            </xdr:nvSpPr>
            <xdr:spPr bwMode="auto">
              <a:xfrm>
                <a:off x="4910121" y="1181111"/>
                <a:ext cx="209645"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6" name="テキスト ボックス 175">
            <a:extLst>
              <a:ext uri="{FF2B5EF4-FFF2-40B4-BE49-F238E27FC236}">
                <a16:creationId xmlns="" xmlns:a16="http://schemas.microsoft.com/office/drawing/2014/main" id="{00000000-0008-0000-0E00-0000B0000000}"/>
              </a:ext>
            </a:extLst>
          </xdr:cNvPr>
          <xdr:cNvSpPr txBox="1"/>
        </xdr:nvSpPr>
        <xdr:spPr>
          <a:xfrm>
            <a:off x="5105397" y="1167431"/>
            <a:ext cx="24616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経口</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13</xdr:col>
      <xdr:colOff>144866</xdr:colOff>
      <xdr:row>36</xdr:row>
      <xdr:rowOff>15700</xdr:rowOff>
    </xdr:from>
    <xdr:to>
      <xdr:col>20</xdr:col>
      <xdr:colOff>166685</xdr:colOff>
      <xdr:row>36</xdr:row>
      <xdr:rowOff>162485</xdr:rowOff>
    </xdr:to>
    <xdr:grpSp>
      <xdr:nvGrpSpPr>
        <xdr:cNvPr id="177" name="グループ化 176">
          <a:extLst>
            <a:ext uri="{FF2B5EF4-FFF2-40B4-BE49-F238E27FC236}">
              <a16:creationId xmlns="" xmlns:a16="http://schemas.microsoft.com/office/drawing/2014/main" id="{00000000-0008-0000-0E00-0000B1000000}"/>
            </a:ext>
          </a:extLst>
        </xdr:cNvPr>
        <xdr:cNvGrpSpPr/>
      </xdr:nvGrpSpPr>
      <xdr:grpSpPr>
        <a:xfrm>
          <a:off x="3078569" y="5873575"/>
          <a:ext cx="1460089" cy="146785"/>
          <a:chOff x="4921350" y="1167431"/>
          <a:chExt cx="605513" cy="193700"/>
        </a:xfrm>
      </xdr:grpSpPr>
      <mc:AlternateContent xmlns:mc="http://schemas.openxmlformats.org/markup-compatibility/2006">
        <mc:Choice xmlns:a14="http://schemas.microsoft.com/office/drawing/2010/main" Requires="a14">
          <xdr:sp macro="" textlink="">
            <xdr:nvSpPr>
              <xdr:cNvPr id="1767484" name="Check Box 60" hidden="1">
                <a:extLst>
                  <a:ext uri="{63B3BB69-23CF-44E3-9099-C40C66FF867C}">
                    <a14:compatExt spid="_x0000_s1767484"/>
                  </a:ext>
                </a:extLst>
              </xdr:cNvPr>
              <xdr:cNvSpPr/>
            </xdr:nvSpPr>
            <xdr:spPr bwMode="auto">
              <a:xfrm>
                <a:off x="492135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9" name="テキスト ボックス 178">
            <a:extLst>
              <a:ext uri="{FF2B5EF4-FFF2-40B4-BE49-F238E27FC236}">
                <a16:creationId xmlns="" xmlns:a16="http://schemas.microsoft.com/office/drawing/2014/main" id="{00000000-0008-0000-0E00-0000B3000000}"/>
              </a:ext>
            </a:extLst>
          </xdr:cNvPr>
          <xdr:cNvSpPr txBox="1"/>
        </xdr:nvSpPr>
        <xdr:spPr>
          <a:xfrm>
            <a:off x="4999392" y="1167431"/>
            <a:ext cx="52747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服薬方法に別紙指定有</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699</xdr:colOff>
      <xdr:row>37</xdr:row>
      <xdr:rowOff>21304</xdr:rowOff>
    </xdr:from>
    <xdr:to>
      <xdr:col>9</xdr:col>
      <xdr:colOff>179295</xdr:colOff>
      <xdr:row>37</xdr:row>
      <xdr:rowOff>168089</xdr:rowOff>
    </xdr:to>
    <xdr:grpSp>
      <xdr:nvGrpSpPr>
        <xdr:cNvPr id="180" name="グループ化 179">
          <a:extLst>
            <a:ext uri="{FF2B5EF4-FFF2-40B4-BE49-F238E27FC236}">
              <a16:creationId xmlns="" xmlns:a16="http://schemas.microsoft.com/office/drawing/2014/main" id="{00000000-0008-0000-0E00-0000B4000000}"/>
            </a:ext>
          </a:extLst>
        </xdr:cNvPr>
        <xdr:cNvGrpSpPr/>
      </xdr:nvGrpSpPr>
      <xdr:grpSpPr>
        <a:xfrm>
          <a:off x="1934279" y="6060154"/>
          <a:ext cx="340530" cy="146785"/>
          <a:chOff x="4910111" y="1167431"/>
          <a:chExt cx="336614" cy="193700"/>
        </a:xfrm>
      </xdr:grpSpPr>
      <mc:AlternateContent xmlns:mc="http://schemas.openxmlformats.org/markup-compatibility/2006">
        <mc:Choice xmlns:a14="http://schemas.microsoft.com/office/drawing/2010/main" Requires="a14">
          <xdr:sp macro="" textlink="">
            <xdr:nvSpPr>
              <xdr:cNvPr id="1767485" name="Check Box 61" hidden="1">
                <a:extLst>
                  <a:ext uri="{63B3BB69-23CF-44E3-9099-C40C66FF867C}">
                    <a14:compatExt spid="_x0000_s1767485"/>
                  </a:ext>
                </a:extLst>
              </xdr:cNvPr>
              <xdr:cNvSpPr/>
            </xdr:nvSpPr>
            <xdr:spPr bwMode="auto">
              <a:xfrm>
                <a:off x="4910111" y="1181111"/>
                <a:ext cx="209643"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2" name="テキスト ボックス 181">
            <a:extLst>
              <a:ext uri="{FF2B5EF4-FFF2-40B4-BE49-F238E27FC236}">
                <a16:creationId xmlns="" xmlns:a16="http://schemas.microsoft.com/office/drawing/2014/main" id="{00000000-0008-0000-0E00-0000B6000000}"/>
              </a:ext>
            </a:extLst>
          </xdr:cNvPr>
          <xdr:cNvSpPr txBox="1"/>
        </xdr:nvSpPr>
        <xdr:spPr>
          <a:xfrm>
            <a:off x="5105397" y="1167431"/>
            <a:ext cx="14132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水</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10</xdr:col>
      <xdr:colOff>16812</xdr:colOff>
      <xdr:row>37</xdr:row>
      <xdr:rowOff>21304</xdr:rowOff>
    </xdr:from>
    <xdr:to>
      <xdr:col>13</xdr:col>
      <xdr:colOff>107156</xdr:colOff>
      <xdr:row>37</xdr:row>
      <xdr:rowOff>168089</xdr:rowOff>
    </xdr:to>
    <xdr:grpSp>
      <xdr:nvGrpSpPr>
        <xdr:cNvPr id="183" name="グループ化 182">
          <a:extLst>
            <a:ext uri="{FF2B5EF4-FFF2-40B4-BE49-F238E27FC236}">
              <a16:creationId xmlns="" xmlns:a16="http://schemas.microsoft.com/office/drawing/2014/main" id="{00000000-0008-0000-0E00-0000B7000000}"/>
            </a:ext>
          </a:extLst>
        </xdr:cNvPr>
        <xdr:cNvGrpSpPr/>
      </xdr:nvGrpSpPr>
      <xdr:grpSpPr>
        <a:xfrm>
          <a:off x="2350441" y="6060154"/>
          <a:ext cx="690423" cy="146785"/>
          <a:chOff x="4910143" y="1167431"/>
          <a:chExt cx="684816" cy="193700"/>
        </a:xfrm>
      </xdr:grpSpPr>
      <mc:AlternateContent xmlns:mc="http://schemas.openxmlformats.org/markup-compatibility/2006">
        <mc:Choice xmlns:a14="http://schemas.microsoft.com/office/drawing/2010/main" Requires="a14">
          <xdr:sp macro="" textlink="">
            <xdr:nvSpPr>
              <xdr:cNvPr id="1767486" name="Check Box 62" hidden="1">
                <a:extLst>
                  <a:ext uri="{63B3BB69-23CF-44E3-9099-C40C66FF867C}">
                    <a14:compatExt spid="_x0000_s1767486"/>
                  </a:ext>
                </a:extLst>
              </xdr:cNvPr>
              <xdr:cNvSpPr/>
            </xdr:nvSpPr>
            <xdr:spPr bwMode="auto">
              <a:xfrm>
                <a:off x="4910143" y="1181111"/>
                <a:ext cx="209647"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5" name="テキスト ボックス 184">
            <a:extLst>
              <a:ext uri="{FF2B5EF4-FFF2-40B4-BE49-F238E27FC236}">
                <a16:creationId xmlns="" xmlns:a16="http://schemas.microsoft.com/office/drawing/2014/main" id="{00000000-0008-0000-0E00-0000B9000000}"/>
              </a:ext>
            </a:extLst>
          </xdr:cNvPr>
          <xdr:cNvSpPr txBox="1"/>
        </xdr:nvSpPr>
        <xdr:spPr>
          <a:xfrm>
            <a:off x="5105395" y="1167431"/>
            <a:ext cx="489564"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とろみ水</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13</xdr:col>
      <xdr:colOff>144854</xdr:colOff>
      <xdr:row>37</xdr:row>
      <xdr:rowOff>21304</xdr:rowOff>
    </xdr:from>
    <xdr:to>
      <xdr:col>19</xdr:col>
      <xdr:colOff>11902</xdr:colOff>
      <xdr:row>37</xdr:row>
      <xdr:rowOff>168089</xdr:rowOff>
    </xdr:to>
    <xdr:grpSp>
      <xdr:nvGrpSpPr>
        <xdr:cNvPr id="186" name="グループ化 185">
          <a:extLst>
            <a:ext uri="{FF2B5EF4-FFF2-40B4-BE49-F238E27FC236}">
              <a16:creationId xmlns="" xmlns:a16="http://schemas.microsoft.com/office/drawing/2014/main" id="{00000000-0008-0000-0E00-0000BA000000}"/>
            </a:ext>
          </a:extLst>
        </xdr:cNvPr>
        <xdr:cNvGrpSpPr/>
      </xdr:nvGrpSpPr>
      <xdr:grpSpPr>
        <a:xfrm>
          <a:off x="3078552" y="6060154"/>
          <a:ext cx="1029103" cy="146785"/>
          <a:chOff x="4921385" y="1167431"/>
          <a:chExt cx="427481" cy="193700"/>
        </a:xfrm>
      </xdr:grpSpPr>
      <mc:AlternateContent xmlns:mc="http://schemas.openxmlformats.org/markup-compatibility/2006">
        <mc:Choice xmlns:a14="http://schemas.microsoft.com/office/drawing/2010/main" Requires="a14">
          <xdr:sp macro="" textlink="">
            <xdr:nvSpPr>
              <xdr:cNvPr id="1767487" name="Check Box 63" hidden="1">
                <a:extLst>
                  <a:ext uri="{63B3BB69-23CF-44E3-9099-C40C66FF867C}">
                    <a14:compatExt spid="_x0000_s1767487"/>
                  </a:ext>
                </a:extLst>
              </xdr:cNvPr>
              <xdr:cNvSpPr/>
            </xdr:nvSpPr>
            <xdr:spPr bwMode="auto">
              <a:xfrm>
                <a:off x="492138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8" name="テキスト ボックス 187">
            <a:extLst>
              <a:ext uri="{FF2B5EF4-FFF2-40B4-BE49-F238E27FC236}">
                <a16:creationId xmlns="" xmlns:a16="http://schemas.microsoft.com/office/drawing/2014/main" id="{00000000-0008-0000-0E00-0000BC000000}"/>
              </a:ext>
            </a:extLst>
          </xdr:cNvPr>
          <xdr:cNvSpPr txBox="1"/>
        </xdr:nvSpPr>
        <xdr:spPr>
          <a:xfrm>
            <a:off x="4991028" y="1167431"/>
            <a:ext cx="35783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ゼリー埋め込み</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19</xdr:col>
      <xdr:colOff>56022</xdr:colOff>
      <xdr:row>37</xdr:row>
      <xdr:rowOff>21304</xdr:rowOff>
    </xdr:from>
    <xdr:to>
      <xdr:col>22</xdr:col>
      <xdr:colOff>47624</xdr:colOff>
      <xdr:row>37</xdr:row>
      <xdr:rowOff>168089</xdr:rowOff>
    </xdr:to>
    <xdr:grpSp>
      <xdr:nvGrpSpPr>
        <xdr:cNvPr id="189" name="グループ化 188">
          <a:extLst>
            <a:ext uri="{FF2B5EF4-FFF2-40B4-BE49-F238E27FC236}">
              <a16:creationId xmlns="" xmlns:a16="http://schemas.microsoft.com/office/drawing/2014/main" id="{00000000-0008-0000-0E00-0000BD000000}"/>
            </a:ext>
          </a:extLst>
        </xdr:cNvPr>
        <xdr:cNvGrpSpPr/>
      </xdr:nvGrpSpPr>
      <xdr:grpSpPr>
        <a:xfrm>
          <a:off x="4151772" y="6060154"/>
          <a:ext cx="820277" cy="146785"/>
          <a:chOff x="4910133" y="1167431"/>
          <a:chExt cx="336310" cy="193700"/>
        </a:xfrm>
      </xdr:grpSpPr>
      <mc:AlternateContent xmlns:mc="http://schemas.openxmlformats.org/markup-compatibility/2006">
        <mc:Choice xmlns:a14="http://schemas.microsoft.com/office/drawing/2010/main" Requires="a14">
          <xdr:sp macro="" textlink="">
            <xdr:nvSpPr>
              <xdr:cNvPr id="1767488" name="Check Box 64" hidden="1">
                <a:extLst>
                  <a:ext uri="{63B3BB69-23CF-44E3-9099-C40C66FF867C}">
                    <a14:compatExt spid="_x0000_s1767488"/>
                  </a:ext>
                </a:extLst>
              </xdr:cNvPr>
              <xdr:cNvSpPr/>
            </xdr:nvSpPr>
            <xdr:spPr bwMode="auto">
              <a:xfrm>
                <a:off x="4910133"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1" name="テキスト ボックス 190">
            <a:extLst>
              <a:ext uri="{FF2B5EF4-FFF2-40B4-BE49-F238E27FC236}">
                <a16:creationId xmlns="" xmlns:a16="http://schemas.microsoft.com/office/drawing/2014/main" id="{00000000-0008-0000-0E00-0000BF000000}"/>
              </a:ext>
            </a:extLst>
          </xdr:cNvPr>
          <xdr:cNvSpPr txBox="1"/>
        </xdr:nvSpPr>
        <xdr:spPr>
          <a:xfrm>
            <a:off x="4991028" y="1167431"/>
            <a:ext cx="25541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オブラート</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22</xdr:col>
      <xdr:colOff>178244</xdr:colOff>
      <xdr:row>37</xdr:row>
      <xdr:rowOff>28572</xdr:rowOff>
    </xdr:from>
    <xdr:to>
      <xdr:col>24</xdr:col>
      <xdr:colOff>228612</xdr:colOff>
      <xdr:row>37</xdr:row>
      <xdr:rowOff>168088</xdr:rowOff>
    </xdr:to>
    <xdr:grpSp>
      <xdr:nvGrpSpPr>
        <xdr:cNvPr id="192" name="グループ化 191">
          <a:extLst>
            <a:ext uri="{FF2B5EF4-FFF2-40B4-BE49-F238E27FC236}">
              <a16:creationId xmlns="" xmlns:a16="http://schemas.microsoft.com/office/drawing/2014/main" id="{00000000-0008-0000-0E00-0000C0000000}"/>
            </a:ext>
          </a:extLst>
        </xdr:cNvPr>
        <xdr:cNvGrpSpPr/>
      </xdr:nvGrpSpPr>
      <xdr:grpSpPr>
        <a:xfrm>
          <a:off x="5102677" y="6067422"/>
          <a:ext cx="574253" cy="139516"/>
          <a:chOff x="4913437" y="1177025"/>
          <a:chExt cx="252135" cy="184108"/>
        </a:xfrm>
      </xdr:grpSpPr>
      <mc:AlternateContent xmlns:mc="http://schemas.openxmlformats.org/markup-compatibility/2006">
        <mc:Choice xmlns:a14="http://schemas.microsoft.com/office/drawing/2010/main" Requires="a14">
          <xdr:sp macro="" textlink="">
            <xdr:nvSpPr>
              <xdr:cNvPr id="1767489" name="Check Box 65" hidden="1">
                <a:extLst>
                  <a:ext uri="{63B3BB69-23CF-44E3-9099-C40C66FF867C}">
                    <a14:compatExt spid="_x0000_s1767489"/>
                  </a:ext>
                </a:extLst>
              </xdr:cNvPr>
              <xdr:cNvSpPr/>
            </xdr:nvSpPr>
            <xdr:spPr bwMode="auto">
              <a:xfrm>
                <a:off x="4913437" y="1181111"/>
                <a:ext cx="209646" cy="1733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4" name="テキスト ボックス 193">
            <a:extLst>
              <a:ext uri="{FF2B5EF4-FFF2-40B4-BE49-F238E27FC236}">
                <a16:creationId xmlns="" xmlns:a16="http://schemas.microsoft.com/office/drawing/2014/main" id="{00000000-0008-0000-0E00-0000C2000000}"/>
              </a:ext>
            </a:extLst>
          </xdr:cNvPr>
          <xdr:cNvSpPr txBox="1"/>
        </xdr:nvSpPr>
        <xdr:spPr>
          <a:xfrm>
            <a:off x="4991026" y="1177025"/>
            <a:ext cx="174546" cy="184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その他</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9</xdr:col>
      <xdr:colOff>98645</xdr:colOff>
      <xdr:row>39</xdr:row>
      <xdr:rowOff>17516</xdr:rowOff>
    </xdr:from>
    <xdr:to>
      <xdr:col>10</xdr:col>
      <xdr:colOff>171128</xdr:colOff>
      <xdr:row>39</xdr:row>
      <xdr:rowOff>174626</xdr:rowOff>
    </xdr:to>
    <xdr:grpSp>
      <xdr:nvGrpSpPr>
        <xdr:cNvPr id="195" name="グループ化 194">
          <a:extLst>
            <a:ext uri="{FF2B5EF4-FFF2-40B4-BE49-F238E27FC236}">
              <a16:creationId xmlns="" xmlns:a16="http://schemas.microsoft.com/office/drawing/2014/main" id="{00000000-0008-0000-0E00-0000C3000000}"/>
            </a:ext>
          </a:extLst>
        </xdr:cNvPr>
        <xdr:cNvGrpSpPr>
          <a:grpSpLocks/>
        </xdr:cNvGrpSpPr>
      </xdr:nvGrpSpPr>
      <xdr:grpSpPr>
        <a:xfrm>
          <a:off x="2194137" y="6275441"/>
          <a:ext cx="310629" cy="157110"/>
          <a:chOff x="6092748" y="336349"/>
          <a:chExt cx="258122" cy="241709"/>
        </a:xfrm>
      </xdr:grpSpPr>
      <mc:AlternateContent xmlns:mc="http://schemas.openxmlformats.org/markup-compatibility/2006">
        <mc:Choice xmlns:a14="http://schemas.microsoft.com/office/drawing/2010/main" Requires="a14">
          <xdr:sp macro="" textlink="">
            <xdr:nvSpPr>
              <xdr:cNvPr id="1767490" name="Option Button 66" hidden="1">
                <a:extLst>
                  <a:ext uri="{63B3BB69-23CF-44E3-9099-C40C66FF867C}">
                    <a14:compatExt spid="_x0000_s1767490"/>
                  </a:ext>
                </a:extLst>
              </xdr:cNvPr>
              <xdr:cNvSpPr/>
            </xdr:nvSpPr>
            <xdr:spPr bwMode="auto">
              <a:xfrm>
                <a:off x="6092748" y="336349"/>
                <a:ext cx="237068" cy="2417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7" name="テキスト ボックス 196">
            <a:extLst>
              <a:ext uri="{FF2B5EF4-FFF2-40B4-BE49-F238E27FC236}">
                <a16:creationId xmlns="" xmlns:a16="http://schemas.microsoft.com/office/drawing/2014/main" id="{00000000-0008-0000-0E00-0000C5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可</a:t>
            </a:r>
          </a:p>
        </xdr:txBody>
      </xdr:sp>
    </xdr:grpSp>
    <xdr:clientData/>
  </xdr:twoCellAnchor>
  <xdr:twoCellAnchor editAs="oneCell">
    <xdr:from>
      <xdr:col>11</xdr:col>
      <xdr:colOff>9310</xdr:colOff>
      <xdr:row>39</xdr:row>
      <xdr:rowOff>17516</xdr:rowOff>
    </xdr:from>
    <xdr:to>
      <xdr:col>13</xdr:col>
      <xdr:colOff>71443</xdr:colOff>
      <xdr:row>39</xdr:row>
      <xdr:rowOff>174626</xdr:rowOff>
    </xdr:to>
    <xdr:grpSp>
      <xdr:nvGrpSpPr>
        <xdr:cNvPr id="198" name="グループ化 197">
          <a:extLst>
            <a:ext uri="{FF2B5EF4-FFF2-40B4-BE49-F238E27FC236}">
              <a16:creationId xmlns="" xmlns:a16="http://schemas.microsoft.com/office/drawing/2014/main" id="{00000000-0008-0000-0E00-0000C6000000}"/>
            </a:ext>
          </a:extLst>
        </xdr:cNvPr>
        <xdr:cNvGrpSpPr>
          <a:grpSpLocks/>
        </xdr:cNvGrpSpPr>
      </xdr:nvGrpSpPr>
      <xdr:grpSpPr>
        <a:xfrm>
          <a:off x="2542957" y="6275441"/>
          <a:ext cx="462179" cy="157110"/>
          <a:chOff x="6092626" y="336349"/>
          <a:chExt cx="385764" cy="241709"/>
        </a:xfrm>
      </xdr:grpSpPr>
      <mc:AlternateContent xmlns:mc="http://schemas.openxmlformats.org/markup-compatibility/2006">
        <mc:Choice xmlns:a14="http://schemas.microsoft.com/office/drawing/2010/main" Requires="a14">
          <xdr:sp macro="" textlink="">
            <xdr:nvSpPr>
              <xdr:cNvPr id="1767491" name="Option Button 67" hidden="1">
                <a:extLst>
                  <a:ext uri="{63B3BB69-23CF-44E3-9099-C40C66FF867C}">
                    <a14:compatExt spid="_x0000_s1767491"/>
                  </a:ext>
                </a:extLst>
              </xdr:cNvPr>
              <xdr:cNvSpPr/>
            </xdr:nvSpPr>
            <xdr:spPr bwMode="auto">
              <a:xfrm>
                <a:off x="6092626" y="336349"/>
                <a:ext cx="237065" cy="2417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0" name="テキスト ボックス 199">
            <a:extLst>
              <a:ext uri="{FF2B5EF4-FFF2-40B4-BE49-F238E27FC236}">
                <a16:creationId xmlns="" xmlns:a16="http://schemas.microsoft.com/office/drawing/2014/main" id="{00000000-0008-0000-0E00-0000C8000000}"/>
              </a:ext>
            </a:extLst>
          </xdr:cNvPr>
          <xdr:cNvSpPr txBox="1"/>
        </xdr:nvSpPr>
        <xdr:spPr>
          <a:xfrm>
            <a:off x="6268786" y="344960"/>
            <a:ext cx="20960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不可</a:t>
            </a:r>
          </a:p>
        </xdr:txBody>
      </xdr:sp>
    </xdr:grpSp>
    <xdr:clientData/>
  </xdr:twoCellAnchor>
  <xdr:twoCellAnchor editAs="oneCell">
    <xdr:from>
      <xdr:col>20</xdr:col>
      <xdr:colOff>92212</xdr:colOff>
      <xdr:row>39</xdr:row>
      <xdr:rowOff>18047</xdr:rowOff>
    </xdr:from>
    <xdr:to>
      <xdr:col>21</xdr:col>
      <xdr:colOff>131078</xdr:colOff>
      <xdr:row>39</xdr:row>
      <xdr:rowOff>174625</xdr:rowOff>
    </xdr:to>
    <xdr:grpSp>
      <xdr:nvGrpSpPr>
        <xdr:cNvPr id="201" name="グループ化 200">
          <a:extLst>
            <a:ext uri="{FF2B5EF4-FFF2-40B4-BE49-F238E27FC236}">
              <a16:creationId xmlns="" xmlns:a16="http://schemas.microsoft.com/office/drawing/2014/main" id="{00000000-0008-0000-0E00-0000C9000000}"/>
            </a:ext>
          </a:extLst>
        </xdr:cNvPr>
        <xdr:cNvGrpSpPr>
          <a:grpSpLocks/>
        </xdr:cNvGrpSpPr>
      </xdr:nvGrpSpPr>
      <xdr:grpSpPr>
        <a:xfrm>
          <a:off x="4464176" y="6275972"/>
          <a:ext cx="315116" cy="156578"/>
          <a:chOff x="6092732" y="344960"/>
          <a:chExt cx="258138" cy="240891"/>
        </a:xfrm>
      </xdr:grpSpPr>
      <mc:AlternateContent xmlns:mc="http://schemas.openxmlformats.org/markup-compatibility/2006">
        <mc:Choice xmlns:a14="http://schemas.microsoft.com/office/drawing/2010/main" Requires="a14">
          <xdr:sp macro="" textlink="">
            <xdr:nvSpPr>
              <xdr:cNvPr id="1767492" name="Option Button 68" hidden="1">
                <a:extLst>
                  <a:ext uri="{63B3BB69-23CF-44E3-9099-C40C66FF867C}">
                    <a14:compatExt spid="_x0000_s1767492"/>
                  </a:ext>
                </a:extLst>
              </xdr:cNvPr>
              <xdr:cNvSpPr/>
            </xdr:nvSpPr>
            <xdr:spPr bwMode="auto">
              <a:xfrm>
                <a:off x="6092732" y="349742"/>
                <a:ext cx="237072" cy="2361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3" name="テキスト ボックス 202">
            <a:extLst>
              <a:ext uri="{FF2B5EF4-FFF2-40B4-BE49-F238E27FC236}">
                <a16:creationId xmlns="" xmlns:a16="http://schemas.microsoft.com/office/drawing/2014/main" id="{00000000-0008-0000-0E00-0000CB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21</xdr:col>
      <xdr:colOff>170636</xdr:colOff>
      <xdr:row>39</xdr:row>
      <xdr:rowOff>18047</xdr:rowOff>
    </xdr:from>
    <xdr:to>
      <xdr:col>22</xdr:col>
      <xdr:colOff>234970</xdr:colOff>
      <xdr:row>39</xdr:row>
      <xdr:rowOff>174625</xdr:rowOff>
    </xdr:to>
    <xdr:grpSp>
      <xdr:nvGrpSpPr>
        <xdr:cNvPr id="204" name="グループ化 203">
          <a:extLst>
            <a:ext uri="{FF2B5EF4-FFF2-40B4-BE49-F238E27FC236}">
              <a16:creationId xmlns="" xmlns:a16="http://schemas.microsoft.com/office/drawing/2014/main" id="{00000000-0008-0000-0E00-0000CC000000}"/>
            </a:ext>
          </a:extLst>
        </xdr:cNvPr>
        <xdr:cNvGrpSpPr>
          <a:grpSpLocks/>
        </xdr:cNvGrpSpPr>
      </xdr:nvGrpSpPr>
      <xdr:grpSpPr>
        <a:xfrm>
          <a:off x="4818829" y="6275972"/>
          <a:ext cx="340583" cy="156578"/>
          <a:chOff x="6092604" y="344960"/>
          <a:chExt cx="278343" cy="240891"/>
        </a:xfrm>
      </xdr:grpSpPr>
      <mc:AlternateContent xmlns:mc="http://schemas.openxmlformats.org/markup-compatibility/2006">
        <mc:Choice xmlns:a14="http://schemas.microsoft.com/office/drawing/2010/main" Requires="a14">
          <xdr:sp macro="" textlink="">
            <xdr:nvSpPr>
              <xdr:cNvPr id="1767493" name="Option Button 69" hidden="1">
                <a:extLst>
                  <a:ext uri="{63B3BB69-23CF-44E3-9099-C40C66FF867C}">
                    <a14:compatExt spid="_x0000_s1767493"/>
                  </a:ext>
                </a:extLst>
              </xdr:cNvPr>
              <xdr:cNvSpPr/>
            </xdr:nvSpPr>
            <xdr:spPr bwMode="auto">
              <a:xfrm>
                <a:off x="6092604" y="349742"/>
                <a:ext cx="237063" cy="2361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6" name="テキスト ボックス 205">
            <a:extLst>
              <a:ext uri="{FF2B5EF4-FFF2-40B4-BE49-F238E27FC236}">
                <a16:creationId xmlns="" xmlns:a16="http://schemas.microsoft.com/office/drawing/2014/main" id="{00000000-0008-0000-0E00-0000CE000000}"/>
              </a:ext>
            </a:extLst>
          </xdr:cNvPr>
          <xdr:cNvSpPr txBox="1"/>
        </xdr:nvSpPr>
        <xdr:spPr>
          <a:xfrm>
            <a:off x="6268787" y="344960"/>
            <a:ext cx="10216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10</xdr:col>
      <xdr:colOff>104858</xdr:colOff>
      <xdr:row>40</xdr:row>
      <xdr:rowOff>15489</xdr:rowOff>
    </xdr:from>
    <xdr:to>
      <xdr:col>12</xdr:col>
      <xdr:colOff>13734</xdr:colOff>
      <xdr:row>40</xdr:row>
      <xdr:rowOff>166849</xdr:rowOff>
    </xdr:to>
    <xdr:grpSp>
      <xdr:nvGrpSpPr>
        <xdr:cNvPr id="207" name="グループ化 206">
          <a:extLst>
            <a:ext uri="{FF2B5EF4-FFF2-40B4-BE49-F238E27FC236}">
              <a16:creationId xmlns="" xmlns:a16="http://schemas.microsoft.com/office/drawing/2014/main" id="{00000000-0008-0000-0E00-0000CF000000}"/>
            </a:ext>
          </a:extLst>
        </xdr:cNvPr>
        <xdr:cNvGrpSpPr>
          <a:grpSpLocks/>
        </xdr:cNvGrpSpPr>
      </xdr:nvGrpSpPr>
      <xdr:grpSpPr>
        <a:xfrm>
          <a:off x="2438473" y="6454389"/>
          <a:ext cx="308953" cy="151360"/>
          <a:chOff x="6092754" y="342931"/>
          <a:chExt cx="258116" cy="232863"/>
        </a:xfrm>
      </xdr:grpSpPr>
      <mc:AlternateContent xmlns:mc="http://schemas.openxmlformats.org/markup-compatibility/2006">
        <mc:Choice xmlns:a14="http://schemas.microsoft.com/office/drawing/2010/main" Requires="a14">
          <xdr:sp macro="" textlink="">
            <xdr:nvSpPr>
              <xdr:cNvPr id="1767494" name="Option Button 70" hidden="1">
                <a:extLst>
                  <a:ext uri="{63B3BB69-23CF-44E3-9099-C40C66FF867C}">
                    <a14:compatExt spid="_x0000_s1767494"/>
                  </a:ext>
                </a:extLst>
              </xdr:cNvPr>
              <xdr:cNvSpPr/>
            </xdr:nvSpPr>
            <xdr:spPr bwMode="auto">
              <a:xfrm>
                <a:off x="6092754" y="342931"/>
                <a:ext cx="237068" cy="228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9" name="テキスト ボックス 208">
            <a:extLst>
              <a:ext uri="{FF2B5EF4-FFF2-40B4-BE49-F238E27FC236}">
                <a16:creationId xmlns="" xmlns:a16="http://schemas.microsoft.com/office/drawing/2014/main" id="{00000000-0008-0000-0E00-0000D1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12</xdr:col>
      <xdr:colOff>53292</xdr:colOff>
      <xdr:row>39</xdr:row>
      <xdr:rowOff>168947</xdr:rowOff>
    </xdr:from>
    <xdr:to>
      <xdr:col>13</xdr:col>
      <xdr:colOff>187103</xdr:colOff>
      <xdr:row>41</xdr:row>
      <xdr:rowOff>10584</xdr:rowOff>
    </xdr:to>
    <xdr:grpSp>
      <xdr:nvGrpSpPr>
        <xdr:cNvPr id="210" name="グループ化 209">
          <a:extLst>
            <a:ext uri="{FF2B5EF4-FFF2-40B4-BE49-F238E27FC236}">
              <a16:creationId xmlns="" xmlns:a16="http://schemas.microsoft.com/office/drawing/2014/main" id="{00000000-0008-0000-0E00-0000D2000000}"/>
            </a:ext>
          </a:extLst>
        </xdr:cNvPr>
        <xdr:cNvGrpSpPr>
          <a:grpSpLocks/>
        </xdr:cNvGrpSpPr>
      </xdr:nvGrpSpPr>
      <xdr:grpSpPr>
        <a:xfrm>
          <a:off x="2786964" y="6426872"/>
          <a:ext cx="333812" cy="203587"/>
          <a:chOff x="6092634" y="302223"/>
          <a:chExt cx="278313" cy="309955"/>
        </a:xfrm>
      </xdr:grpSpPr>
      <mc:AlternateContent xmlns:mc="http://schemas.openxmlformats.org/markup-compatibility/2006">
        <mc:Choice xmlns:a14="http://schemas.microsoft.com/office/drawing/2010/main" Requires="a14">
          <xdr:sp macro="" textlink="">
            <xdr:nvSpPr>
              <xdr:cNvPr id="1767495" name="Option Button 71" hidden="1">
                <a:extLst>
                  <a:ext uri="{63B3BB69-23CF-44E3-9099-C40C66FF867C}">
                    <a14:compatExt spid="_x0000_s1767495"/>
                  </a:ext>
                </a:extLst>
              </xdr:cNvPr>
              <xdr:cNvSpPr/>
            </xdr:nvSpPr>
            <xdr:spPr bwMode="auto">
              <a:xfrm>
                <a:off x="6092634" y="302223"/>
                <a:ext cx="237066" cy="3099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2" name="テキスト ボックス 211">
            <a:extLst>
              <a:ext uri="{FF2B5EF4-FFF2-40B4-BE49-F238E27FC236}">
                <a16:creationId xmlns="" xmlns:a16="http://schemas.microsoft.com/office/drawing/2014/main" id="{00000000-0008-0000-0E00-0000D4000000}"/>
              </a:ext>
            </a:extLst>
          </xdr:cNvPr>
          <xdr:cNvSpPr txBox="1"/>
        </xdr:nvSpPr>
        <xdr:spPr>
          <a:xfrm>
            <a:off x="6268787" y="344960"/>
            <a:ext cx="10216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10</xdr:col>
      <xdr:colOff>104858</xdr:colOff>
      <xdr:row>41</xdr:row>
      <xdr:rowOff>7385</xdr:rowOff>
    </xdr:from>
    <xdr:to>
      <xdr:col>12</xdr:col>
      <xdr:colOff>13734</xdr:colOff>
      <xdr:row>41</xdr:row>
      <xdr:rowOff>174625</xdr:rowOff>
    </xdr:to>
    <xdr:grpSp>
      <xdr:nvGrpSpPr>
        <xdr:cNvPr id="213" name="グループ化 212">
          <a:extLst>
            <a:ext uri="{FF2B5EF4-FFF2-40B4-BE49-F238E27FC236}">
              <a16:creationId xmlns="" xmlns:a16="http://schemas.microsoft.com/office/drawing/2014/main" id="{00000000-0008-0000-0E00-0000D5000000}"/>
            </a:ext>
          </a:extLst>
        </xdr:cNvPr>
        <xdr:cNvGrpSpPr>
          <a:grpSpLocks/>
        </xdr:cNvGrpSpPr>
      </xdr:nvGrpSpPr>
      <xdr:grpSpPr>
        <a:xfrm>
          <a:off x="2438473" y="6627260"/>
          <a:ext cx="308953" cy="167240"/>
          <a:chOff x="6092754" y="328555"/>
          <a:chExt cx="258116" cy="257294"/>
        </a:xfrm>
      </xdr:grpSpPr>
      <mc:AlternateContent xmlns:mc="http://schemas.openxmlformats.org/markup-compatibility/2006">
        <mc:Choice xmlns:a14="http://schemas.microsoft.com/office/drawing/2010/main" Requires="a14">
          <xdr:sp macro="" textlink="">
            <xdr:nvSpPr>
              <xdr:cNvPr id="1767496" name="Option Button 72" hidden="1">
                <a:extLst>
                  <a:ext uri="{63B3BB69-23CF-44E3-9099-C40C66FF867C}">
                    <a14:compatExt spid="_x0000_s1767496"/>
                  </a:ext>
                </a:extLst>
              </xdr:cNvPr>
              <xdr:cNvSpPr/>
            </xdr:nvSpPr>
            <xdr:spPr bwMode="auto">
              <a:xfrm>
                <a:off x="6092754" y="328555"/>
                <a:ext cx="237068" cy="2572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5" name="テキスト ボックス 214">
            <a:extLst>
              <a:ext uri="{FF2B5EF4-FFF2-40B4-BE49-F238E27FC236}">
                <a16:creationId xmlns="" xmlns:a16="http://schemas.microsoft.com/office/drawing/2014/main" id="{00000000-0008-0000-0E00-0000D7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12</xdr:col>
      <xdr:colOff>53292</xdr:colOff>
      <xdr:row>41</xdr:row>
      <xdr:rowOff>17968</xdr:rowOff>
    </xdr:from>
    <xdr:to>
      <xdr:col>13</xdr:col>
      <xdr:colOff>187103</xdr:colOff>
      <xdr:row>41</xdr:row>
      <xdr:rowOff>168089</xdr:rowOff>
    </xdr:to>
    <xdr:grpSp>
      <xdr:nvGrpSpPr>
        <xdr:cNvPr id="216" name="グループ化 215">
          <a:extLst>
            <a:ext uri="{FF2B5EF4-FFF2-40B4-BE49-F238E27FC236}">
              <a16:creationId xmlns="" xmlns:a16="http://schemas.microsoft.com/office/drawing/2014/main" id="{00000000-0008-0000-0E00-0000D8000000}"/>
            </a:ext>
          </a:extLst>
        </xdr:cNvPr>
        <xdr:cNvGrpSpPr>
          <a:grpSpLocks/>
        </xdr:cNvGrpSpPr>
      </xdr:nvGrpSpPr>
      <xdr:grpSpPr>
        <a:xfrm>
          <a:off x="2786964" y="6637843"/>
          <a:ext cx="333812" cy="150121"/>
          <a:chOff x="6092634" y="344837"/>
          <a:chExt cx="278313" cy="230957"/>
        </a:xfrm>
      </xdr:grpSpPr>
      <mc:AlternateContent xmlns:mc="http://schemas.openxmlformats.org/markup-compatibility/2006">
        <mc:Choice xmlns:a14="http://schemas.microsoft.com/office/drawing/2010/main" Requires="a14">
          <xdr:sp macro="" textlink="">
            <xdr:nvSpPr>
              <xdr:cNvPr id="1767497" name="Option Button 73" hidden="1">
                <a:extLst>
                  <a:ext uri="{63B3BB69-23CF-44E3-9099-C40C66FF867C}">
                    <a14:compatExt spid="_x0000_s1767497"/>
                  </a:ext>
                </a:extLst>
              </xdr:cNvPr>
              <xdr:cNvSpPr/>
            </xdr:nvSpPr>
            <xdr:spPr bwMode="auto">
              <a:xfrm>
                <a:off x="6092634" y="344837"/>
                <a:ext cx="237066" cy="2247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8" name="テキスト ボックス 217">
            <a:extLst>
              <a:ext uri="{FF2B5EF4-FFF2-40B4-BE49-F238E27FC236}">
                <a16:creationId xmlns="" xmlns:a16="http://schemas.microsoft.com/office/drawing/2014/main" id="{00000000-0008-0000-0E00-0000DA000000}"/>
              </a:ext>
            </a:extLst>
          </xdr:cNvPr>
          <xdr:cNvSpPr txBox="1"/>
        </xdr:nvSpPr>
        <xdr:spPr>
          <a:xfrm>
            <a:off x="6268787" y="344960"/>
            <a:ext cx="10216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14</xdr:col>
      <xdr:colOff>196460</xdr:colOff>
      <xdr:row>40</xdr:row>
      <xdr:rowOff>21303</xdr:rowOff>
    </xdr:from>
    <xdr:to>
      <xdr:col>17</xdr:col>
      <xdr:colOff>196109</xdr:colOff>
      <xdr:row>40</xdr:row>
      <xdr:rowOff>168088</xdr:rowOff>
    </xdr:to>
    <xdr:grpSp>
      <xdr:nvGrpSpPr>
        <xdr:cNvPr id="219" name="グループ化 218">
          <a:extLst>
            <a:ext uri="{FF2B5EF4-FFF2-40B4-BE49-F238E27FC236}">
              <a16:creationId xmlns="" xmlns:a16="http://schemas.microsoft.com/office/drawing/2014/main" id="{00000000-0008-0000-0E00-0000DB000000}"/>
            </a:ext>
          </a:extLst>
        </xdr:cNvPr>
        <xdr:cNvGrpSpPr/>
      </xdr:nvGrpSpPr>
      <xdr:grpSpPr>
        <a:xfrm>
          <a:off x="3330186" y="6460203"/>
          <a:ext cx="561619" cy="146785"/>
          <a:chOff x="4907675" y="1167431"/>
          <a:chExt cx="233575" cy="193700"/>
        </a:xfrm>
      </xdr:grpSpPr>
      <mc:AlternateContent xmlns:mc="http://schemas.openxmlformats.org/markup-compatibility/2006">
        <mc:Choice xmlns:a14="http://schemas.microsoft.com/office/drawing/2010/main" Requires="a14">
          <xdr:sp macro="" textlink="">
            <xdr:nvSpPr>
              <xdr:cNvPr id="1767498" name="Check Box 74" hidden="1">
                <a:extLst>
                  <a:ext uri="{63B3BB69-23CF-44E3-9099-C40C66FF867C}">
                    <a14:compatExt spid="_x0000_s1767498"/>
                  </a:ext>
                </a:extLst>
              </xdr:cNvPr>
              <xdr:cNvSpPr/>
            </xdr:nvSpPr>
            <xdr:spPr bwMode="auto">
              <a:xfrm>
                <a:off x="490767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1" name="テキスト ボックス 220">
            <a:extLst>
              <a:ext uri="{FF2B5EF4-FFF2-40B4-BE49-F238E27FC236}">
                <a16:creationId xmlns="" xmlns:a16="http://schemas.microsoft.com/office/drawing/2014/main" id="{00000000-0008-0000-0E00-0000DD000000}"/>
              </a:ext>
            </a:extLst>
          </xdr:cNvPr>
          <xdr:cNvSpPr txBox="1"/>
        </xdr:nvSpPr>
        <xdr:spPr>
          <a:xfrm>
            <a:off x="4991028" y="1167431"/>
            <a:ext cx="150222"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総義歯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17</xdr:col>
      <xdr:colOff>232187</xdr:colOff>
      <xdr:row>40</xdr:row>
      <xdr:rowOff>21303</xdr:rowOff>
    </xdr:from>
    <xdr:to>
      <xdr:col>21</xdr:col>
      <xdr:colOff>11907</xdr:colOff>
      <xdr:row>40</xdr:row>
      <xdr:rowOff>168088</xdr:rowOff>
    </xdr:to>
    <xdr:grpSp>
      <xdr:nvGrpSpPr>
        <xdr:cNvPr id="222" name="グループ化 221">
          <a:extLst>
            <a:ext uri="{FF2B5EF4-FFF2-40B4-BE49-F238E27FC236}">
              <a16:creationId xmlns="" xmlns:a16="http://schemas.microsoft.com/office/drawing/2014/main" id="{00000000-0008-0000-0E00-0000DE000000}"/>
            </a:ext>
          </a:extLst>
        </xdr:cNvPr>
        <xdr:cNvGrpSpPr/>
      </xdr:nvGrpSpPr>
      <xdr:grpSpPr>
        <a:xfrm>
          <a:off x="3927887" y="6460203"/>
          <a:ext cx="732220" cy="146785"/>
          <a:chOff x="4907685" y="1167431"/>
          <a:chExt cx="300686" cy="193700"/>
        </a:xfrm>
      </xdr:grpSpPr>
      <mc:AlternateContent xmlns:mc="http://schemas.openxmlformats.org/markup-compatibility/2006">
        <mc:Choice xmlns:a14="http://schemas.microsoft.com/office/drawing/2010/main" Requires="a14">
          <xdr:sp macro="" textlink="">
            <xdr:nvSpPr>
              <xdr:cNvPr id="1767499" name="Check Box 75" hidden="1">
                <a:extLst>
                  <a:ext uri="{63B3BB69-23CF-44E3-9099-C40C66FF867C}">
                    <a14:compatExt spid="_x0000_s1767499"/>
                  </a:ext>
                </a:extLst>
              </xdr:cNvPr>
              <xdr:cNvSpPr/>
            </xdr:nvSpPr>
            <xdr:spPr bwMode="auto">
              <a:xfrm>
                <a:off x="490768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4" name="テキスト ボックス 223">
            <a:extLst>
              <a:ext uri="{FF2B5EF4-FFF2-40B4-BE49-F238E27FC236}">
                <a16:creationId xmlns="" xmlns:a16="http://schemas.microsoft.com/office/drawing/2014/main" id="{00000000-0008-0000-0E00-0000E0000000}"/>
              </a:ext>
            </a:extLst>
          </xdr:cNvPr>
          <xdr:cNvSpPr txBox="1"/>
        </xdr:nvSpPr>
        <xdr:spPr>
          <a:xfrm>
            <a:off x="4991028" y="1167431"/>
            <a:ext cx="21734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部分義歯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8</xdr:colOff>
      <xdr:row>40</xdr:row>
      <xdr:rowOff>21303</xdr:rowOff>
    </xdr:from>
    <xdr:to>
      <xdr:col>24</xdr:col>
      <xdr:colOff>136925</xdr:colOff>
      <xdr:row>40</xdr:row>
      <xdr:rowOff>168088</xdr:rowOff>
    </xdr:to>
    <xdr:grpSp>
      <xdr:nvGrpSpPr>
        <xdr:cNvPr id="225" name="グループ化 224">
          <a:extLst>
            <a:ext uri="{FF2B5EF4-FFF2-40B4-BE49-F238E27FC236}">
              <a16:creationId xmlns="" xmlns:a16="http://schemas.microsoft.com/office/drawing/2014/main" id="{00000000-0008-0000-0E00-0000E1000000}"/>
            </a:ext>
          </a:extLst>
        </xdr:cNvPr>
        <xdr:cNvGrpSpPr/>
      </xdr:nvGrpSpPr>
      <xdr:grpSpPr>
        <a:xfrm>
          <a:off x="4648208" y="6460203"/>
          <a:ext cx="937017" cy="146785"/>
          <a:chOff x="4910142" y="1167431"/>
          <a:chExt cx="387039" cy="193700"/>
        </a:xfrm>
      </xdr:grpSpPr>
      <mc:AlternateContent xmlns:mc="http://schemas.openxmlformats.org/markup-compatibility/2006">
        <mc:Choice xmlns:a14="http://schemas.microsoft.com/office/drawing/2010/main" Requires="a14">
          <xdr:sp macro="" textlink="">
            <xdr:nvSpPr>
              <xdr:cNvPr id="1767500" name="Check Box 76" hidden="1">
                <a:extLst>
                  <a:ext uri="{63B3BB69-23CF-44E3-9099-C40C66FF867C}">
                    <a14:compatExt spid="_x0000_s1767500"/>
                  </a:ext>
                </a:extLst>
              </xdr:cNvPr>
              <xdr:cNvSpPr/>
            </xdr:nvSpPr>
            <xdr:spPr bwMode="auto">
              <a:xfrm>
                <a:off x="4910142"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7" name="テキスト ボックス 226">
            <a:extLst>
              <a:ext uri="{FF2B5EF4-FFF2-40B4-BE49-F238E27FC236}">
                <a16:creationId xmlns="" xmlns:a16="http://schemas.microsoft.com/office/drawing/2014/main" id="{00000000-0008-0000-0E00-0000E3000000}"/>
              </a:ext>
            </a:extLst>
          </xdr:cNvPr>
          <xdr:cNvSpPr txBox="1"/>
        </xdr:nvSpPr>
        <xdr:spPr>
          <a:xfrm>
            <a:off x="4991028" y="1167431"/>
            <a:ext cx="30615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使っていない</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223154</xdr:colOff>
      <xdr:row>40</xdr:row>
      <xdr:rowOff>21303</xdr:rowOff>
    </xdr:from>
    <xdr:to>
      <xdr:col>27</xdr:col>
      <xdr:colOff>250028</xdr:colOff>
      <xdr:row>40</xdr:row>
      <xdr:rowOff>174170</xdr:rowOff>
    </xdr:to>
    <xdr:grpSp>
      <xdr:nvGrpSpPr>
        <xdr:cNvPr id="228" name="グループ化 227">
          <a:extLst>
            <a:ext uri="{FF2B5EF4-FFF2-40B4-BE49-F238E27FC236}">
              <a16:creationId xmlns="" xmlns:a16="http://schemas.microsoft.com/office/drawing/2014/main" id="{00000000-0008-0000-0E00-0000E4000000}"/>
            </a:ext>
          </a:extLst>
        </xdr:cNvPr>
        <xdr:cNvGrpSpPr/>
      </xdr:nvGrpSpPr>
      <xdr:grpSpPr>
        <a:xfrm>
          <a:off x="5671454" y="6460203"/>
          <a:ext cx="826974" cy="152867"/>
          <a:chOff x="4928240" y="1167431"/>
          <a:chExt cx="346518" cy="201726"/>
        </a:xfrm>
      </xdr:grpSpPr>
      <mc:AlternateContent xmlns:mc="http://schemas.openxmlformats.org/markup-compatibility/2006">
        <mc:Choice xmlns:a14="http://schemas.microsoft.com/office/drawing/2010/main" Requires="a14">
          <xdr:sp macro="" textlink="">
            <xdr:nvSpPr>
              <xdr:cNvPr id="1767501" name="Check Box 77" hidden="1">
                <a:extLst>
                  <a:ext uri="{63B3BB69-23CF-44E3-9099-C40C66FF867C}">
                    <a14:compatExt spid="_x0000_s1767501"/>
                  </a:ext>
                </a:extLst>
              </xdr:cNvPr>
              <xdr:cNvSpPr/>
            </xdr:nvSpPr>
            <xdr:spPr bwMode="auto">
              <a:xfrm>
                <a:off x="4928240" y="1181110"/>
                <a:ext cx="210003" cy="1880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0" name="テキスト ボックス 229">
            <a:extLst>
              <a:ext uri="{FF2B5EF4-FFF2-40B4-BE49-F238E27FC236}">
                <a16:creationId xmlns="" xmlns:a16="http://schemas.microsoft.com/office/drawing/2014/main" id="{00000000-0008-0000-0E00-0000E6000000}"/>
              </a:ext>
            </a:extLst>
          </xdr:cNvPr>
          <xdr:cNvSpPr txBox="1"/>
        </xdr:nvSpPr>
        <xdr:spPr>
          <a:xfrm>
            <a:off x="5005425" y="1167431"/>
            <a:ext cx="26933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安定剤使用</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14</xdr:col>
      <xdr:colOff>196460</xdr:colOff>
      <xdr:row>41</xdr:row>
      <xdr:rowOff>21304</xdr:rowOff>
    </xdr:from>
    <xdr:to>
      <xdr:col>17</xdr:col>
      <xdr:colOff>196109</xdr:colOff>
      <xdr:row>41</xdr:row>
      <xdr:rowOff>168089</xdr:rowOff>
    </xdr:to>
    <xdr:grpSp>
      <xdr:nvGrpSpPr>
        <xdr:cNvPr id="231" name="グループ化 230">
          <a:extLst>
            <a:ext uri="{FF2B5EF4-FFF2-40B4-BE49-F238E27FC236}">
              <a16:creationId xmlns="" xmlns:a16="http://schemas.microsoft.com/office/drawing/2014/main" id="{00000000-0008-0000-0E00-0000E7000000}"/>
            </a:ext>
          </a:extLst>
        </xdr:cNvPr>
        <xdr:cNvGrpSpPr/>
      </xdr:nvGrpSpPr>
      <xdr:grpSpPr>
        <a:xfrm>
          <a:off x="3330186" y="6641179"/>
          <a:ext cx="561619" cy="146785"/>
          <a:chOff x="4907675" y="1167431"/>
          <a:chExt cx="233575" cy="193700"/>
        </a:xfrm>
      </xdr:grpSpPr>
      <mc:AlternateContent xmlns:mc="http://schemas.openxmlformats.org/markup-compatibility/2006">
        <mc:Choice xmlns:a14="http://schemas.microsoft.com/office/drawing/2010/main" Requires="a14">
          <xdr:sp macro="" textlink="">
            <xdr:nvSpPr>
              <xdr:cNvPr id="1767502" name="Check Box 78" hidden="1">
                <a:extLst>
                  <a:ext uri="{63B3BB69-23CF-44E3-9099-C40C66FF867C}">
                    <a14:compatExt spid="_x0000_s1767502"/>
                  </a:ext>
                </a:extLst>
              </xdr:cNvPr>
              <xdr:cNvSpPr/>
            </xdr:nvSpPr>
            <xdr:spPr bwMode="auto">
              <a:xfrm>
                <a:off x="490767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3" name="テキスト ボックス 232">
            <a:extLst>
              <a:ext uri="{FF2B5EF4-FFF2-40B4-BE49-F238E27FC236}">
                <a16:creationId xmlns="" xmlns:a16="http://schemas.microsoft.com/office/drawing/2014/main" id="{00000000-0008-0000-0E00-0000E9000000}"/>
              </a:ext>
            </a:extLst>
          </xdr:cNvPr>
          <xdr:cNvSpPr txBox="1"/>
        </xdr:nvSpPr>
        <xdr:spPr>
          <a:xfrm>
            <a:off x="4991028" y="1167431"/>
            <a:ext cx="150222"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総義歯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17</xdr:col>
      <xdr:colOff>232197</xdr:colOff>
      <xdr:row>41</xdr:row>
      <xdr:rowOff>21304</xdr:rowOff>
    </xdr:from>
    <xdr:to>
      <xdr:col>20</xdr:col>
      <xdr:colOff>255996</xdr:colOff>
      <xdr:row>41</xdr:row>
      <xdr:rowOff>168089</xdr:rowOff>
    </xdr:to>
    <xdr:grpSp>
      <xdr:nvGrpSpPr>
        <xdr:cNvPr id="234" name="グループ化 233">
          <a:extLst>
            <a:ext uri="{FF2B5EF4-FFF2-40B4-BE49-F238E27FC236}">
              <a16:creationId xmlns="" xmlns:a16="http://schemas.microsoft.com/office/drawing/2014/main" id="{00000000-0008-0000-0E00-0000EA000000}"/>
            </a:ext>
          </a:extLst>
        </xdr:cNvPr>
        <xdr:cNvGrpSpPr/>
      </xdr:nvGrpSpPr>
      <xdr:grpSpPr>
        <a:xfrm>
          <a:off x="3927902" y="6641179"/>
          <a:ext cx="700082" cy="146785"/>
          <a:chOff x="4907647" y="1167431"/>
          <a:chExt cx="288400" cy="193700"/>
        </a:xfrm>
      </xdr:grpSpPr>
      <mc:AlternateContent xmlns:mc="http://schemas.openxmlformats.org/markup-compatibility/2006">
        <mc:Choice xmlns:a14="http://schemas.microsoft.com/office/drawing/2010/main" Requires="a14">
          <xdr:sp macro="" textlink="">
            <xdr:nvSpPr>
              <xdr:cNvPr id="1767503" name="Check Box 79" hidden="1">
                <a:extLst>
                  <a:ext uri="{63B3BB69-23CF-44E3-9099-C40C66FF867C}">
                    <a14:compatExt spid="_x0000_s1767503"/>
                  </a:ext>
                </a:extLst>
              </xdr:cNvPr>
              <xdr:cNvSpPr/>
            </xdr:nvSpPr>
            <xdr:spPr bwMode="auto">
              <a:xfrm>
                <a:off x="4907647"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6" name="テキスト ボックス 235">
            <a:extLst>
              <a:ext uri="{FF2B5EF4-FFF2-40B4-BE49-F238E27FC236}">
                <a16:creationId xmlns="" xmlns:a16="http://schemas.microsoft.com/office/drawing/2014/main" id="{00000000-0008-0000-0E00-0000EC000000}"/>
              </a:ext>
            </a:extLst>
          </xdr:cNvPr>
          <xdr:cNvSpPr txBox="1"/>
        </xdr:nvSpPr>
        <xdr:spPr>
          <a:xfrm>
            <a:off x="4991028" y="1167431"/>
            <a:ext cx="205019"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部分義歯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1</xdr:colOff>
      <xdr:row>41</xdr:row>
      <xdr:rowOff>21304</xdr:rowOff>
    </xdr:from>
    <xdr:to>
      <xdr:col>24</xdr:col>
      <xdr:colOff>130965</xdr:colOff>
      <xdr:row>41</xdr:row>
      <xdr:rowOff>168089</xdr:rowOff>
    </xdr:to>
    <xdr:grpSp>
      <xdr:nvGrpSpPr>
        <xdr:cNvPr id="237" name="グループ化 236">
          <a:extLst>
            <a:ext uri="{FF2B5EF4-FFF2-40B4-BE49-F238E27FC236}">
              <a16:creationId xmlns="" xmlns:a16="http://schemas.microsoft.com/office/drawing/2014/main" id="{00000000-0008-0000-0E00-0000ED000000}"/>
            </a:ext>
          </a:extLst>
        </xdr:cNvPr>
        <xdr:cNvGrpSpPr/>
      </xdr:nvGrpSpPr>
      <xdr:grpSpPr>
        <a:xfrm>
          <a:off x="4648201" y="6641179"/>
          <a:ext cx="931064" cy="146785"/>
          <a:chOff x="4910140" y="1167431"/>
          <a:chExt cx="384576" cy="193700"/>
        </a:xfrm>
      </xdr:grpSpPr>
      <mc:AlternateContent xmlns:mc="http://schemas.openxmlformats.org/markup-compatibility/2006">
        <mc:Choice xmlns:a14="http://schemas.microsoft.com/office/drawing/2010/main" Requires="a14">
          <xdr:sp macro="" textlink="">
            <xdr:nvSpPr>
              <xdr:cNvPr id="1767504" name="Check Box 80" hidden="1">
                <a:extLst>
                  <a:ext uri="{63B3BB69-23CF-44E3-9099-C40C66FF867C}">
                    <a14:compatExt spid="_x0000_s1767504"/>
                  </a:ext>
                </a:extLst>
              </xdr:cNvPr>
              <xdr:cNvSpPr/>
            </xdr:nvSpPr>
            <xdr:spPr bwMode="auto">
              <a:xfrm>
                <a:off x="491014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9" name="テキスト ボックス 238">
            <a:extLst>
              <a:ext uri="{FF2B5EF4-FFF2-40B4-BE49-F238E27FC236}">
                <a16:creationId xmlns="" xmlns:a16="http://schemas.microsoft.com/office/drawing/2014/main" id="{00000000-0008-0000-0E00-0000EF000000}"/>
              </a:ext>
            </a:extLst>
          </xdr:cNvPr>
          <xdr:cNvSpPr txBox="1"/>
        </xdr:nvSpPr>
        <xdr:spPr>
          <a:xfrm>
            <a:off x="4991028" y="1167431"/>
            <a:ext cx="30368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使っていない</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222656</xdr:colOff>
      <xdr:row>41</xdr:row>
      <xdr:rowOff>21304</xdr:rowOff>
    </xdr:from>
    <xdr:to>
      <xdr:col>27</xdr:col>
      <xdr:colOff>250019</xdr:colOff>
      <xdr:row>41</xdr:row>
      <xdr:rowOff>168089</xdr:rowOff>
    </xdr:to>
    <xdr:grpSp>
      <xdr:nvGrpSpPr>
        <xdr:cNvPr id="240" name="グループ化 239">
          <a:extLst>
            <a:ext uri="{FF2B5EF4-FFF2-40B4-BE49-F238E27FC236}">
              <a16:creationId xmlns="" xmlns:a16="http://schemas.microsoft.com/office/drawing/2014/main" id="{00000000-0008-0000-0E00-0000F0000000}"/>
            </a:ext>
          </a:extLst>
        </xdr:cNvPr>
        <xdr:cNvGrpSpPr/>
      </xdr:nvGrpSpPr>
      <xdr:grpSpPr>
        <a:xfrm>
          <a:off x="5670956" y="6641179"/>
          <a:ext cx="827463" cy="146785"/>
          <a:chOff x="4907770" y="1167431"/>
          <a:chExt cx="330604" cy="193700"/>
        </a:xfrm>
      </xdr:grpSpPr>
      <mc:AlternateContent xmlns:mc="http://schemas.openxmlformats.org/markup-compatibility/2006">
        <mc:Choice xmlns:a14="http://schemas.microsoft.com/office/drawing/2010/main" Requires="a14">
          <xdr:sp macro="" textlink="">
            <xdr:nvSpPr>
              <xdr:cNvPr id="1767505" name="Check Box 81" hidden="1">
                <a:extLst>
                  <a:ext uri="{63B3BB69-23CF-44E3-9099-C40C66FF867C}">
                    <a14:compatExt spid="_x0000_s1767505"/>
                  </a:ext>
                </a:extLst>
              </xdr:cNvPr>
              <xdr:cNvSpPr/>
            </xdr:nvSpPr>
            <xdr:spPr bwMode="auto">
              <a:xfrm>
                <a:off x="490777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2" name="テキスト ボックス 241">
            <a:extLst>
              <a:ext uri="{FF2B5EF4-FFF2-40B4-BE49-F238E27FC236}">
                <a16:creationId xmlns="" xmlns:a16="http://schemas.microsoft.com/office/drawing/2014/main" id="{00000000-0008-0000-0E00-0000F2000000}"/>
              </a:ext>
            </a:extLst>
          </xdr:cNvPr>
          <xdr:cNvSpPr txBox="1"/>
        </xdr:nvSpPr>
        <xdr:spPr>
          <a:xfrm>
            <a:off x="4984096" y="1167431"/>
            <a:ext cx="25427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安定剤使用</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15</xdr:col>
      <xdr:colOff>196107</xdr:colOff>
      <xdr:row>42</xdr:row>
      <xdr:rowOff>22762</xdr:rowOff>
    </xdr:from>
    <xdr:to>
      <xdr:col>20</xdr:col>
      <xdr:colOff>208363</xdr:colOff>
      <xdr:row>42</xdr:row>
      <xdr:rowOff>169547</xdr:rowOff>
    </xdr:to>
    <xdr:grpSp>
      <xdr:nvGrpSpPr>
        <xdr:cNvPr id="243" name="グループ化 242">
          <a:extLst>
            <a:ext uri="{FF2B5EF4-FFF2-40B4-BE49-F238E27FC236}">
              <a16:creationId xmlns="" xmlns:a16="http://schemas.microsoft.com/office/drawing/2014/main" id="{00000000-0008-0000-0E00-0000F3000000}"/>
            </a:ext>
          </a:extLst>
        </xdr:cNvPr>
        <xdr:cNvGrpSpPr/>
      </xdr:nvGrpSpPr>
      <xdr:grpSpPr>
        <a:xfrm>
          <a:off x="3529861" y="6823612"/>
          <a:ext cx="1050484" cy="146785"/>
          <a:chOff x="4910129" y="1167431"/>
          <a:chExt cx="435082" cy="193700"/>
        </a:xfrm>
      </xdr:grpSpPr>
      <mc:AlternateContent xmlns:mc="http://schemas.openxmlformats.org/markup-compatibility/2006">
        <mc:Choice xmlns:a14="http://schemas.microsoft.com/office/drawing/2010/main" Requires="a14">
          <xdr:sp macro="" textlink="">
            <xdr:nvSpPr>
              <xdr:cNvPr id="1767506" name="Check Box 82" hidden="1">
                <a:extLst>
                  <a:ext uri="{63B3BB69-23CF-44E3-9099-C40C66FF867C}">
                    <a14:compatExt spid="_x0000_s1767506"/>
                  </a:ext>
                </a:extLst>
              </xdr:cNvPr>
              <xdr:cNvSpPr/>
            </xdr:nvSpPr>
            <xdr:spPr bwMode="auto">
              <a:xfrm>
                <a:off x="4910129"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5" name="テキスト ボックス 244">
            <a:extLst>
              <a:ext uri="{FF2B5EF4-FFF2-40B4-BE49-F238E27FC236}">
                <a16:creationId xmlns="" xmlns:a16="http://schemas.microsoft.com/office/drawing/2014/main" id="{00000000-0008-0000-0E00-0000F5000000}"/>
              </a:ext>
            </a:extLst>
          </xdr:cNvPr>
          <xdr:cNvSpPr txBox="1"/>
        </xdr:nvSpPr>
        <xdr:spPr>
          <a:xfrm>
            <a:off x="4991028" y="1167431"/>
            <a:ext cx="35418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保湿剤・洗口剤</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7</xdr:colOff>
      <xdr:row>43</xdr:row>
      <xdr:rowOff>11206</xdr:rowOff>
    </xdr:from>
    <xdr:to>
      <xdr:col>11</xdr:col>
      <xdr:colOff>136929</xdr:colOff>
      <xdr:row>43</xdr:row>
      <xdr:rowOff>157991</xdr:rowOff>
    </xdr:to>
    <xdr:grpSp>
      <xdr:nvGrpSpPr>
        <xdr:cNvPr id="246" name="グループ化 245">
          <a:extLst>
            <a:ext uri="{FF2B5EF4-FFF2-40B4-BE49-F238E27FC236}">
              <a16:creationId xmlns="" xmlns:a16="http://schemas.microsoft.com/office/drawing/2014/main" id="{00000000-0008-0000-0E00-0000F6000000}"/>
            </a:ext>
          </a:extLst>
        </xdr:cNvPr>
        <xdr:cNvGrpSpPr/>
      </xdr:nvGrpSpPr>
      <xdr:grpSpPr>
        <a:xfrm>
          <a:off x="1933576" y="6993031"/>
          <a:ext cx="736989" cy="146785"/>
          <a:chOff x="4910126" y="1167431"/>
          <a:chExt cx="306272" cy="193700"/>
        </a:xfrm>
      </xdr:grpSpPr>
      <mc:AlternateContent xmlns:mc="http://schemas.openxmlformats.org/markup-compatibility/2006">
        <mc:Choice xmlns:a14="http://schemas.microsoft.com/office/drawing/2010/main" Requires="a14">
          <xdr:sp macro="" textlink="">
            <xdr:nvSpPr>
              <xdr:cNvPr id="1767507" name="Check Box 83" hidden="1">
                <a:extLst>
                  <a:ext uri="{63B3BB69-23CF-44E3-9099-C40C66FF867C}">
                    <a14:compatExt spid="_x0000_s1767507"/>
                  </a:ext>
                </a:extLst>
              </xdr:cNvPr>
              <xdr:cNvSpPr/>
            </xdr:nvSpPr>
            <xdr:spPr bwMode="auto">
              <a:xfrm>
                <a:off x="4910126"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8" name="テキスト ボックス 247">
            <a:extLst>
              <a:ext uri="{FF2B5EF4-FFF2-40B4-BE49-F238E27FC236}">
                <a16:creationId xmlns="" xmlns:a16="http://schemas.microsoft.com/office/drawing/2014/main" id="{00000000-0008-0000-0E00-0000F8000000}"/>
              </a:ext>
            </a:extLst>
          </xdr:cNvPr>
          <xdr:cNvSpPr txBox="1"/>
        </xdr:nvSpPr>
        <xdr:spPr>
          <a:xfrm>
            <a:off x="4991028" y="1167431"/>
            <a:ext cx="225370"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スポンジ</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12</xdr:col>
      <xdr:colOff>28023</xdr:colOff>
      <xdr:row>43</xdr:row>
      <xdr:rowOff>11206</xdr:rowOff>
    </xdr:from>
    <xdr:to>
      <xdr:col>15</xdr:col>
      <xdr:colOff>136913</xdr:colOff>
      <xdr:row>43</xdr:row>
      <xdr:rowOff>157991</xdr:rowOff>
    </xdr:to>
    <xdr:grpSp>
      <xdr:nvGrpSpPr>
        <xdr:cNvPr id="249" name="グループ化 248">
          <a:extLst>
            <a:ext uri="{FF2B5EF4-FFF2-40B4-BE49-F238E27FC236}">
              <a16:creationId xmlns="" xmlns:a16="http://schemas.microsoft.com/office/drawing/2014/main" id="{00000000-0008-0000-0E00-0000F9000000}"/>
            </a:ext>
          </a:extLst>
        </xdr:cNvPr>
        <xdr:cNvGrpSpPr/>
      </xdr:nvGrpSpPr>
      <xdr:grpSpPr>
        <a:xfrm>
          <a:off x="2761706" y="6993031"/>
          <a:ext cx="708968" cy="146785"/>
          <a:chOff x="4910146" y="1167431"/>
          <a:chExt cx="294463" cy="193700"/>
        </a:xfrm>
      </xdr:grpSpPr>
      <mc:AlternateContent xmlns:mc="http://schemas.openxmlformats.org/markup-compatibility/2006">
        <mc:Choice xmlns:a14="http://schemas.microsoft.com/office/drawing/2010/main" Requires="a14">
          <xdr:sp macro="" textlink="">
            <xdr:nvSpPr>
              <xdr:cNvPr id="1767508" name="Check Box 84" hidden="1">
                <a:extLst>
                  <a:ext uri="{63B3BB69-23CF-44E3-9099-C40C66FF867C}">
                    <a14:compatExt spid="_x0000_s1767508"/>
                  </a:ext>
                </a:extLst>
              </xdr:cNvPr>
              <xdr:cNvSpPr/>
            </xdr:nvSpPr>
            <xdr:spPr bwMode="auto">
              <a:xfrm>
                <a:off x="4910146"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1" name="テキスト ボックス 250">
            <a:extLst>
              <a:ext uri="{FF2B5EF4-FFF2-40B4-BE49-F238E27FC236}">
                <a16:creationId xmlns="" xmlns:a16="http://schemas.microsoft.com/office/drawing/2014/main" id="{00000000-0008-0000-0E00-0000FB000000}"/>
              </a:ext>
            </a:extLst>
          </xdr:cNvPr>
          <xdr:cNvSpPr txBox="1"/>
        </xdr:nvSpPr>
        <xdr:spPr>
          <a:xfrm>
            <a:off x="4991028" y="1167431"/>
            <a:ext cx="21358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歯ブラシ</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17</xdr:col>
      <xdr:colOff>14</xdr:colOff>
      <xdr:row>43</xdr:row>
      <xdr:rowOff>11206</xdr:rowOff>
    </xdr:from>
    <xdr:to>
      <xdr:col>19</xdr:col>
      <xdr:colOff>168091</xdr:colOff>
      <xdr:row>43</xdr:row>
      <xdr:rowOff>157991</xdr:rowOff>
    </xdr:to>
    <xdr:grpSp>
      <xdr:nvGrpSpPr>
        <xdr:cNvPr id="252" name="グループ化 251">
          <a:extLst>
            <a:ext uri="{FF2B5EF4-FFF2-40B4-BE49-F238E27FC236}">
              <a16:creationId xmlns="" xmlns:a16="http://schemas.microsoft.com/office/drawing/2014/main" id="{00000000-0008-0000-0E00-0000FC000000}"/>
            </a:ext>
          </a:extLst>
        </xdr:cNvPr>
        <xdr:cNvGrpSpPr/>
      </xdr:nvGrpSpPr>
      <xdr:grpSpPr>
        <a:xfrm>
          <a:off x="3695722" y="6993031"/>
          <a:ext cx="568140" cy="146785"/>
          <a:chOff x="4910122" y="1167431"/>
          <a:chExt cx="235746" cy="193700"/>
        </a:xfrm>
      </xdr:grpSpPr>
      <mc:AlternateContent xmlns:mc="http://schemas.openxmlformats.org/markup-compatibility/2006">
        <mc:Choice xmlns:a14="http://schemas.microsoft.com/office/drawing/2010/main" Requires="a14">
          <xdr:sp macro="" textlink="">
            <xdr:nvSpPr>
              <xdr:cNvPr id="1767509" name="Check Box 85" hidden="1">
                <a:extLst>
                  <a:ext uri="{63B3BB69-23CF-44E3-9099-C40C66FF867C}">
                    <a14:compatExt spid="_x0000_s1767509"/>
                  </a:ext>
                </a:extLst>
              </xdr:cNvPr>
              <xdr:cNvSpPr/>
            </xdr:nvSpPr>
            <xdr:spPr bwMode="auto">
              <a:xfrm>
                <a:off x="4910122"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4" name="テキスト ボックス 253">
            <a:extLst>
              <a:ext uri="{FF2B5EF4-FFF2-40B4-BE49-F238E27FC236}">
                <a16:creationId xmlns="" xmlns:a16="http://schemas.microsoft.com/office/drawing/2014/main" id="{00000000-0008-0000-0E00-0000FE000000}"/>
              </a:ext>
            </a:extLst>
          </xdr:cNvPr>
          <xdr:cNvSpPr txBox="1"/>
        </xdr:nvSpPr>
        <xdr:spPr>
          <a:xfrm>
            <a:off x="4991028" y="1167431"/>
            <a:ext cx="154840"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その他</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11</xdr:col>
      <xdr:colOff>45293</xdr:colOff>
      <xdr:row>57</xdr:row>
      <xdr:rowOff>18586</xdr:rowOff>
    </xdr:from>
    <xdr:to>
      <xdr:col>12</xdr:col>
      <xdr:colOff>156996</xdr:colOff>
      <xdr:row>58</xdr:row>
      <xdr:rowOff>26459</xdr:rowOff>
    </xdr:to>
    <xdr:grpSp>
      <xdr:nvGrpSpPr>
        <xdr:cNvPr id="255" name="グループ化 254">
          <a:extLst>
            <a:ext uri="{FF2B5EF4-FFF2-40B4-BE49-F238E27FC236}">
              <a16:creationId xmlns="" xmlns:a16="http://schemas.microsoft.com/office/drawing/2014/main" id="{00000000-0008-0000-0E00-0000FF000000}"/>
            </a:ext>
          </a:extLst>
        </xdr:cNvPr>
        <xdr:cNvGrpSpPr>
          <a:grpSpLocks/>
        </xdr:cNvGrpSpPr>
      </xdr:nvGrpSpPr>
      <xdr:grpSpPr>
        <a:xfrm>
          <a:off x="2578935" y="9248311"/>
          <a:ext cx="311739" cy="188848"/>
          <a:chOff x="6092828" y="313345"/>
          <a:chExt cx="258042" cy="287715"/>
        </a:xfrm>
      </xdr:grpSpPr>
      <mc:AlternateContent xmlns:mc="http://schemas.openxmlformats.org/markup-compatibility/2006">
        <mc:Choice xmlns:a14="http://schemas.microsoft.com/office/drawing/2010/main" Requires="a14">
          <xdr:sp macro="" textlink="">
            <xdr:nvSpPr>
              <xdr:cNvPr id="1767510" name="Option Button 86" hidden="1">
                <a:extLst>
                  <a:ext uri="{63B3BB69-23CF-44E3-9099-C40C66FF867C}">
                    <a14:compatExt spid="_x0000_s1767510"/>
                  </a:ext>
                </a:extLst>
              </xdr:cNvPr>
              <xdr:cNvSpPr/>
            </xdr:nvSpPr>
            <xdr:spPr bwMode="auto">
              <a:xfrm>
                <a:off x="6092828" y="313345"/>
                <a:ext cx="237075" cy="2877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7" name="テキスト ボックス 256">
            <a:extLst>
              <a:ext uri="{FF2B5EF4-FFF2-40B4-BE49-F238E27FC236}">
                <a16:creationId xmlns="" xmlns:a16="http://schemas.microsoft.com/office/drawing/2014/main" id="{00000000-0008-0000-0E00-000001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0</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12</xdr:col>
      <xdr:colOff>196556</xdr:colOff>
      <xdr:row>57</xdr:row>
      <xdr:rowOff>34461</xdr:rowOff>
    </xdr:from>
    <xdr:to>
      <xdr:col>14</xdr:col>
      <xdr:colOff>101327</xdr:colOff>
      <xdr:row>58</xdr:row>
      <xdr:rowOff>10584</xdr:rowOff>
    </xdr:to>
    <xdr:grpSp>
      <xdr:nvGrpSpPr>
        <xdr:cNvPr id="258" name="グループ化 257">
          <a:extLst>
            <a:ext uri="{FF2B5EF4-FFF2-40B4-BE49-F238E27FC236}">
              <a16:creationId xmlns="" xmlns:a16="http://schemas.microsoft.com/office/drawing/2014/main" id="{00000000-0008-0000-0E00-000002010000}"/>
            </a:ext>
          </a:extLst>
        </xdr:cNvPr>
        <xdr:cNvGrpSpPr>
          <a:grpSpLocks/>
        </xdr:cNvGrpSpPr>
      </xdr:nvGrpSpPr>
      <xdr:grpSpPr>
        <a:xfrm>
          <a:off x="2930239" y="9264186"/>
          <a:ext cx="304835" cy="157098"/>
          <a:chOff x="6092447" y="337669"/>
          <a:chExt cx="255583" cy="239071"/>
        </a:xfrm>
      </xdr:grpSpPr>
      <mc:AlternateContent xmlns:mc="http://schemas.openxmlformats.org/markup-compatibility/2006">
        <mc:Choice xmlns:a14="http://schemas.microsoft.com/office/drawing/2010/main" Requires="a14">
          <xdr:sp macro="" textlink="">
            <xdr:nvSpPr>
              <xdr:cNvPr id="1767511" name="Option Button 87" hidden="1">
                <a:extLst>
                  <a:ext uri="{63B3BB69-23CF-44E3-9099-C40C66FF867C}">
                    <a14:compatExt spid="_x0000_s1767511"/>
                  </a:ext>
                </a:extLst>
              </xdr:cNvPr>
              <xdr:cNvSpPr/>
            </xdr:nvSpPr>
            <xdr:spPr bwMode="auto">
              <a:xfrm>
                <a:off x="6092447" y="337669"/>
                <a:ext cx="237059" cy="239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0" name="テキスト ボックス 259">
            <a:extLst>
              <a:ext uri="{FF2B5EF4-FFF2-40B4-BE49-F238E27FC236}">
                <a16:creationId xmlns="" xmlns:a16="http://schemas.microsoft.com/office/drawing/2014/main" id="{00000000-0008-0000-0E00-000004010000}"/>
              </a:ext>
            </a:extLst>
          </xdr:cNvPr>
          <xdr:cNvSpPr txBox="1"/>
        </xdr:nvSpPr>
        <xdr:spPr>
          <a:xfrm>
            <a:off x="6268789" y="344960"/>
            <a:ext cx="7924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1</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14</xdr:col>
      <xdr:colOff>140542</xdr:colOff>
      <xdr:row>57</xdr:row>
      <xdr:rowOff>39221</xdr:rowOff>
    </xdr:from>
    <xdr:to>
      <xdr:col>16</xdr:col>
      <xdr:colOff>50539</xdr:colOff>
      <xdr:row>58</xdr:row>
      <xdr:rowOff>9968</xdr:rowOff>
    </xdr:to>
    <xdr:grpSp>
      <xdr:nvGrpSpPr>
        <xdr:cNvPr id="261" name="グループ化 260">
          <a:extLst>
            <a:ext uri="{FF2B5EF4-FFF2-40B4-BE49-F238E27FC236}">
              <a16:creationId xmlns="" xmlns:a16="http://schemas.microsoft.com/office/drawing/2014/main" id="{00000000-0008-0000-0E00-000005010000}"/>
            </a:ext>
          </a:extLst>
        </xdr:cNvPr>
        <xdr:cNvGrpSpPr>
          <a:grpSpLocks/>
        </xdr:cNvGrpSpPr>
      </xdr:nvGrpSpPr>
      <xdr:grpSpPr>
        <a:xfrm>
          <a:off x="3274272" y="9268946"/>
          <a:ext cx="310056" cy="151722"/>
          <a:chOff x="6092554" y="344960"/>
          <a:chExt cx="258316" cy="230834"/>
        </a:xfrm>
      </xdr:grpSpPr>
      <mc:AlternateContent xmlns:mc="http://schemas.openxmlformats.org/markup-compatibility/2006">
        <mc:Choice xmlns:a14="http://schemas.microsoft.com/office/drawing/2010/main" Requires="a14">
          <xdr:sp macro="" textlink="">
            <xdr:nvSpPr>
              <xdr:cNvPr id="1767512" name="Option Button 88" hidden="1">
                <a:extLst>
                  <a:ext uri="{63B3BB69-23CF-44E3-9099-C40C66FF867C}">
                    <a14:compatExt spid="_x0000_s1767512"/>
                  </a:ext>
                </a:extLst>
              </xdr:cNvPr>
              <xdr:cNvSpPr/>
            </xdr:nvSpPr>
            <xdr:spPr bwMode="auto">
              <a:xfrm>
                <a:off x="6092554" y="345775"/>
                <a:ext cx="237064" cy="2228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3" name="テキスト ボックス 262">
            <a:extLst>
              <a:ext uri="{FF2B5EF4-FFF2-40B4-BE49-F238E27FC236}">
                <a16:creationId xmlns="" xmlns:a16="http://schemas.microsoft.com/office/drawing/2014/main" id="{00000000-0008-0000-0E00-000007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2</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16</xdr:col>
      <xdr:colOff>90100</xdr:colOff>
      <xdr:row>57</xdr:row>
      <xdr:rowOff>23878</xdr:rowOff>
    </xdr:from>
    <xdr:to>
      <xdr:col>18</xdr:col>
      <xdr:colOff>2454</xdr:colOff>
      <xdr:row>58</xdr:row>
      <xdr:rowOff>21167</xdr:rowOff>
    </xdr:to>
    <xdr:grpSp>
      <xdr:nvGrpSpPr>
        <xdr:cNvPr id="264" name="グループ化 263">
          <a:extLst>
            <a:ext uri="{FF2B5EF4-FFF2-40B4-BE49-F238E27FC236}">
              <a16:creationId xmlns="" xmlns:a16="http://schemas.microsoft.com/office/drawing/2014/main" id="{00000000-0008-0000-0E00-000008010000}"/>
            </a:ext>
          </a:extLst>
        </xdr:cNvPr>
        <xdr:cNvGrpSpPr>
          <a:grpSpLocks/>
        </xdr:cNvGrpSpPr>
      </xdr:nvGrpSpPr>
      <xdr:grpSpPr>
        <a:xfrm>
          <a:off x="3623883" y="9253603"/>
          <a:ext cx="312383" cy="178264"/>
          <a:chOff x="6092608" y="321452"/>
          <a:chExt cx="259384" cy="271498"/>
        </a:xfrm>
      </xdr:grpSpPr>
      <mc:AlternateContent xmlns:mc="http://schemas.openxmlformats.org/markup-compatibility/2006">
        <mc:Choice xmlns:a14="http://schemas.microsoft.com/office/drawing/2010/main" Requires="a14">
          <xdr:sp macro="" textlink="">
            <xdr:nvSpPr>
              <xdr:cNvPr id="1767513" name="Option Button 89" hidden="1">
                <a:extLst>
                  <a:ext uri="{63B3BB69-23CF-44E3-9099-C40C66FF867C}">
                    <a14:compatExt spid="_x0000_s1767513"/>
                  </a:ext>
                </a:extLst>
              </xdr:cNvPr>
              <xdr:cNvSpPr/>
            </xdr:nvSpPr>
            <xdr:spPr bwMode="auto">
              <a:xfrm>
                <a:off x="6092608" y="321452"/>
                <a:ext cx="237064" cy="271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6" name="テキスト ボックス 265">
            <a:extLst>
              <a:ext uri="{FF2B5EF4-FFF2-40B4-BE49-F238E27FC236}">
                <a16:creationId xmlns="" xmlns:a16="http://schemas.microsoft.com/office/drawing/2014/main" id="{00000000-0008-0000-0E00-00000A010000}"/>
              </a:ext>
            </a:extLst>
          </xdr:cNvPr>
          <xdr:cNvSpPr txBox="1"/>
        </xdr:nvSpPr>
        <xdr:spPr>
          <a:xfrm>
            <a:off x="6264827" y="344960"/>
            <a:ext cx="8716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3</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18</xdr:col>
      <xdr:colOff>41130</xdr:colOff>
      <xdr:row>57</xdr:row>
      <xdr:rowOff>39221</xdr:rowOff>
    </xdr:from>
    <xdr:to>
      <xdr:col>19</xdr:col>
      <xdr:colOff>190613</xdr:colOff>
      <xdr:row>58</xdr:row>
      <xdr:rowOff>9968</xdr:rowOff>
    </xdr:to>
    <xdr:grpSp>
      <xdr:nvGrpSpPr>
        <xdr:cNvPr id="267" name="グループ化 266">
          <a:extLst>
            <a:ext uri="{FF2B5EF4-FFF2-40B4-BE49-F238E27FC236}">
              <a16:creationId xmlns="" xmlns:a16="http://schemas.microsoft.com/office/drawing/2014/main" id="{00000000-0008-0000-0E00-00000B010000}"/>
            </a:ext>
          </a:extLst>
        </xdr:cNvPr>
        <xdr:cNvGrpSpPr>
          <a:grpSpLocks/>
        </xdr:cNvGrpSpPr>
      </xdr:nvGrpSpPr>
      <xdr:grpSpPr>
        <a:xfrm>
          <a:off x="3974963" y="9268946"/>
          <a:ext cx="311397" cy="151722"/>
          <a:chOff x="6092673" y="344960"/>
          <a:chExt cx="258197" cy="230834"/>
        </a:xfrm>
      </xdr:grpSpPr>
      <mc:AlternateContent xmlns:mc="http://schemas.openxmlformats.org/markup-compatibility/2006">
        <mc:Choice xmlns:a14="http://schemas.microsoft.com/office/drawing/2010/main" Requires="a14">
          <xdr:sp macro="" textlink="">
            <xdr:nvSpPr>
              <xdr:cNvPr id="1767514" name="Option Button 90" hidden="1">
                <a:extLst>
                  <a:ext uri="{63B3BB69-23CF-44E3-9099-C40C66FF867C}">
                    <a14:compatExt spid="_x0000_s1767514"/>
                  </a:ext>
                </a:extLst>
              </xdr:cNvPr>
              <xdr:cNvSpPr/>
            </xdr:nvSpPr>
            <xdr:spPr bwMode="auto">
              <a:xfrm>
                <a:off x="6092673" y="345775"/>
                <a:ext cx="237066" cy="2228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9" name="テキスト ボックス 268">
            <a:extLst>
              <a:ext uri="{FF2B5EF4-FFF2-40B4-BE49-F238E27FC236}">
                <a16:creationId xmlns="" xmlns:a16="http://schemas.microsoft.com/office/drawing/2014/main" id="{00000000-0008-0000-0E00-00000D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4</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19</xdr:col>
      <xdr:colOff>230173</xdr:colOff>
      <xdr:row>57</xdr:row>
      <xdr:rowOff>34461</xdr:rowOff>
    </xdr:from>
    <xdr:to>
      <xdr:col>20</xdr:col>
      <xdr:colOff>263812</xdr:colOff>
      <xdr:row>58</xdr:row>
      <xdr:rowOff>10584</xdr:rowOff>
    </xdr:to>
    <xdr:grpSp>
      <xdr:nvGrpSpPr>
        <xdr:cNvPr id="270" name="グループ化 269">
          <a:extLst>
            <a:ext uri="{FF2B5EF4-FFF2-40B4-BE49-F238E27FC236}">
              <a16:creationId xmlns="" xmlns:a16="http://schemas.microsoft.com/office/drawing/2014/main" id="{00000000-0008-0000-0E00-00000E010000}"/>
            </a:ext>
          </a:extLst>
        </xdr:cNvPr>
        <xdr:cNvGrpSpPr>
          <a:grpSpLocks/>
        </xdr:cNvGrpSpPr>
      </xdr:nvGrpSpPr>
      <xdr:grpSpPr>
        <a:xfrm>
          <a:off x="4325915" y="9264186"/>
          <a:ext cx="309827" cy="157098"/>
          <a:chOff x="6092628" y="337669"/>
          <a:chExt cx="255402" cy="239071"/>
        </a:xfrm>
      </xdr:grpSpPr>
      <mc:AlternateContent xmlns:mc="http://schemas.openxmlformats.org/markup-compatibility/2006">
        <mc:Choice xmlns:a14="http://schemas.microsoft.com/office/drawing/2010/main" Requires="a14">
          <xdr:sp macro="" textlink="">
            <xdr:nvSpPr>
              <xdr:cNvPr id="1767515" name="Option Button 91" hidden="1">
                <a:extLst>
                  <a:ext uri="{63B3BB69-23CF-44E3-9099-C40C66FF867C}">
                    <a14:compatExt spid="_x0000_s1767515"/>
                  </a:ext>
                </a:extLst>
              </xdr:cNvPr>
              <xdr:cNvSpPr/>
            </xdr:nvSpPr>
            <xdr:spPr bwMode="auto">
              <a:xfrm>
                <a:off x="6092628" y="337669"/>
                <a:ext cx="237068" cy="239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2" name="テキスト ボックス 271">
            <a:extLst>
              <a:ext uri="{FF2B5EF4-FFF2-40B4-BE49-F238E27FC236}">
                <a16:creationId xmlns="" xmlns:a16="http://schemas.microsoft.com/office/drawing/2014/main" id="{00000000-0008-0000-0E00-000010010000}"/>
              </a:ext>
            </a:extLst>
          </xdr:cNvPr>
          <xdr:cNvSpPr txBox="1"/>
        </xdr:nvSpPr>
        <xdr:spPr>
          <a:xfrm>
            <a:off x="6268789" y="344960"/>
            <a:ext cx="7924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5</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25214</xdr:colOff>
      <xdr:row>57</xdr:row>
      <xdr:rowOff>39221</xdr:rowOff>
    </xdr:from>
    <xdr:to>
      <xdr:col>22</xdr:col>
      <xdr:colOff>67348</xdr:colOff>
      <xdr:row>58</xdr:row>
      <xdr:rowOff>9968</xdr:rowOff>
    </xdr:to>
    <xdr:grpSp>
      <xdr:nvGrpSpPr>
        <xdr:cNvPr id="273" name="グループ化 272">
          <a:extLst>
            <a:ext uri="{FF2B5EF4-FFF2-40B4-BE49-F238E27FC236}">
              <a16:creationId xmlns="" xmlns:a16="http://schemas.microsoft.com/office/drawing/2014/main" id="{00000000-0008-0000-0E00-000011010000}"/>
            </a:ext>
          </a:extLst>
        </xdr:cNvPr>
        <xdr:cNvGrpSpPr>
          <a:grpSpLocks/>
        </xdr:cNvGrpSpPr>
      </xdr:nvGrpSpPr>
      <xdr:grpSpPr>
        <a:xfrm>
          <a:off x="4673407" y="9268946"/>
          <a:ext cx="318342" cy="151722"/>
          <a:chOff x="6092689" y="344960"/>
          <a:chExt cx="258181" cy="230834"/>
        </a:xfrm>
      </xdr:grpSpPr>
      <mc:AlternateContent xmlns:mc="http://schemas.openxmlformats.org/markup-compatibility/2006">
        <mc:Choice xmlns:a14="http://schemas.microsoft.com/office/drawing/2010/main" Requires="a14">
          <xdr:sp macro="" textlink="">
            <xdr:nvSpPr>
              <xdr:cNvPr id="1767516" name="Option Button 92" hidden="1">
                <a:extLst>
                  <a:ext uri="{63B3BB69-23CF-44E3-9099-C40C66FF867C}">
                    <a14:compatExt spid="_x0000_s1767516"/>
                  </a:ext>
                </a:extLst>
              </xdr:cNvPr>
              <xdr:cNvSpPr/>
            </xdr:nvSpPr>
            <xdr:spPr bwMode="auto">
              <a:xfrm>
                <a:off x="6092689" y="345775"/>
                <a:ext cx="237068" cy="2228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5" name="テキスト ボックス 274">
            <a:extLst>
              <a:ext uri="{FF2B5EF4-FFF2-40B4-BE49-F238E27FC236}">
                <a16:creationId xmlns="" xmlns:a16="http://schemas.microsoft.com/office/drawing/2014/main" id="{00000000-0008-0000-0E00-000013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6</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22</xdr:col>
      <xdr:colOff>106909</xdr:colOff>
      <xdr:row>57</xdr:row>
      <xdr:rowOff>8003</xdr:rowOff>
    </xdr:from>
    <xdr:to>
      <xdr:col>23</xdr:col>
      <xdr:colOff>162138</xdr:colOff>
      <xdr:row>58</xdr:row>
      <xdr:rowOff>37042</xdr:rowOff>
    </xdr:to>
    <xdr:grpSp>
      <xdr:nvGrpSpPr>
        <xdr:cNvPr id="276" name="グループ化 275">
          <a:extLst>
            <a:ext uri="{FF2B5EF4-FFF2-40B4-BE49-F238E27FC236}">
              <a16:creationId xmlns="" xmlns:a16="http://schemas.microsoft.com/office/drawing/2014/main" id="{00000000-0008-0000-0E00-000014010000}"/>
            </a:ext>
          </a:extLst>
        </xdr:cNvPr>
        <xdr:cNvGrpSpPr>
          <a:grpSpLocks/>
        </xdr:cNvGrpSpPr>
      </xdr:nvGrpSpPr>
      <xdr:grpSpPr>
        <a:xfrm>
          <a:off x="5031343" y="9237728"/>
          <a:ext cx="312373" cy="210014"/>
          <a:chOff x="6092688" y="297131"/>
          <a:chExt cx="259304" cy="320144"/>
        </a:xfrm>
      </xdr:grpSpPr>
      <mc:AlternateContent xmlns:mc="http://schemas.openxmlformats.org/markup-compatibility/2006">
        <mc:Choice xmlns:a14="http://schemas.microsoft.com/office/drawing/2010/main" Requires="a14">
          <xdr:sp macro="" textlink="">
            <xdr:nvSpPr>
              <xdr:cNvPr id="1767517" name="Option Button 93" hidden="1">
                <a:extLst>
                  <a:ext uri="{63B3BB69-23CF-44E3-9099-C40C66FF867C}">
                    <a14:compatExt spid="_x0000_s1767517"/>
                  </a:ext>
                </a:extLst>
              </xdr:cNvPr>
              <xdr:cNvSpPr/>
            </xdr:nvSpPr>
            <xdr:spPr bwMode="auto">
              <a:xfrm>
                <a:off x="6092688" y="297131"/>
                <a:ext cx="237067" cy="3201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8" name="テキスト ボックス 277">
            <a:extLst>
              <a:ext uri="{FF2B5EF4-FFF2-40B4-BE49-F238E27FC236}">
                <a16:creationId xmlns="" xmlns:a16="http://schemas.microsoft.com/office/drawing/2014/main" id="{00000000-0008-0000-0E00-000016010000}"/>
              </a:ext>
            </a:extLst>
          </xdr:cNvPr>
          <xdr:cNvSpPr txBox="1"/>
        </xdr:nvSpPr>
        <xdr:spPr>
          <a:xfrm>
            <a:off x="6264827" y="344960"/>
            <a:ext cx="8716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7</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23</xdr:col>
      <xdr:colOff>190970</xdr:colOff>
      <xdr:row>57</xdr:row>
      <xdr:rowOff>34461</xdr:rowOff>
    </xdr:from>
    <xdr:to>
      <xdr:col>24</xdr:col>
      <xdr:colOff>230211</xdr:colOff>
      <xdr:row>58</xdr:row>
      <xdr:rowOff>10584</xdr:rowOff>
    </xdr:to>
    <xdr:grpSp>
      <xdr:nvGrpSpPr>
        <xdr:cNvPr id="279" name="グループ化 278">
          <a:extLst>
            <a:ext uri="{FF2B5EF4-FFF2-40B4-BE49-F238E27FC236}">
              <a16:creationId xmlns="" xmlns:a16="http://schemas.microsoft.com/office/drawing/2014/main" id="{00000000-0008-0000-0E00-000017010000}"/>
            </a:ext>
          </a:extLst>
        </xdr:cNvPr>
        <xdr:cNvGrpSpPr>
          <a:grpSpLocks/>
        </xdr:cNvGrpSpPr>
      </xdr:nvGrpSpPr>
      <xdr:grpSpPr>
        <a:xfrm>
          <a:off x="5372582" y="9264186"/>
          <a:ext cx="305959" cy="157098"/>
          <a:chOff x="6092758" y="337669"/>
          <a:chExt cx="255272" cy="239071"/>
        </a:xfrm>
      </xdr:grpSpPr>
      <mc:AlternateContent xmlns:mc="http://schemas.openxmlformats.org/markup-compatibility/2006">
        <mc:Choice xmlns:a14="http://schemas.microsoft.com/office/drawing/2010/main" Requires="a14">
          <xdr:sp macro="" textlink="">
            <xdr:nvSpPr>
              <xdr:cNvPr id="1767518" name="Option Button 94" hidden="1">
                <a:extLst>
                  <a:ext uri="{63B3BB69-23CF-44E3-9099-C40C66FF867C}">
                    <a14:compatExt spid="_x0000_s1767518"/>
                  </a:ext>
                </a:extLst>
              </xdr:cNvPr>
              <xdr:cNvSpPr/>
            </xdr:nvSpPr>
            <xdr:spPr bwMode="auto">
              <a:xfrm>
                <a:off x="6092758" y="337669"/>
                <a:ext cx="237072" cy="239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1" name="テキスト ボックス 280">
            <a:extLst>
              <a:ext uri="{FF2B5EF4-FFF2-40B4-BE49-F238E27FC236}">
                <a16:creationId xmlns="" xmlns:a16="http://schemas.microsoft.com/office/drawing/2014/main" id="{00000000-0008-0000-0E00-000019010000}"/>
              </a:ext>
            </a:extLst>
          </xdr:cNvPr>
          <xdr:cNvSpPr txBox="1"/>
        </xdr:nvSpPr>
        <xdr:spPr>
          <a:xfrm>
            <a:off x="6268789" y="344960"/>
            <a:ext cx="7924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8</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25</xdr:col>
      <xdr:colOff>4843</xdr:colOff>
      <xdr:row>57</xdr:row>
      <xdr:rowOff>29169</xdr:rowOff>
    </xdr:from>
    <xdr:to>
      <xdr:col>26</xdr:col>
      <xdr:colOff>44953</xdr:colOff>
      <xdr:row>58</xdr:row>
      <xdr:rowOff>15876</xdr:rowOff>
    </xdr:to>
    <xdr:grpSp>
      <xdr:nvGrpSpPr>
        <xdr:cNvPr id="282" name="グループ化 281">
          <a:extLst>
            <a:ext uri="{FF2B5EF4-FFF2-40B4-BE49-F238E27FC236}">
              <a16:creationId xmlns="" xmlns:a16="http://schemas.microsoft.com/office/drawing/2014/main" id="{00000000-0008-0000-0E00-00001A010000}"/>
            </a:ext>
          </a:extLst>
        </xdr:cNvPr>
        <xdr:cNvGrpSpPr>
          <a:grpSpLocks/>
        </xdr:cNvGrpSpPr>
      </xdr:nvGrpSpPr>
      <xdr:grpSpPr>
        <a:xfrm>
          <a:off x="5719833" y="9258894"/>
          <a:ext cx="306843" cy="167682"/>
          <a:chOff x="6092573" y="329559"/>
          <a:chExt cx="258297" cy="255286"/>
        </a:xfrm>
      </xdr:grpSpPr>
      <mc:AlternateContent xmlns:mc="http://schemas.openxmlformats.org/markup-compatibility/2006">
        <mc:Choice xmlns:a14="http://schemas.microsoft.com/office/drawing/2010/main" Requires="a14">
          <xdr:sp macro="" textlink="">
            <xdr:nvSpPr>
              <xdr:cNvPr id="1767519" name="Option Button 95" hidden="1">
                <a:extLst>
                  <a:ext uri="{63B3BB69-23CF-44E3-9099-C40C66FF867C}">
                    <a14:compatExt spid="_x0000_s1767519"/>
                  </a:ext>
                </a:extLst>
              </xdr:cNvPr>
              <xdr:cNvSpPr/>
            </xdr:nvSpPr>
            <xdr:spPr bwMode="auto">
              <a:xfrm>
                <a:off x="6092573" y="329559"/>
                <a:ext cx="237064" cy="2552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4" name="テキスト ボックス 283">
            <a:extLst>
              <a:ext uri="{FF2B5EF4-FFF2-40B4-BE49-F238E27FC236}">
                <a16:creationId xmlns="" xmlns:a16="http://schemas.microsoft.com/office/drawing/2014/main" id="{00000000-0008-0000-0E00-00001C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9</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26</xdr:col>
      <xdr:colOff>84514</xdr:colOff>
      <xdr:row>57</xdr:row>
      <xdr:rowOff>34461</xdr:rowOff>
    </xdr:from>
    <xdr:to>
      <xdr:col>27</xdr:col>
      <xdr:colOff>248054</xdr:colOff>
      <xdr:row>58</xdr:row>
      <xdr:rowOff>10584</xdr:rowOff>
    </xdr:to>
    <xdr:grpSp>
      <xdr:nvGrpSpPr>
        <xdr:cNvPr id="285" name="グループ化 284">
          <a:extLst>
            <a:ext uri="{FF2B5EF4-FFF2-40B4-BE49-F238E27FC236}">
              <a16:creationId xmlns="" xmlns:a16="http://schemas.microsoft.com/office/drawing/2014/main" id="{00000000-0008-0000-0E00-00001D010000}"/>
            </a:ext>
          </a:extLst>
        </xdr:cNvPr>
        <xdr:cNvGrpSpPr>
          <a:grpSpLocks/>
        </xdr:cNvGrpSpPr>
      </xdr:nvGrpSpPr>
      <xdr:grpSpPr>
        <a:xfrm>
          <a:off x="6066217" y="9264186"/>
          <a:ext cx="430230" cy="157098"/>
          <a:chOff x="6092599" y="337669"/>
          <a:chExt cx="358564" cy="239071"/>
        </a:xfrm>
      </xdr:grpSpPr>
      <mc:AlternateContent xmlns:mc="http://schemas.openxmlformats.org/markup-compatibility/2006">
        <mc:Choice xmlns:a14="http://schemas.microsoft.com/office/drawing/2010/main" Requires="a14">
          <xdr:sp macro="" textlink="">
            <xdr:nvSpPr>
              <xdr:cNvPr id="1767520" name="Option Button 96" hidden="1">
                <a:extLst>
                  <a:ext uri="{63B3BB69-23CF-44E3-9099-C40C66FF867C}">
                    <a14:compatExt spid="_x0000_s1767520"/>
                  </a:ext>
                </a:extLst>
              </xdr:cNvPr>
              <xdr:cNvSpPr/>
            </xdr:nvSpPr>
            <xdr:spPr bwMode="auto">
              <a:xfrm>
                <a:off x="6092599" y="337669"/>
                <a:ext cx="237067" cy="239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7" name="テキスト ボックス 286">
            <a:extLst>
              <a:ext uri="{FF2B5EF4-FFF2-40B4-BE49-F238E27FC236}">
                <a16:creationId xmlns="" xmlns:a16="http://schemas.microsoft.com/office/drawing/2014/main" id="{00000000-0008-0000-0E00-00001F010000}"/>
              </a:ext>
            </a:extLst>
          </xdr:cNvPr>
          <xdr:cNvSpPr txBox="1"/>
        </xdr:nvSpPr>
        <xdr:spPr>
          <a:xfrm>
            <a:off x="6264826" y="344960"/>
            <a:ext cx="18633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10</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9</xdr:col>
      <xdr:colOff>143208</xdr:colOff>
      <xdr:row>29</xdr:row>
      <xdr:rowOff>22454</xdr:rowOff>
    </xdr:from>
    <xdr:to>
      <xdr:col>11</xdr:col>
      <xdr:colOff>165497</xdr:colOff>
      <xdr:row>29</xdr:row>
      <xdr:rowOff>169239</xdr:rowOff>
    </xdr:to>
    <xdr:grpSp>
      <xdr:nvGrpSpPr>
        <xdr:cNvPr id="288" name="グループ化 287">
          <a:extLst>
            <a:ext uri="{FF2B5EF4-FFF2-40B4-BE49-F238E27FC236}">
              <a16:creationId xmlns="" xmlns:a16="http://schemas.microsoft.com/office/drawing/2014/main" id="{00000000-0008-0000-0E00-000020010000}"/>
            </a:ext>
          </a:extLst>
        </xdr:cNvPr>
        <xdr:cNvGrpSpPr/>
      </xdr:nvGrpSpPr>
      <xdr:grpSpPr>
        <a:xfrm>
          <a:off x="2238707" y="4899254"/>
          <a:ext cx="460446" cy="146785"/>
          <a:chOff x="4910109" y="1167431"/>
          <a:chExt cx="424074" cy="193700"/>
        </a:xfrm>
      </xdr:grpSpPr>
      <mc:AlternateContent xmlns:mc="http://schemas.openxmlformats.org/markup-compatibility/2006">
        <mc:Choice xmlns:a14="http://schemas.microsoft.com/office/drawing/2010/main" Requires="a14">
          <xdr:sp macro="" textlink="">
            <xdr:nvSpPr>
              <xdr:cNvPr id="1767521" name="Check Box 97" hidden="1">
                <a:extLst>
                  <a:ext uri="{63B3BB69-23CF-44E3-9099-C40C66FF867C}">
                    <a14:compatExt spid="_x0000_s1767521"/>
                  </a:ext>
                </a:extLst>
              </xdr:cNvPr>
              <xdr:cNvSpPr/>
            </xdr:nvSpPr>
            <xdr:spPr bwMode="auto">
              <a:xfrm>
                <a:off x="4910109" y="1181111"/>
                <a:ext cx="209641"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0" name="テキスト ボックス 289">
            <a:extLst>
              <a:ext uri="{FF2B5EF4-FFF2-40B4-BE49-F238E27FC236}">
                <a16:creationId xmlns="" xmlns:a16="http://schemas.microsoft.com/office/drawing/2014/main" id="{00000000-0008-0000-0E00-000022010000}"/>
              </a:ext>
            </a:extLst>
          </xdr:cNvPr>
          <xdr:cNvSpPr txBox="1"/>
        </xdr:nvSpPr>
        <xdr:spPr>
          <a:xfrm>
            <a:off x="5076908" y="1167431"/>
            <a:ext cx="25727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水分</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11</xdr:col>
      <xdr:colOff>96059</xdr:colOff>
      <xdr:row>29</xdr:row>
      <xdr:rowOff>12928</xdr:rowOff>
    </xdr:from>
    <xdr:to>
      <xdr:col>14</xdr:col>
      <xdr:colOff>123822</xdr:colOff>
      <xdr:row>30</xdr:row>
      <xdr:rowOff>9524</xdr:rowOff>
    </xdr:to>
    <xdr:grpSp>
      <xdr:nvGrpSpPr>
        <xdr:cNvPr id="291" name="グループ化 290">
          <a:extLst>
            <a:ext uri="{FF2B5EF4-FFF2-40B4-BE49-F238E27FC236}">
              <a16:creationId xmlns="" xmlns:a16="http://schemas.microsoft.com/office/drawing/2014/main" id="{00000000-0008-0000-0E00-000023010000}"/>
            </a:ext>
          </a:extLst>
        </xdr:cNvPr>
        <xdr:cNvGrpSpPr/>
      </xdr:nvGrpSpPr>
      <xdr:grpSpPr>
        <a:xfrm>
          <a:off x="2629709" y="4889728"/>
          <a:ext cx="627838" cy="177571"/>
          <a:chOff x="4898493" y="1154862"/>
          <a:chExt cx="623418" cy="234326"/>
        </a:xfrm>
      </xdr:grpSpPr>
      <mc:AlternateContent xmlns:mc="http://schemas.openxmlformats.org/markup-compatibility/2006">
        <mc:Choice xmlns:a14="http://schemas.microsoft.com/office/drawing/2010/main" Requires="a14">
          <xdr:sp macro="" textlink="">
            <xdr:nvSpPr>
              <xdr:cNvPr id="1767522" name="Check Box 98" hidden="1">
                <a:extLst>
                  <a:ext uri="{63B3BB69-23CF-44E3-9099-C40C66FF867C}">
                    <a14:compatExt spid="_x0000_s1767522"/>
                  </a:ext>
                </a:extLst>
              </xdr:cNvPr>
              <xdr:cNvSpPr/>
            </xdr:nvSpPr>
            <xdr:spPr bwMode="auto">
              <a:xfrm>
                <a:off x="4898493" y="1169223"/>
                <a:ext cx="195496" cy="1852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3" name="テキスト ボックス 292">
            <a:extLst>
              <a:ext uri="{FF2B5EF4-FFF2-40B4-BE49-F238E27FC236}">
                <a16:creationId xmlns="" xmlns:a16="http://schemas.microsoft.com/office/drawing/2014/main" id="{00000000-0008-0000-0E00-000025010000}"/>
              </a:ext>
            </a:extLst>
          </xdr:cNvPr>
          <xdr:cNvSpPr txBox="1"/>
        </xdr:nvSpPr>
        <xdr:spPr>
          <a:xfrm>
            <a:off x="5099482" y="1154862"/>
            <a:ext cx="422429" cy="234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固形物</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1439</xdr:colOff>
      <xdr:row>41</xdr:row>
      <xdr:rowOff>174625</xdr:rowOff>
    </xdr:from>
    <xdr:to>
      <xdr:col>10</xdr:col>
      <xdr:colOff>65477</xdr:colOff>
      <xdr:row>43</xdr:row>
      <xdr:rowOff>18271</xdr:rowOff>
    </xdr:to>
    <xdr:grpSp>
      <xdr:nvGrpSpPr>
        <xdr:cNvPr id="294" name="グループ化 293">
          <a:extLst>
            <a:ext uri="{FF2B5EF4-FFF2-40B4-BE49-F238E27FC236}">
              <a16:creationId xmlns="" xmlns:a16="http://schemas.microsoft.com/office/drawing/2014/main" id="{00000000-0008-0000-0E00-000026010000}"/>
            </a:ext>
          </a:extLst>
        </xdr:cNvPr>
        <xdr:cNvGrpSpPr>
          <a:grpSpLocks/>
        </xdr:cNvGrpSpPr>
      </xdr:nvGrpSpPr>
      <xdr:grpSpPr>
        <a:xfrm>
          <a:off x="1935013" y="6794500"/>
          <a:ext cx="464093" cy="205596"/>
          <a:chOff x="6092729" y="300677"/>
          <a:chExt cx="386850" cy="313047"/>
        </a:xfrm>
      </xdr:grpSpPr>
      <mc:AlternateContent xmlns:mc="http://schemas.openxmlformats.org/markup-compatibility/2006">
        <mc:Choice xmlns:a14="http://schemas.microsoft.com/office/drawing/2010/main" Requires="a14">
          <xdr:sp macro="" textlink="">
            <xdr:nvSpPr>
              <xdr:cNvPr id="1767523" name="Option Button 99" hidden="1">
                <a:extLst>
                  <a:ext uri="{63B3BB69-23CF-44E3-9099-C40C66FF867C}">
                    <a14:compatExt spid="_x0000_s1767523"/>
                  </a:ext>
                </a:extLst>
              </xdr:cNvPr>
              <xdr:cNvSpPr/>
            </xdr:nvSpPr>
            <xdr:spPr bwMode="auto">
              <a:xfrm>
                <a:off x="6092729" y="300677"/>
                <a:ext cx="237068" cy="3130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6" name="テキスト ボックス 295">
            <a:extLst>
              <a:ext uri="{FF2B5EF4-FFF2-40B4-BE49-F238E27FC236}">
                <a16:creationId xmlns="" xmlns:a16="http://schemas.microsoft.com/office/drawing/2014/main" id="{00000000-0008-0000-0E00-000028010000}"/>
              </a:ext>
            </a:extLst>
          </xdr:cNvPr>
          <xdr:cNvSpPr txBox="1"/>
        </xdr:nvSpPr>
        <xdr:spPr>
          <a:xfrm>
            <a:off x="6263164" y="344960"/>
            <a:ext cx="21641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自立</a:t>
            </a:r>
          </a:p>
        </xdr:txBody>
      </xdr:sp>
    </xdr:grpSp>
    <xdr:clientData/>
  </xdr:twoCellAnchor>
  <xdr:twoCellAnchor editAs="oneCell">
    <xdr:from>
      <xdr:col>10</xdr:col>
      <xdr:colOff>102270</xdr:colOff>
      <xdr:row>42</xdr:row>
      <xdr:rowOff>23491</xdr:rowOff>
    </xdr:from>
    <xdr:to>
      <xdr:col>15</xdr:col>
      <xdr:colOff>107157</xdr:colOff>
      <xdr:row>42</xdr:row>
      <xdr:rowOff>173532</xdr:rowOff>
    </xdr:to>
    <xdr:grpSp>
      <xdr:nvGrpSpPr>
        <xdr:cNvPr id="297" name="グループ化 296">
          <a:extLst>
            <a:ext uri="{FF2B5EF4-FFF2-40B4-BE49-F238E27FC236}">
              <a16:creationId xmlns="" xmlns:a16="http://schemas.microsoft.com/office/drawing/2014/main" id="{00000000-0008-0000-0E00-000029010000}"/>
            </a:ext>
          </a:extLst>
        </xdr:cNvPr>
        <xdr:cNvGrpSpPr>
          <a:grpSpLocks/>
        </xdr:cNvGrpSpPr>
      </xdr:nvGrpSpPr>
      <xdr:grpSpPr>
        <a:xfrm>
          <a:off x="2435895" y="6824341"/>
          <a:ext cx="1005012" cy="150041"/>
          <a:chOff x="6092635" y="344959"/>
          <a:chExt cx="839764" cy="230833"/>
        </a:xfrm>
      </xdr:grpSpPr>
      <mc:AlternateContent xmlns:mc="http://schemas.openxmlformats.org/markup-compatibility/2006">
        <mc:Choice xmlns:a14="http://schemas.microsoft.com/office/drawing/2010/main" Requires="a14">
          <xdr:sp macro="" textlink="">
            <xdr:nvSpPr>
              <xdr:cNvPr id="1767524" name="Option Button 100" hidden="1">
                <a:extLst>
                  <a:ext uri="{63B3BB69-23CF-44E3-9099-C40C66FF867C}">
                    <a14:compatExt spid="_x0000_s1767524"/>
                  </a:ext>
                </a:extLst>
              </xdr:cNvPr>
              <xdr:cNvSpPr/>
            </xdr:nvSpPr>
            <xdr:spPr bwMode="auto">
              <a:xfrm>
                <a:off x="6092635" y="345071"/>
                <a:ext cx="237066" cy="224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9" name="テキスト ボックス 298">
            <a:extLst>
              <a:ext uri="{FF2B5EF4-FFF2-40B4-BE49-F238E27FC236}">
                <a16:creationId xmlns="" xmlns:a16="http://schemas.microsoft.com/office/drawing/2014/main" id="{00000000-0008-0000-0E00-00002B010000}"/>
              </a:ext>
            </a:extLst>
          </xdr:cNvPr>
          <xdr:cNvSpPr txBox="1"/>
        </xdr:nvSpPr>
        <xdr:spPr>
          <a:xfrm>
            <a:off x="6268787" y="344959"/>
            <a:ext cx="663612" cy="230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ja-JP" sz="900">
                <a:solidFill>
                  <a:schemeClr val="dk1"/>
                </a:solidFill>
                <a:effectLst/>
                <a:latin typeface="HG丸ｺﾞｼｯｸM-PRO" panose="020F0600000000000000" pitchFamily="50" charset="-128"/>
                <a:ea typeface="HG丸ｺﾞｼｯｸM-PRO" panose="020F0600000000000000" pitchFamily="50" charset="-128"/>
                <a:cs typeface="+mn-cs"/>
              </a:rPr>
              <a:t>要介助・支援</a:t>
            </a:r>
            <a:endParaRPr lang="ja-JP" altLang="ja-JP" sz="600">
              <a:effectLst/>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11</xdr:col>
      <xdr:colOff>45324</xdr:colOff>
      <xdr:row>58</xdr:row>
      <xdr:rowOff>10223</xdr:rowOff>
    </xdr:from>
    <xdr:to>
      <xdr:col>14</xdr:col>
      <xdr:colOff>26313</xdr:colOff>
      <xdr:row>59</xdr:row>
      <xdr:rowOff>15875</xdr:rowOff>
    </xdr:to>
    <xdr:grpSp>
      <xdr:nvGrpSpPr>
        <xdr:cNvPr id="300" name="グループ化 299">
          <a:extLst>
            <a:ext uri="{FF2B5EF4-FFF2-40B4-BE49-F238E27FC236}">
              <a16:creationId xmlns="" xmlns:a16="http://schemas.microsoft.com/office/drawing/2014/main" id="{00000000-0008-0000-0E00-00002C010000}"/>
            </a:ext>
          </a:extLst>
        </xdr:cNvPr>
        <xdr:cNvGrpSpPr>
          <a:grpSpLocks/>
        </xdr:cNvGrpSpPr>
      </xdr:nvGrpSpPr>
      <xdr:grpSpPr>
        <a:xfrm>
          <a:off x="2578969" y="9420923"/>
          <a:ext cx="581061" cy="186627"/>
          <a:chOff x="6092660" y="316003"/>
          <a:chExt cx="480134" cy="282397"/>
        </a:xfrm>
      </xdr:grpSpPr>
      <mc:AlternateContent xmlns:mc="http://schemas.openxmlformats.org/markup-compatibility/2006">
        <mc:Choice xmlns:a14="http://schemas.microsoft.com/office/drawing/2010/main" Requires="a14">
          <xdr:sp macro="" textlink="">
            <xdr:nvSpPr>
              <xdr:cNvPr id="1767525" name="Option Button 101" hidden="1">
                <a:extLst>
                  <a:ext uri="{63B3BB69-23CF-44E3-9099-C40C66FF867C}">
                    <a14:compatExt spid="_x0000_s1767525"/>
                  </a:ext>
                </a:extLst>
              </xdr:cNvPr>
              <xdr:cNvSpPr/>
            </xdr:nvSpPr>
            <xdr:spPr bwMode="auto">
              <a:xfrm>
                <a:off x="6092660" y="316003"/>
                <a:ext cx="237068" cy="282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2" name="テキスト ボックス 301">
            <a:extLst>
              <a:ext uri="{FF2B5EF4-FFF2-40B4-BE49-F238E27FC236}">
                <a16:creationId xmlns="" xmlns:a16="http://schemas.microsoft.com/office/drawing/2014/main" id="{00000000-0008-0000-0E00-00002E010000}"/>
              </a:ext>
            </a:extLst>
          </xdr:cNvPr>
          <xdr:cNvSpPr txBox="1"/>
        </xdr:nvSpPr>
        <xdr:spPr>
          <a:xfrm>
            <a:off x="6263151" y="345205"/>
            <a:ext cx="309643" cy="230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ja-JP" sz="900">
                <a:solidFill>
                  <a:schemeClr val="dk1"/>
                </a:solidFill>
                <a:effectLst/>
                <a:latin typeface="HG丸ｺﾞｼｯｸM-PRO" panose="020F0600000000000000" pitchFamily="50" charset="-128"/>
                <a:ea typeface="HG丸ｺﾞｼｯｸM-PRO" panose="020F0600000000000000" pitchFamily="50" charset="-128"/>
                <a:cs typeface="+mn-cs"/>
              </a:rPr>
              <a:t>先行期</a:t>
            </a:r>
            <a:endParaRPr lang="ja-JP" altLang="ja-JP" sz="600">
              <a:effectLst/>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14</xdr:col>
      <xdr:colOff>140538</xdr:colOff>
      <xdr:row>58</xdr:row>
      <xdr:rowOff>20812</xdr:rowOff>
    </xdr:from>
    <xdr:to>
      <xdr:col>17</xdr:col>
      <xdr:colOff>159428</xdr:colOff>
      <xdr:row>59</xdr:row>
      <xdr:rowOff>5294</xdr:rowOff>
    </xdr:to>
    <xdr:grpSp>
      <xdr:nvGrpSpPr>
        <xdr:cNvPr id="303" name="グループ化 302">
          <a:extLst>
            <a:ext uri="{FF2B5EF4-FFF2-40B4-BE49-F238E27FC236}">
              <a16:creationId xmlns="" xmlns:a16="http://schemas.microsoft.com/office/drawing/2014/main" id="{00000000-0008-0000-0E00-00002F010000}"/>
            </a:ext>
          </a:extLst>
        </xdr:cNvPr>
        <xdr:cNvGrpSpPr>
          <a:grpSpLocks/>
        </xdr:cNvGrpSpPr>
      </xdr:nvGrpSpPr>
      <xdr:grpSpPr>
        <a:xfrm>
          <a:off x="3274269" y="9431512"/>
          <a:ext cx="580859" cy="165457"/>
          <a:chOff x="6092665" y="332114"/>
          <a:chExt cx="482891" cy="250179"/>
        </a:xfrm>
      </xdr:grpSpPr>
      <mc:AlternateContent xmlns:mc="http://schemas.openxmlformats.org/markup-compatibility/2006">
        <mc:Choice xmlns:a14="http://schemas.microsoft.com/office/drawing/2010/main" Requires="a14">
          <xdr:sp macro="" textlink="">
            <xdr:nvSpPr>
              <xdr:cNvPr id="1767526" name="Option Button 102" hidden="1">
                <a:extLst>
                  <a:ext uri="{63B3BB69-23CF-44E3-9099-C40C66FF867C}">
                    <a14:compatExt spid="_x0000_s1767526"/>
                  </a:ext>
                </a:extLst>
              </xdr:cNvPr>
              <xdr:cNvSpPr/>
            </xdr:nvSpPr>
            <xdr:spPr bwMode="auto">
              <a:xfrm>
                <a:off x="6092665" y="332114"/>
                <a:ext cx="237066" cy="2501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5" name="テキスト ボックス 304">
            <a:extLst>
              <a:ext uri="{FF2B5EF4-FFF2-40B4-BE49-F238E27FC236}">
                <a16:creationId xmlns="" xmlns:a16="http://schemas.microsoft.com/office/drawing/2014/main" id="{00000000-0008-0000-0E00-000031010000}"/>
              </a:ext>
            </a:extLst>
          </xdr:cNvPr>
          <xdr:cNvSpPr txBox="1"/>
        </xdr:nvSpPr>
        <xdr:spPr>
          <a:xfrm>
            <a:off x="6263165" y="345205"/>
            <a:ext cx="312391"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準備期</a:t>
            </a:r>
          </a:p>
        </xdr:txBody>
      </xdr:sp>
    </xdr:grpSp>
    <xdr:clientData/>
  </xdr:twoCellAnchor>
  <xdr:twoCellAnchor editAs="oneCell">
    <xdr:from>
      <xdr:col>18</xdr:col>
      <xdr:colOff>41134</xdr:colOff>
      <xdr:row>58</xdr:row>
      <xdr:rowOff>4936</xdr:rowOff>
    </xdr:from>
    <xdr:to>
      <xdr:col>20</xdr:col>
      <xdr:colOff>254005</xdr:colOff>
      <xdr:row>59</xdr:row>
      <xdr:rowOff>21168</xdr:rowOff>
    </xdr:to>
    <xdr:grpSp>
      <xdr:nvGrpSpPr>
        <xdr:cNvPr id="306" name="グループ化 305">
          <a:extLst>
            <a:ext uri="{FF2B5EF4-FFF2-40B4-BE49-F238E27FC236}">
              <a16:creationId xmlns="" xmlns:a16="http://schemas.microsoft.com/office/drawing/2014/main" id="{00000000-0008-0000-0E00-000032010000}"/>
            </a:ext>
          </a:extLst>
        </xdr:cNvPr>
        <xdr:cNvGrpSpPr>
          <a:grpSpLocks/>
        </xdr:cNvGrpSpPr>
      </xdr:nvGrpSpPr>
      <xdr:grpSpPr>
        <a:xfrm>
          <a:off x="3974957" y="9415636"/>
          <a:ext cx="651013" cy="197207"/>
          <a:chOff x="6092696" y="307955"/>
          <a:chExt cx="540423" cy="298496"/>
        </a:xfrm>
      </xdr:grpSpPr>
      <mc:AlternateContent xmlns:mc="http://schemas.openxmlformats.org/markup-compatibility/2006">
        <mc:Choice xmlns:a14="http://schemas.microsoft.com/office/drawing/2010/main" Requires="a14">
          <xdr:sp macro="" textlink="">
            <xdr:nvSpPr>
              <xdr:cNvPr id="1767527" name="Option Button 103" hidden="1">
                <a:extLst>
                  <a:ext uri="{63B3BB69-23CF-44E3-9099-C40C66FF867C}">
                    <a14:compatExt spid="_x0000_s1767527"/>
                  </a:ext>
                </a:extLst>
              </xdr:cNvPr>
              <xdr:cNvSpPr/>
            </xdr:nvSpPr>
            <xdr:spPr bwMode="auto">
              <a:xfrm>
                <a:off x="6092696" y="307955"/>
                <a:ext cx="237067" cy="298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8" name="テキスト ボックス 307">
            <a:extLst>
              <a:ext uri="{FF2B5EF4-FFF2-40B4-BE49-F238E27FC236}">
                <a16:creationId xmlns="" xmlns:a16="http://schemas.microsoft.com/office/drawing/2014/main" id="{00000000-0008-0000-0E00-000034010000}"/>
              </a:ext>
            </a:extLst>
          </xdr:cNvPr>
          <xdr:cNvSpPr txBox="1"/>
        </xdr:nvSpPr>
        <xdr:spPr>
          <a:xfrm>
            <a:off x="6263165" y="345205"/>
            <a:ext cx="369954"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口腔期</a:t>
            </a:r>
          </a:p>
        </xdr:txBody>
      </xdr:sp>
    </xdr:grpSp>
    <xdr:clientData/>
  </xdr:twoCellAnchor>
  <xdr:twoCellAnchor editAs="oneCell">
    <xdr:from>
      <xdr:col>21</xdr:col>
      <xdr:colOff>25214</xdr:colOff>
      <xdr:row>58</xdr:row>
      <xdr:rowOff>20812</xdr:rowOff>
    </xdr:from>
    <xdr:to>
      <xdr:col>23</xdr:col>
      <xdr:colOff>93274</xdr:colOff>
      <xdr:row>59</xdr:row>
      <xdr:rowOff>5294</xdr:rowOff>
    </xdr:to>
    <xdr:grpSp>
      <xdr:nvGrpSpPr>
        <xdr:cNvPr id="309" name="グループ化 308">
          <a:extLst>
            <a:ext uri="{FF2B5EF4-FFF2-40B4-BE49-F238E27FC236}">
              <a16:creationId xmlns="" xmlns:a16="http://schemas.microsoft.com/office/drawing/2014/main" id="{00000000-0008-0000-0E00-000035010000}"/>
            </a:ext>
          </a:extLst>
        </xdr:cNvPr>
        <xdr:cNvGrpSpPr>
          <a:grpSpLocks/>
        </xdr:cNvGrpSpPr>
      </xdr:nvGrpSpPr>
      <xdr:grpSpPr>
        <a:xfrm>
          <a:off x="4673414" y="9431512"/>
          <a:ext cx="601460" cy="165457"/>
          <a:chOff x="6092671" y="332114"/>
          <a:chExt cx="486218" cy="250179"/>
        </a:xfrm>
      </xdr:grpSpPr>
      <mc:AlternateContent xmlns:mc="http://schemas.openxmlformats.org/markup-compatibility/2006">
        <mc:Choice xmlns:a14="http://schemas.microsoft.com/office/drawing/2010/main" Requires="a14">
          <xdr:sp macro="" textlink="">
            <xdr:nvSpPr>
              <xdr:cNvPr id="1767528" name="Option Button 104" hidden="1">
                <a:extLst>
                  <a:ext uri="{63B3BB69-23CF-44E3-9099-C40C66FF867C}">
                    <a14:compatExt spid="_x0000_s1767528"/>
                  </a:ext>
                </a:extLst>
              </xdr:cNvPr>
              <xdr:cNvSpPr/>
            </xdr:nvSpPr>
            <xdr:spPr bwMode="auto">
              <a:xfrm>
                <a:off x="6092671" y="332114"/>
                <a:ext cx="237067" cy="2501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1" name="テキスト ボックス 310">
            <a:extLst>
              <a:ext uri="{FF2B5EF4-FFF2-40B4-BE49-F238E27FC236}">
                <a16:creationId xmlns="" xmlns:a16="http://schemas.microsoft.com/office/drawing/2014/main" id="{00000000-0008-0000-0E00-000037010000}"/>
              </a:ext>
            </a:extLst>
          </xdr:cNvPr>
          <xdr:cNvSpPr txBox="1"/>
        </xdr:nvSpPr>
        <xdr:spPr>
          <a:xfrm>
            <a:off x="6263165" y="345205"/>
            <a:ext cx="315724"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咽頭期</a:t>
            </a:r>
          </a:p>
        </xdr:txBody>
      </xdr:sp>
    </xdr:grpSp>
    <xdr:clientData/>
  </xdr:twoCellAnchor>
  <xdr:twoCellAnchor editAs="oneCell">
    <xdr:from>
      <xdr:col>23</xdr:col>
      <xdr:colOff>190974</xdr:colOff>
      <xdr:row>58</xdr:row>
      <xdr:rowOff>15522</xdr:rowOff>
    </xdr:from>
    <xdr:to>
      <xdr:col>25</xdr:col>
      <xdr:colOff>241075</xdr:colOff>
      <xdr:row>59</xdr:row>
      <xdr:rowOff>10584</xdr:rowOff>
    </xdr:to>
    <xdr:grpSp>
      <xdr:nvGrpSpPr>
        <xdr:cNvPr id="312" name="グループ化 311">
          <a:extLst>
            <a:ext uri="{FF2B5EF4-FFF2-40B4-BE49-F238E27FC236}">
              <a16:creationId xmlns="" xmlns:a16="http://schemas.microsoft.com/office/drawing/2014/main" id="{00000000-0008-0000-0E00-000038010000}"/>
            </a:ext>
          </a:extLst>
        </xdr:cNvPr>
        <xdr:cNvGrpSpPr>
          <a:grpSpLocks/>
        </xdr:cNvGrpSpPr>
      </xdr:nvGrpSpPr>
      <xdr:grpSpPr>
        <a:xfrm>
          <a:off x="5372574" y="9426222"/>
          <a:ext cx="583501" cy="176037"/>
          <a:chOff x="6092633" y="324065"/>
          <a:chExt cx="487097" cy="266279"/>
        </a:xfrm>
      </xdr:grpSpPr>
      <mc:AlternateContent xmlns:mc="http://schemas.openxmlformats.org/markup-compatibility/2006">
        <mc:Choice xmlns:a14="http://schemas.microsoft.com/office/drawing/2010/main" Requires="a14">
          <xdr:sp macro="" textlink="">
            <xdr:nvSpPr>
              <xdr:cNvPr id="1767529" name="Option Button 105" hidden="1">
                <a:extLst>
                  <a:ext uri="{63B3BB69-23CF-44E3-9099-C40C66FF867C}">
                    <a14:compatExt spid="_x0000_s1767529"/>
                  </a:ext>
                </a:extLst>
              </xdr:cNvPr>
              <xdr:cNvSpPr/>
            </xdr:nvSpPr>
            <xdr:spPr bwMode="auto">
              <a:xfrm>
                <a:off x="6092633" y="324065"/>
                <a:ext cx="237066" cy="2662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4" name="テキスト ボックス 313">
            <a:extLst>
              <a:ext uri="{FF2B5EF4-FFF2-40B4-BE49-F238E27FC236}">
                <a16:creationId xmlns="" xmlns:a16="http://schemas.microsoft.com/office/drawing/2014/main" id="{00000000-0008-0000-0E00-00003A010000}"/>
              </a:ext>
            </a:extLst>
          </xdr:cNvPr>
          <xdr:cNvSpPr txBox="1"/>
        </xdr:nvSpPr>
        <xdr:spPr>
          <a:xfrm>
            <a:off x="6268789" y="345203"/>
            <a:ext cx="310941"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食道期</a:t>
            </a:r>
          </a:p>
        </xdr:txBody>
      </xdr:sp>
    </xdr:grpSp>
    <xdr:clientData/>
  </xdr:twoCellAnchor>
  <mc:AlternateContent xmlns:mc="http://schemas.openxmlformats.org/markup-compatibility/2006">
    <mc:Choice xmlns:a14="http://schemas.microsoft.com/office/drawing/2010/main" Requires="a14">
      <xdr:twoCellAnchor editAs="oneCell">
        <xdr:from>
          <xdr:col>25</xdr:col>
          <xdr:colOff>257175</xdr:colOff>
          <xdr:row>3</xdr:row>
          <xdr:rowOff>95250</xdr:rowOff>
        </xdr:from>
        <xdr:to>
          <xdr:col>31</xdr:col>
          <xdr:colOff>123825</xdr:colOff>
          <xdr:row>5</xdr:row>
          <xdr:rowOff>95250</xdr:rowOff>
        </xdr:to>
        <xdr:sp macro="" textlink="">
          <xdr:nvSpPr>
            <xdr:cNvPr id="1767530" name="Group Box 106" hidden="1">
              <a:extLst>
                <a:ext uri="{63B3BB69-23CF-44E3-9099-C40C66FF867C}">
                  <a14:compatExt spid="_x0000_s1767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5</xdr:row>
          <xdr:rowOff>114300</xdr:rowOff>
        </xdr:from>
        <xdr:to>
          <xdr:col>31</xdr:col>
          <xdr:colOff>133350</xdr:colOff>
          <xdr:row>7</xdr:row>
          <xdr:rowOff>85725</xdr:rowOff>
        </xdr:to>
        <xdr:sp macro="" textlink="">
          <xdr:nvSpPr>
            <xdr:cNvPr id="1767531" name="Group Box 107" hidden="1">
              <a:extLst>
                <a:ext uri="{63B3BB69-23CF-44E3-9099-C40C66FF867C}">
                  <a14:compatExt spid="_x0000_s1767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6</xdr:row>
          <xdr:rowOff>114300</xdr:rowOff>
        </xdr:from>
        <xdr:to>
          <xdr:col>31</xdr:col>
          <xdr:colOff>142875</xdr:colOff>
          <xdr:row>9</xdr:row>
          <xdr:rowOff>19050</xdr:rowOff>
        </xdr:to>
        <xdr:sp macro="" textlink="">
          <xdr:nvSpPr>
            <xdr:cNvPr id="1767532" name="Group Box 108" hidden="1">
              <a:extLst>
                <a:ext uri="{63B3BB69-23CF-44E3-9099-C40C66FF867C}">
                  <a14:compatExt spid="_x0000_s17675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257175</xdr:colOff>
          <xdr:row>7</xdr:row>
          <xdr:rowOff>161925</xdr:rowOff>
        </xdr:from>
        <xdr:to>
          <xdr:col>31</xdr:col>
          <xdr:colOff>123825</xdr:colOff>
          <xdr:row>10</xdr:row>
          <xdr:rowOff>66675</xdr:rowOff>
        </xdr:to>
        <xdr:sp macro="" textlink="">
          <xdr:nvSpPr>
            <xdr:cNvPr id="1767533" name="Group Box 109" hidden="1">
              <a:extLst>
                <a:ext uri="{63B3BB69-23CF-44E3-9099-C40C66FF867C}">
                  <a14:compatExt spid="_x0000_s1767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247650</xdr:colOff>
          <xdr:row>9</xdr:row>
          <xdr:rowOff>152400</xdr:rowOff>
        </xdr:from>
        <xdr:to>
          <xdr:col>31</xdr:col>
          <xdr:colOff>19050</xdr:colOff>
          <xdr:row>11</xdr:row>
          <xdr:rowOff>66675</xdr:rowOff>
        </xdr:to>
        <xdr:sp macro="" textlink="">
          <xdr:nvSpPr>
            <xdr:cNvPr id="1767534" name="Group Box 110" hidden="1">
              <a:extLst>
                <a:ext uri="{63B3BB69-23CF-44E3-9099-C40C66FF867C}">
                  <a14:compatExt spid="_x0000_s1767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xdr:row>
          <xdr:rowOff>57150</xdr:rowOff>
        </xdr:from>
        <xdr:to>
          <xdr:col>16</xdr:col>
          <xdr:colOff>142875</xdr:colOff>
          <xdr:row>15</xdr:row>
          <xdr:rowOff>85725</xdr:rowOff>
        </xdr:to>
        <xdr:sp macro="" textlink="">
          <xdr:nvSpPr>
            <xdr:cNvPr id="1767535" name="Group Box 111" hidden="1">
              <a:extLst>
                <a:ext uri="{63B3BB69-23CF-44E3-9099-C40C66FF867C}">
                  <a14:compatExt spid="_x0000_s1767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247650</xdr:colOff>
          <xdr:row>13</xdr:row>
          <xdr:rowOff>104775</xdr:rowOff>
        </xdr:from>
        <xdr:to>
          <xdr:col>23</xdr:col>
          <xdr:colOff>104775</xdr:colOff>
          <xdr:row>15</xdr:row>
          <xdr:rowOff>66675</xdr:rowOff>
        </xdr:to>
        <xdr:sp macro="" textlink="">
          <xdr:nvSpPr>
            <xdr:cNvPr id="1767536" name="Group Box 112" hidden="1">
              <a:extLst>
                <a:ext uri="{63B3BB69-23CF-44E3-9099-C40C66FF867C}">
                  <a14:compatExt spid="_x0000_s17675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66675</xdr:rowOff>
        </xdr:from>
        <xdr:to>
          <xdr:col>24</xdr:col>
          <xdr:colOff>133350</xdr:colOff>
          <xdr:row>16</xdr:row>
          <xdr:rowOff>133350</xdr:rowOff>
        </xdr:to>
        <xdr:sp macro="" textlink="">
          <xdr:nvSpPr>
            <xdr:cNvPr id="1767537" name="Group Box 113" hidden="1">
              <a:extLst>
                <a:ext uri="{63B3BB69-23CF-44E3-9099-C40C66FF867C}">
                  <a14:compatExt spid="_x0000_s1767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18</xdr:row>
          <xdr:rowOff>57150</xdr:rowOff>
        </xdr:from>
        <xdr:to>
          <xdr:col>18</xdr:col>
          <xdr:colOff>95250</xdr:colOff>
          <xdr:row>21</xdr:row>
          <xdr:rowOff>123825</xdr:rowOff>
        </xdr:to>
        <xdr:sp macro="" textlink="">
          <xdr:nvSpPr>
            <xdr:cNvPr id="1767538" name="Group Box 114" hidden="1">
              <a:extLst>
                <a:ext uri="{63B3BB69-23CF-44E3-9099-C40C66FF867C}">
                  <a14:compatExt spid="_x0000_s1767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21</xdr:row>
          <xdr:rowOff>95250</xdr:rowOff>
        </xdr:from>
        <xdr:to>
          <xdr:col>23</xdr:col>
          <xdr:colOff>161925</xdr:colOff>
          <xdr:row>23</xdr:row>
          <xdr:rowOff>85725</xdr:rowOff>
        </xdr:to>
        <xdr:sp macro="" textlink="">
          <xdr:nvSpPr>
            <xdr:cNvPr id="1767539" name="Group Box 115" hidden="1">
              <a:extLst>
                <a:ext uri="{63B3BB69-23CF-44E3-9099-C40C66FF867C}">
                  <a14:compatExt spid="_x0000_s17675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26</xdr:col>
          <xdr:colOff>114300</xdr:colOff>
          <xdr:row>23</xdr:row>
          <xdr:rowOff>133350</xdr:rowOff>
        </xdr:to>
        <xdr:sp macro="" textlink="">
          <xdr:nvSpPr>
            <xdr:cNvPr id="1767540" name="Group Box 116" hidden="1">
              <a:extLst>
                <a:ext uri="{63B3BB69-23CF-44E3-9099-C40C66FF867C}">
                  <a14:compatExt spid="_x0000_s1767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27</xdr:row>
          <xdr:rowOff>114300</xdr:rowOff>
        </xdr:from>
        <xdr:to>
          <xdr:col>20</xdr:col>
          <xdr:colOff>209550</xdr:colOff>
          <xdr:row>29</xdr:row>
          <xdr:rowOff>95250</xdr:rowOff>
        </xdr:to>
        <xdr:sp macro="" textlink="">
          <xdr:nvSpPr>
            <xdr:cNvPr id="1767541" name="Group Box 117" hidden="1">
              <a:extLst>
                <a:ext uri="{63B3BB69-23CF-44E3-9099-C40C66FF867C}">
                  <a14:compatExt spid="_x0000_s1767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28</xdr:row>
          <xdr:rowOff>104775</xdr:rowOff>
        </xdr:from>
        <xdr:to>
          <xdr:col>17</xdr:col>
          <xdr:colOff>9525</xdr:colOff>
          <xdr:row>30</xdr:row>
          <xdr:rowOff>133350</xdr:rowOff>
        </xdr:to>
        <xdr:sp macro="" textlink="">
          <xdr:nvSpPr>
            <xdr:cNvPr id="1767542" name="Group Box 118" hidden="1">
              <a:extLst>
                <a:ext uri="{63B3BB69-23CF-44E3-9099-C40C66FF867C}">
                  <a14:compatExt spid="_x0000_s17675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28</xdr:row>
          <xdr:rowOff>104775</xdr:rowOff>
        </xdr:from>
        <xdr:to>
          <xdr:col>24</xdr:col>
          <xdr:colOff>47625</xdr:colOff>
          <xdr:row>30</xdr:row>
          <xdr:rowOff>104775</xdr:rowOff>
        </xdr:to>
        <xdr:sp macro="" textlink="">
          <xdr:nvSpPr>
            <xdr:cNvPr id="1767543" name="Group Box 119" hidden="1">
              <a:extLst>
                <a:ext uri="{63B3BB69-23CF-44E3-9099-C40C66FF867C}">
                  <a14:compatExt spid="_x0000_s1767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257175</xdr:colOff>
          <xdr:row>28</xdr:row>
          <xdr:rowOff>66675</xdr:rowOff>
        </xdr:from>
        <xdr:to>
          <xdr:col>31</xdr:col>
          <xdr:colOff>47625</xdr:colOff>
          <xdr:row>30</xdr:row>
          <xdr:rowOff>142875</xdr:rowOff>
        </xdr:to>
        <xdr:sp macro="" textlink="">
          <xdr:nvSpPr>
            <xdr:cNvPr id="1767544" name="Group Box 120" hidden="1">
              <a:extLst>
                <a:ext uri="{63B3BB69-23CF-44E3-9099-C40C66FF867C}">
                  <a14:compatExt spid="_x0000_s17675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31</xdr:row>
          <xdr:rowOff>95250</xdr:rowOff>
        </xdr:from>
        <xdr:to>
          <xdr:col>30</xdr:col>
          <xdr:colOff>123825</xdr:colOff>
          <xdr:row>34</xdr:row>
          <xdr:rowOff>95250</xdr:rowOff>
        </xdr:to>
        <xdr:sp macro="" textlink="">
          <xdr:nvSpPr>
            <xdr:cNvPr id="1767545" name="Group Box 121" hidden="1">
              <a:extLst>
                <a:ext uri="{63B3BB69-23CF-44E3-9099-C40C66FF867C}">
                  <a14:compatExt spid="_x0000_s1767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33</xdr:row>
          <xdr:rowOff>123825</xdr:rowOff>
        </xdr:from>
        <xdr:to>
          <xdr:col>24</xdr:col>
          <xdr:colOff>247650</xdr:colOff>
          <xdr:row>36</xdr:row>
          <xdr:rowOff>66675</xdr:rowOff>
        </xdr:to>
        <xdr:sp macro="" textlink="">
          <xdr:nvSpPr>
            <xdr:cNvPr id="1767546" name="Group Box 122" hidden="1">
              <a:extLst>
                <a:ext uri="{63B3BB69-23CF-44E3-9099-C40C66FF867C}">
                  <a14:compatExt spid="_x0000_s1767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xdr:row>
          <xdr:rowOff>66675</xdr:rowOff>
        </xdr:from>
        <xdr:to>
          <xdr:col>13</xdr:col>
          <xdr:colOff>180975</xdr:colOff>
          <xdr:row>40</xdr:row>
          <xdr:rowOff>104775</xdr:rowOff>
        </xdr:to>
        <xdr:sp macro="" textlink="">
          <xdr:nvSpPr>
            <xdr:cNvPr id="1767547" name="Group Box 123" hidden="1">
              <a:extLst>
                <a:ext uri="{63B3BB69-23CF-44E3-9099-C40C66FF867C}">
                  <a14:compatExt spid="_x0000_s1767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219075</xdr:colOff>
          <xdr:row>37</xdr:row>
          <xdr:rowOff>95250</xdr:rowOff>
        </xdr:from>
        <xdr:to>
          <xdr:col>23</xdr:col>
          <xdr:colOff>76200</xdr:colOff>
          <xdr:row>40</xdr:row>
          <xdr:rowOff>142875</xdr:rowOff>
        </xdr:to>
        <xdr:sp macro="" textlink="">
          <xdr:nvSpPr>
            <xdr:cNvPr id="1767548" name="Group Box 124" hidden="1">
              <a:extLst>
                <a:ext uri="{63B3BB69-23CF-44E3-9099-C40C66FF867C}">
                  <a14:compatExt spid="_x0000_s17675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114300</xdr:rowOff>
        </xdr:from>
        <xdr:to>
          <xdr:col>14</xdr:col>
          <xdr:colOff>152400</xdr:colOff>
          <xdr:row>41</xdr:row>
          <xdr:rowOff>76200</xdr:rowOff>
        </xdr:to>
        <xdr:sp macro="" textlink="">
          <xdr:nvSpPr>
            <xdr:cNvPr id="1767549" name="Group Box 125" hidden="1">
              <a:extLst>
                <a:ext uri="{63B3BB69-23CF-44E3-9099-C40C66FF867C}">
                  <a14:compatExt spid="_x0000_s17675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xdr:row>
          <xdr:rowOff>123825</xdr:rowOff>
        </xdr:from>
        <xdr:to>
          <xdr:col>14</xdr:col>
          <xdr:colOff>142875</xdr:colOff>
          <xdr:row>42</xdr:row>
          <xdr:rowOff>57150</xdr:rowOff>
        </xdr:to>
        <xdr:sp macro="" textlink="">
          <xdr:nvSpPr>
            <xdr:cNvPr id="1767550" name="Group Box 126" hidden="1">
              <a:extLst>
                <a:ext uri="{63B3BB69-23CF-44E3-9099-C40C66FF867C}">
                  <a14:compatExt spid="_x0000_s1767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41</xdr:row>
          <xdr:rowOff>47625</xdr:rowOff>
        </xdr:from>
        <xdr:to>
          <xdr:col>15</xdr:col>
          <xdr:colOff>142875</xdr:colOff>
          <xdr:row>43</xdr:row>
          <xdr:rowOff>142875</xdr:rowOff>
        </xdr:to>
        <xdr:sp macro="" textlink="">
          <xdr:nvSpPr>
            <xdr:cNvPr id="1767551" name="Group Box 127" hidden="1">
              <a:extLst>
                <a:ext uri="{63B3BB69-23CF-44E3-9099-C40C66FF867C}">
                  <a14:compatExt spid="_x0000_s17675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56</xdr:row>
          <xdr:rowOff>66675</xdr:rowOff>
        </xdr:from>
        <xdr:to>
          <xdr:col>28</xdr:col>
          <xdr:colOff>76200</xdr:colOff>
          <xdr:row>58</xdr:row>
          <xdr:rowOff>85725</xdr:rowOff>
        </xdr:to>
        <xdr:sp macro="" textlink="">
          <xdr:nvSpPr>
            <xdr:cNvPr id="1767552" name="Group Box 128" hidden="1">
              <a:extLst>
                <a:ext uri="{63B3BB69-23CF-44E3-9099-C40C66FF867C}">
                  <a14:compatExt spid="_x0000_s17675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57</xdr:row>
          <xdr:rowOff>104775</xdr:rowOff>
        </xdr:from>
        <xdr:to>
          <xdr:col>26</xdr:col>
          <xdr:colOff>142875</xdr:colOff>
          <xdr:row>59</xdr:row>
          <xdr:rowOff>123825</xdr:rowOff>
        </xdr:to>
        <xdr:sp macro="" textlink="">
          <xdr:nvSpPr>
            <xdr:cNvPr id="1767553" name="Group Box 129" hidden="1">
              <a:extLst>
                <a:ext uri="{63B3BB69-23CF-44E3-9099-C40C66FF867C}">
                  <a14:compatExt spid="_x0000_s1767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181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142875</xdr:colOff>
          <xdr:row>27</xdr:row>
          <xdr:rowOff>152400</xdr:rowOff>
        </xdr:from>
        <xdr:to>
          <xdr:col>33</xdr:col>
          <xdr:colOff>114300</xdr:colOff>
          <xdr:row>29</xdr:row>
          <xdr:rowOff>123825</xdr:rowOff>
        </xdr:to>
        <xdr:sp macro="" textlink="">
          <xdr:nvSpPr>
            <xdr:cNvPr id="13345" name="Group Box 33" hidden="1">
              <a:extLst>
                <a:ext uri="{63B3BB69-23CF-44E3-9099-C40C66FF867C}">
                  <a14:compatExt spid="_x0000_s13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44</xdr:row>
          <xdr:rowOff>28575</xdr:rowOff>
        </xdr:from>
        <xdr:to>
          <xdr:col>12</xdr:col>
          <xdr:colOff>142875</xdr:colOff>
          <xdr:row>44</xdr:row>
          <xdr:rowOff>228600</xdr:rowOff>
        </xdr:to>
        <xdr:sp macro="" textlink="">
          <xdr:nvSpPr>
            <xdr:cNvPr id="13346" name="Option Button 34" hidden="1">
              <a:extLst>
                <a:ext uri="{63B3BB69-23CF-44E3-9099-C40C66FF867C}">
                  <a14:compatExt spid="_x0000_s1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44</xdr:row>
          <xdr:rowOff>28575</xdr:rowOff>
        </xdr:from>
        <xdr:to>
          <xdr:col>15</xdr:col>
          <xdr:colOff>66675</xdr:colOff>
          <xdr:row>44</xdr:row>
          <xdr:rowOff>219075</xdr:rowOff>
        </xdr:to>
        <xdr:sp macro="" textlink="">
          <xdr:nvSpPr>
            <xdr:cNvPr id="13347" name="Option Button 35" hidden="1">
              <a:extLst>
                <a:ext uri="{63B3BB69-23CF-44E3-9099-C40C66FF867C}">
                  <a14:compatExt spid="_x0000_s1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44</xdr:row>
          <xdr:rowOff>28575</xdr:rowOff>
        </xdr:from>
        <xdr:to>
          <xdr:col>17</xdr:col>
          <xdr:colOff>9525</xdr:colOff>
          <xdr:row>44</xdr:row>
          <xdr:rowOff>228600</xdr:rowOff>
        </xdr:to>
        <xdr:sp macro="" textlink="">
          <xdr:nvSpPr>
            <xdr:cNvPr id="13348" name="Option Button 36" hidden="1">
              <a:extLst>
                <a:ext uri="{63B3BB69-23CF-44E3-9099-C40C66FF867C}">
                  <a14:compatExt spid="_x0000_s1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44</xdr:row>
          <xdr:rowOff>28575</xdr:rowOff>
        </xdr:from>
        <xdr:to>
          <xdr:col>19</xdr:col>
          <xdr:colOff>66675</xdr:colOff>
          <xdr:row>44</xdr:row>
          <xdr:rowOff>219075</xdr:rowOff>
        </xdr:to>
        <xdr:sp macro="" textlink="">
          <xdr:nvSpPr>
            <xdr:cNvPr id="13349" name="Option Button 37" hidden="1">
              <a:extLst>
                <a:ext uri="{63B3BB69-23CF-44E3-9099-C40C66FF867C}">
                  <a14:compatExt spid="_x0000_s1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44</xdr:row>
          <xdr:rowOff>19050</xdr:rowOff>
        </xdr:from>
        <xdr:to>
          <xdr:col>21</xdr:col>
          <xdr:colOff>57150</xdr:colOff>
          <xdr:row>44</xdr:row>
          <xdr:rowOff>238125</xdr:rowOff>
        </xdr:to>
        <xdr:sp macro="" textlink="">
          <xdr:nvSpPr>
            <xdr:cNvPr id="13350" name="Option Button 38" hidden="1">
              <a:extLst>
                <a:ext uri="{63B3BB69-23CF-44E3-9099-C40C66FF867C}">
                  <a14:compatExt spid="_x0000_s1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44</xdr:row>
          <xdr:rowOff>28575</xdr:rowOff>
        </xdr:from>
        <xdr:to>
          <xdr:col>23</xdr:col>
          <xdr:colOff>66675</xdr:colOff>
          <xdr:row>44</xdr:row>
          <xdr:rowOff>219075</xdr:rowOff>
        </xdr:to>
        <xdr:sp macro="" textlink="">
          <xdr:nvSpPr>
            <xdr:cNvPr id="13351" name="Option Button 39" hidden="1">
              <a:extLst>
                <a:ext uri="{63B3BB69-23CF-44E3-9099-C40C66FF867C}">
                  <a14:compatExt spid="_x0000_s1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28575</xdr:rowOff>
        </xdr:from>
        <xdr:to>
          <xdr:col>25</xdr:col>
          <xdr:colOff>66675</xdr:colOff>
          <xdr:row>44</xdr:row>
          <xdr:rowOff>219075</xdr:rowOff>
        </xdr:to>
        <xdr:sp macro="" textlink="">
          <xdr:nvSpPr>
            <xdr:cNvPr id="13352" name="Option Button 40" hidden="1">
              <a:extLst>
                <a:ext uri="{63B3BB69-23CF-44E3-9099-C40C66FF867C}">
                  <a14:compatExt spid="_x0000_s13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19050</xdr:rowOff>
        </xdr:from>
        <xdr:to>
          <xdr:col>27</xdr:col>
          <xdr:colOff>57150</xdr:colOff>
          <xdr:row>44</xdr:row>
          <xdr:rowOff>238125</xdr:rowOff>
        </xdr:to>
        <xdr:sp macro="" textlink="">
          <xdr:nvSpPr>
            <xdr:cNvPr id="13353" name="Option Button 41" hidden="1">
              <a:extLst>
                <a:ext uri="{63B3BB69-23CF-44E3-9099-C40C66FF867C}">
                  <a14:compatExt spid="_x0000_s13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28575</xdr:rowOff>
        </xdr:from>
        <xdr:to>
          <xdr:col>29</xdr:col>
          <xdr:colOff>66675</xdr:colOff>
          <xdr:row>44</xdr:row>
          <xdr:rowOff>219075</xdr:rowOff>
        </xdr:to>
        <xdr:sp macro="" textlink="">
          <xdr:nvSpPr>
            <xdr:cNvPr id="13354" name="Option Button 42" hidden="1">
              <a:extLst>
                <a:ext uri="{63B3BB69-23CF-44E3-9099-C40C66FF867C}">
                  <a14:compatExt spid="_x0000_s13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43</xdr:row>
          <xdr:rowOff>133350</xdr:rowOff>
        </xdr:from>
        <xdr:to>
          <xdr:col>33</xdr:col>
          <xdr:colOff>104775</xdr:colOff>
          <xdr:row>45</xdr:row>
          <xdr:rowOff>66675</xdr:rowOff>
        </xdr:to>
        <xdr:sp macro="" textlink="">
          <xdr:nvSpPr>
            <xdr:cNvPr id="13355" name="Group Box 43" hidden="1">
              <a:extLst>
                <a:ext uri="{63B3BB69-23CF-44E3-9099-C40C66FF867C}">
                  <a14:compatExt spid="_x0000_s13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28575</xdr:rowOff>
        </xdr:from>
        <xdr:to>
          <xdr:col>12</xdr:col>
          <xdr:colOff>152400</xdr:colOff>
          <xdr:row>45</xdr:row>
          <xdr:rowOff>228600</xdr:rowOff>
        </xdr:to>
        <xdr:sp macro="" textlink="">
          <xdr:nvSpPr>
            <xdr:cNvPr id="13356" name="Option Button 44" hidden="1">
              <a:extLst>
                <a:ext uri="{63B3BB69-23CF-44E3-9099-C40C66FF867C}">
                  <a14:compatExt spid="_x0000_s13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45</xdr:row>
          <xdr:rowOff>28575</xdr:rowOff>
        </xdr:from>
        <xdr:to>
          <xdr:col>15</xdr:col>
          <xdr:colOff>76200</xdr:colOff>
          <xdr:row>45</xdr:row>
          <xdr:rowOff>219075</xdr:rowOff>
        </xdr:to>
        <xdr:sp macro="" textlink="">
          <xdr:nvSpPr>
            <xdr:cNvPr id="13357" name="Option Button 45" hidden="1">
              <a:extLst>
                <a:ext uri="{63B3BB69-23CF-44E3-9099-C40C66FF867C}">
                  <a14:compatExt spid="_x0000_s13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28575</xdr:rowOff>
        </xdr:from>
        <xdr:to>
          <xdr:col>17</xdr:col>
          <xdr:colOff>152400</xdr:colOff>
          <xdr:row>45</xdr:row>
          <xdr:rowOff>219075</xdr:rowOff>
        </xdr:to>
        <xdr:sp macro="" textlink="">
          <xdr:nvSpPr>
            <xdr:cNvPr id="13358" name="Option Button 46" hidden="1">
              <a:extLst>
                <a:ext uri="{63B3BB69-23CF-44E3-9099-C40C66FF867C}">
                  <a14:compatExt spid="_x0000_s13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28575</xdr:rowOff>
        </xdr:from>
        <xdr:to>
          <xdr:col>20</xdr:col>
          <xdr:colOff>76200</xdr:colOff>
          <xdr:row>45</xdr:row>
          <xdr:rowOff>219075</xdr:rowOff>
        </xdr:to>
        <xdr:sp macro="" textlink="">
          <xdr:nvSpPr>
            <xdr:cNvPr id="13359" name="Option Button 47" hidden="1">
              <a:extLst>
                <a:ext uri="{63B3BB69-23CF-44E3-9099-C40C66FF867C}">
                  <a14:compatExt spid="_x0000_s13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45</xdr:row>
          <xdr:rowOff>19050</xdr:rowOff>
        </xdr:from>
        <xdr:to>
          <xdr:col>23</xdr:col>
          <xdr:colOff>66675</xdr:colOff>
          <xdr:row>45</xdr:row>
          <xdr:rowOff>238125</xdr:rowOff>
        </xdr:to>
        <xdr:sp macro="" textlink="">
          <xdr:nvSpPr>
            <xdr:cNvPr id="13360" name="Option Button 48" hidden="1">
              <a:extLst>
                <a:ext uri="{63B3BB69-23CF-44E3-9099-C40C66FF867C}">
                  <a14:compatExt spid="_x0000_s13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45</xdr:row>
          <xdr:rowOff>28575</xdr:rowOff>
        </xdr:from>
        <xdr:to>
          <xdr:col>26</xdr:col>
          <xdr:colOff>76200</xdr:colOff>
          <xdr:row>45</xdr:row>
          <xdr:rowOff>219075</xdr:rowOff>
        </xdr:to>
        <xdr:sp macro="" textlink="">
          <xdr:nvSpPr>
            <xdr:cNvPr id="13361" name="Option Button 49" hidden="1">
              <a:extLst>
                <a:ext uri="{63B3BB69-23CF-44E3-9099-C40C66FF867C}">
                  <a14:compatExt spid="_x0000_s1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45</xdr:row>
          <xdr:rowOff>28575</xdr:rowOff>
        </xdr:from>
        <xdr:to>
          <xdr:col>29</xdr:col>
          <xdr:colOff>76200</xdr:colOff>
          <xdr:row>45</xdr:row>
          <xdr:rowOff>219075</xdr:rowOff>
        </xdr:to>
        <xdr:sp macro="" textlink="">
          <xdr:nvSpPr>
            <xdr:cNvPr id="13362" name="Option Button 50" hidden="1">
              <a:extLst>
                <a:ext uri="{63B3BB69-23CF-44E3-9099-C40C66FF867C}">
                  <a14:compatExt spid="_x0000_s1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45</xdr:row>
          <xdr:rowOff>19050</xdr:rowOff>
        </xdr:from>
        <xdr:to>
          <xdr:col>31</xdr:col>
          <xdr:colOff>66675</xdr:colOff>
          <xdr:row>45</xdr:row>
          <xdr:rowOff>238125</xdr:rowOff>
        </xdr:to>
        <xdr:sp macro="" textlink="">
          <xdr:nvSpPr>
            <xdr:cNvPr id="13363" name="Option Button 51"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200025</xdr:rowOff>
        </xdr:from>
        <xdr:to>
          <xdr:col>32</xdr:col>
          <xdr:colOff>95250</xdr:colOff>
          <xdr:row>46</xdr:row>
          <xdr:rowOff>76200</xdr:rowOff>
        </xdr:to>
        <xdr:sp macro="" textlink="">
          <xdr:nvSpPr>
            <xdr:cNvPr id="13365" name="Group Box 53" hidden="1">
              <a:extLst>
                <a:ext uri="{63B3BB69-23CF-44E3-9099-C40C66FF867C}">
                  <a14:compatExt spid="_x0000_s13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28</xdr:row>
          <xdr:rowOff>9525</xdr:rowOff>
        </xdr:from>
        <xdr:to>
          <xdr:col>33</xdr:col>
          <xdr:colOff>38100</xdr:colOff>
          <xdr:row>28</xdr:row>
          <xdr:rowOff>238125</xdr:rowOff>
        </xdr:to>
        <xdr:sp macro="" textlink="">
          <xdr:nvSpPr>
            <xdr:cNvPr id="13369" name="Check Box 57" hidden="1">
              <a:extLst>
                <a:ext uri="{63B3BB69-23CF-44E3-9099-C40C66FF867C}">
                  <a14:compatExt spid="_x0000_s1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7</xdr:row>
          <xdr:rowOff>285750</xdr:rowOff>
        </xdr:from>
        <xdr:to>
          <xdr:col>16</xdr:col>
          <xdr:colOff>142875</xdr:colOff>
          <xdr:row>8</xdr:row>
          <xdr:rowOff>304800</xdr:rowOff>
        </xdr:to>
        <xdr:sp macro="" textlink="">
          <xdr:nvSpPr>
            <xdr:cNvPr id="14433" name="Check Box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xdr:row>
          <xdr:rowOff>295275</xdr:rowOff>
        </xdr:from>
        <xdr:to>
          <xdr:col>39</xdr:col>
          <xdr:colOff>66675</xdr:colOff>
          <xdr:row>9</xdr:row>
          <xdr:rowOff>9525</xdr:rowOff>
        </xdr:to>
        <xdr:sp macro="" textlink="">
          <xdr:nvSpPr>
            <xdr:cNvPr id="14434" name="Check Box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7</xdr:row>
          <xdr:rowOff>304800</xdr:rowOff>
        </xdr:from>
        <xdr:to>
          <xdr:col>70</xdr:col>
          <xdr:colOff>104775</xdr:colOff>
          <xdr:row>9</xdr:row>
          <xdr:rowOff>0</xdr:rowOff>
        </xdr:to>
        <xdr:sp macro="" textlink="">
          <xdr:nvSpPr>
            <xdr:cNvPr id="14451" name="Check Box 115" hidden="1">
              <a:extLst>
                <a:ext uri="{63B3BB69-23CF-44E3-9099-C40C66FF867C}">
                  <a14:compatExt spid="_x0000_s14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7</xdr:row>
          <xdr:rowOff>285750</xdr:rowOff>
        </xdr:from>
        <xdr:to>
          <xdr:col>90</xdr:col>
          <xdr:colOff>123825</xdr:colOff>
          <xdr:row>8</xdr:row>
          <xdr:rowOff>295275</xdr:rowOff>
        </xdr:to>
        <xdr:sp macro="" textlink="">
          <xdr:nvSpPr>
            <xdr:cNvPr id="14452" name="Check Box 116" hidden="1">
              <a:extLst>
                <a:ext uri="{63B3BB69-23CF-44E3-9099-C40C66FF867C}">
                  <a14:compatExt spid="_x0000_s1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66675</xdr:rowOff>
        </xdr:from>
        <xdr:to>
          <xdr:col>95</xdr:col>
          <xdr:colOff>190500</xdr:colOff>
          <xdr:row>10</xdr:row>
          <xdr:rowOff>295275</xdr:rowOff>
        </xdr:to>
        <xdr:sp macro="" textlink="">
          <xdr:nvSpPr>
            <xdr:cNvPr id="14453" name="Group Box 117" hidden="1">
              <a:extLst>
                <a:ext uri="{63B3BB69-23CF-44E3-9099-C40C66FF867C}">
                  <a14:compatExt spid="_x0000_s14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295275</xdr:rowOff>
        </xdr:from>
        <xdr:to>
          <xdr:col>19</xdr:col>
          <xdr:colOff>66675</xdr:colOff>
          <xdr:row>12</xdr:row>
          <xdr:rowOff>38100</xdr:rowOff>
        </xdr:to>
        <xdr:sp macro="" textlink="">
          <xdr:nvSpPr>
            <xdr:cNvPr id="14454" name="Check Box 118" hidden="1">
              <a:extLst>
                <a:ext uri="{63B3BB69-23CF-44E3-9099-C40C66FF867C}">
                  <a14:compatExt spid="_x0000_s1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295275</xdr:rowOff>
        </xdr:from>
        <xdr:to>
          <xdr:col>39</xdr:col>
          <xdr:colOff>66675</xdr:colOff>
          <xdr:row>12</xdr:row>
          <xdr:rowOff>9525</xdr:rowOff>
        </xdr:to>
        <xdr:sp macro="" textlink="">
          <xdr:nvSpPr>
            <xdr:cNvPr id="14455" name="Check Box 119" hidden="1">
              <a:extLst>
                <a:ext uri="{63B3BB69-23CF-44E3-9099-C40C66FF867C}">
                  <a14:compatExt spid="_x0000_s1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10</xdr:row>
          <xdr:rowOff>295275</xdr:rowOff>
        </xdr:from>
        <xdr:to>
          <xdr:col>72</xdr:col>
          <xdr:colOff>0</xdr:colOff>
          <xdr:row>11</xdr:row>
          <xdr:rowOff>304800</xdr:rowOff>
        </xdr:to>
        <xdr:sp macro="" textlink="">
          <xdr:nvSpPr>
            <xdr:cNvPr id="14456" name="Check Box 120" hidden="1">
              <a:extLst>
                <a:ext uri="{63B3BB69-23CF-44E3-9099-C40C66FF867C}">
                  <a14:compatExt spid="_x0000_s1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10</xdr:row>
          <xdr:rowOff>304800</xdr:rowOff>
        </xdr:from>
        <xdr:to>
          <xdr:col>90</xdr:col>
          <xdr:colOff>133350</xdr:colOff>
          <xdr:row>12</xdr:row>
          <xdr:rowOff>0</xdr:rowOff>
        </xdr:to>
        <xdr:sp macro="" textlink="">
          <xdr:nvSpPr>
            <xdr:cNvPr id="14457" name="Check Box 121" hidden="1">
              <a:extLst>
                <a:ext uri="{63B3BB69-23CF-44E3-9099-C40C66FF867C}">
                  <a14:compatExt spid="_x0000_s1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96</xdr:col>
          <xdr:colOff>9525</xdr:colOff>
          <xdr:row>13</xdr:row>
          <xdr:rowOff>295275</xdr:rowOff>
        </xdr:to>
        <xdr:sp macro="" textlink="">
          <xdr:nvSpPr>
            <xdr:cNvPr id="14458" name="Group Box 122"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285750</xdr:rowOff>
        </xdr:from>
        <xdr:to>
          <xdr:col>19</xdr:col>
          <xdr:colOff>76200</xdr:colOff>
          <xdr:row>15</xdr:row>
          <xdr:rowOff>28575</xdr:rowOff>
        </xdr:to>
        <xdr:sp macro="" textlink="">
          <xdr:nvSpPr>
            <xdr:cNvPr id="14459" name="Check Box 123" hidden="1">
              <a:extLst>
                <a:ext uri="{63B3BB69-23CF-44E3-9099-C40C66FF867C}">
                  <a14:compatExt spid="_x0000_s1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295275</xdr:rowOff>
        </xdr:from>
        <xdr:to>
          <xdr:col>39</xdr:col>
          <xdr:colOff>66675</xdr:colOff>
          <xdr:row>15</xdr:row>
          <xdr:rowOff>9525</xdr:rowOff>
        </xdr:to>
        <xdr:sp macro="" textlink="">
          <xdr:nvSpPr>
            <xdr:cNvPr id="14460" name="Check Box 124" hidden="1">
              <a:extLst>
                <a:ext uri="{63B3BB69-23CF-44E3-9099-C40C66FF867C}">
                  <a14:compatExt spid="_x0000_s1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13</xdr:row>
          <xdr:rowOff>304800</xdr:rowOff>
        </xdr:from>
        <xdr:to>
          <xdr:col>72</xdr:col>
          <xdr:colOff>0</xdr:colOff>
          <xdr:row>15</xdr:row>
          <xdr:rowOff>0</xdr:rowOff>
        </xdr:to>
        <xdr:sp macro="" textlink="">
          <xdr:nvSpPr>
            <xdr:cNvPr id="14461" name="Check Box 125" hidden="1">
              <a:extLst>
                <a:ext uri="{63B3BB69-23CF-44E3-9099-C40C66FF867C}">
                  <a14:compatExt spid="_x0000_s1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13</xdr:row>
          <xdr:rowOff>304800</xdr:rowOff>
        </xdr:from>
        <xdr:to>
          <xdr:col>90</xdr:col>
          <xdr:colOff>133350</xdr:colOff>
          <xdr:row>15</xdr:row>
          <xdr:rowOff>0</xdr:rowOff>
        </xdr:to>
        <xdr:sp macro="" textlink="">
          <xdr:nvSpPr>
            <xdr:cNvPr id="14462" name="Check Box 126" hidden="1">
              <a:extLst>
                <a:ext uri="{63B3BB69-23CF-44E3-9099-C40C66FF867C}">
                  <a14:compatExt spid="_x0000_s1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14</xdr:row>
          <xdr:rowOff>9525</xdr:rowOff>
        </xdr:from>
        <xdr:to>
          <xdr:col>96</xdr:col>
          <xdr:colOff>9525</xdr:colOff>
          <xdr:row>17</xdr:row>
          <xdr:rowOff>0</xdr:rowOff>
        </xdr:to>
        <xdr:sp macro="" textlink="">
          <xdr:nvSpPr>
            <xdr:cNvPr id="14463" name="Group Box 127" hidden="1">
              <a:extLst>
                <a:ext uri="{63B3BB69-23CF-44E3-9099-C40C66FF867C}">
                  <a14:compatExt spid="_x0000_s14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285750</xdr:rowOff>
        </xdr:from>
        <xdr:to>
          <xdr:col>19</xdr:col>
          <xdr:colOff>76200</xdr:colOff>
          <xdr:row>18</xdr:row>
          <xdr:rowOff>28575</xdr:rowOff>
        </xdr:to>
        <xdr:sp macro="" textlink="">
          <xdr:nvSpPr>
            <xdr:cNvPr id="14464" name="Check Box 128" hidden="1">
              <a:extLst>
                <a:ext uri="{63B3BB69-23CF-44E3-9099-C40C66FF867C}">
                  <a14:compatExt spid="_x0000_s1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295275</xdr:rowOff>
        </xdr:from>
        <xdr:to>
          <xdr:col>39</xdr:col>
          <xdr:colOff>66675</xdr:colOff>
          <xdr:row>18</xdr:row>
          <xdr:rowOff>9525</xdr:rowOff>
        </xdr:to>
        <xdr:sp macro="" textlink="">
          <xdr:nvSpPr>
            <xdr:cNvPr id="14465" name="Check Box 129" hidden="1">
              <a:extLst>
                <a:ext uri="{63B3BB69-23CF-44E3-9099-C40C66FF867C}">
                  <a14:compatExt spid="_x0000_s1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16</xdr:row>
          <xdr:rowOff>304800</xdr:rowOff>
        </xdr:from>
        <xdr:to>
          <xdr:col>72</xdr:col>
          <xdr:colOff>0</xdr:colOff>
          <xdr:row>18</xdr:row>
          <xdr:rowOff>0</xdr:rowOff>
        </xdr:to>
        <xdr:sp macro="" textlink="">
          <xdr:nvSpPr>
            <xdr:cNvPr id="14466" name="Check Box 130" hidden="1">
              <a:extLst>
                <a:ext uri="{63B3BB69-23CF-44E3-9099-C40C66FF867C}">
                  <a14:compatExt spid="_x0000_s1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16</xdr:row>
          <xdr:rowOff>304800</xdr:rowOff>
        </xdr:from>
        <xdr:to>
          <xdr:col>91</xdr:col>
          <xdr:colOff>142875</xdr:colOff>
          <xdr:row>18</xdr:row>
          <xdr:rowOff>0</xdr:rowOff>
        </xdr:to>
        <xdr:sp macro="" textlink="">
          <xdr:nvSpPr>
            <xdr:cNvPr id="14467" name="Check Box 131" hidden="1">
              <a:extLst>
                <a:ext uri="{63B3BB69-23CF-44E3-9099-C40C66FF867C}">
                  <a14:compatExt spid="_x0000_s1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285750</xdr:rowOff>
        </xdr:from>
        <xdr:to>
          <xdr:col>95</xdr:col>
          <xdr:colOff>180975</xdr:colOff>
          <xdr:row>20</xdr:row>
          <xdr:rowOff>28575</xdr:rowOff>
        </xdr:to>
        <xdr:sp macro="" textlink="">
          <xdr:nvSpPr>
            <xdr:cNvPr id="14468" name="Group Box 132" hidden="1">
              <a:extLst>
                <a:ext uri="{63B3BB69-23CF-44E3-9099-C40C66FF867C}">
                  <a14:compatExt spid="_x0000_s144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276225</xdr:rowOff>
        </xdr:from>
        <xdr:to>
          <xdr:col>21</xdr:col>
          <xdr:colOff>133350</xdr:colOff>
          <xdr:row>21</xdr:row>
          <xdr:rowOff>19050</xdr:rowOff>
        </xdr:to>
        <xdr:sp macro="" textlink="">
          <xdr:nvSpPr>
            <xdr:cNvPr id="14469" name="Check Box 133" hidden="1">
              <a:extLst>
                <a:ext uri="{63B3BB69-23CF-44E3-9099-C40C66FF867C}">
                  <a14:compatExt spid="_x0000_s1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285750</xdr:rowOff>
        </xdr:from>
        <xdr:to>
          <xdr:col>39</xdr:col>
          <xdr:colOff>66675</xdr:colOff>
          <xdr:row>21</xdr:row>
          <xdr:rowOff>0</xdr:rowOff>
        </xdr:to>
        <xdr:sp macro="" textlink="">
          <xdr:nvSpPr>
            <xdr:cNvPr id="14470" name="Check Box 134" hidden="1">
              <a:extLst>
                <a:ext uri="{63B3BB69-23CF-44E3-9099-C40C66FF867C}">
                  <a14:compatExt spid="_x0000_s14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19</xdr:row>
          <xdr:rowOff>295275</xdr:rowOff>
        </xdr:from>
        <xdr:to>
          <xdr:col>72</xdr:col>
          <xdr:colOff>0</xdr:colOff>
          <xdr:row>20</xdr:row>
          <xdr:rowOff>304800</xdr:rowOff>
        </xdr:to>
        <xdr:sp macro="" textlink="">
          <xdr:nvSpPr>
            <xdr:cNvPr id="14471" name="Check Box 135" hidden="1">
              <a:extLst>
                <a:ext uri="{63B3BB69-23CF-44E3-9099-C40C66FF867C}">
                  <a14:compatExt spid="_x0000_s1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19</xdr:row>
          <xdr:rowOff>295275</xdr:rowOff>
        </xdr:from>
        <xdr:to>
          <xdr:col>91</xdr:col>
          <xdr:colOff>142875</xdr:colOff>
          <xdr:row>20</xdr:row>
          <xdr:rowOff>304800</xdr:rowOff>
        </xdr:to>
        <xdr:sp macro="" textlink="">
          <xdr:nvSpPr>
            <xdr:cNvPr id="14472" name="Check Box 136" hidden="1">
              <a:extLst>
                <a:ext uri="{63B3BB69-23CF-44E3-9099-C40C66FF867C}">
                  <a14:compatExt spid="_x0000_s14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19</xdr:row>
          <xdr:rowOff>285750</xdr:rowOff>
        </xdr:from>
        <xdr:to>
          <xdr:col>96</xdr:col>
          <xdr:colOff>38100</xdr:colOff>
          <xdr:row>22</xdr:row>
          <xdr:rowOff>285750</xdr:rowOff>
        </xdr:to>
        <xdr:sp macro="" textlink="">
          <xdr:nvSpPr>
            <xdr:cNvPr id="14473" name="Group Box 137" hidden="1">
              <a:extLst>
                <a:ext uri="{63B3BB69-23CF-44E3-9099-C40C66FF867C}">
                  <a14:compatExt spid="_x0000_s144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xdr:row>
          <xdr:rowOff>276225</xdr:rowOff>
        </xdr:from>
        <xdr:to>
          <xdr:col>21</xdr:col>
          <xdr:colOff>133350</xdr:colOff>
          <xdr:row>24</xdr:row>
          <xdr:rowOff>19050</xdr:rowOff>
        </xdr:to>
        <xdr:sp macro="" textlink="">
          <xdr:nvSpPr>
            <xdr:cNvPr id="14474" name="Check Box 138" hidden="1">
              <a:extLst>
                <a:ext uri="{63B3BB69-23CF-44E3-9099-C40C66FF867C}">
                  <a14:compatExt spid="_x0000_s14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285750</xdr:rowOff>
        </xdr:from>
        <xdr:to>
          <xdr:col>39</xdr:col>
          <xdr:colOff>66675</xdr:colOff>
          <xdr:row>24</xdr:row>
          <xdr:rowOff>0</xdr:rowOff>
        </xdr:to>
        <xdr:sp macro="" textlink="">
          <xdr:nvSpPr>
            <xdr:cNvPr id="14475" name="Check Box 139" hidden="1">
              <a:extLst>
                <a:ext uri="{63B3BB69-23CF-44E3-9099-C40C66FF867C}">
                  <a14:compatExt spid="_x0000_s14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22</xdr:row>
          <xdr:rowOff>295275</xdr:rowOff>
        </xdr:from>
        <xdr:to>
          <xdr:col>72</xdr:col>
          <xdr:colOff>0</xdr:colOff>
          <xdr:row>23</xdr:row>
          <xdr:rowOff>304800</xdr:rowOff>
        </xdr:to>
        <xdr:sp macro="" textlink="">
          <xdr:nvSpPr>
            <xdr:cNvPr id="14476" name="Check Box 140" hidden="1">
              <a:extLst>
                <a:ext uri="{63B3BB69-23CF-44E3-9099-C40C66FF867C}">
                  <a14:compatExt spid="_x0000_s14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22</xdr:row>
          <xdr:rowOff>295275</xdr:rowOff>
        </xdr:from>
        <xdr:to>
          <xdr:col>91</xdr:col>
          <xdr:colOff>142875</xdr:colOff>
          <xdr:row>23</xdr:row>
          <xdr:rowOff>304800</xdr:rowOff>
        </xdr:to>
        <xdr:sp macro="" textlink="">
          <xdr:nvSpPr>
            <xdr:cNvPr id="14477" name="Check Box 141" hidden="1">
              <a:extLst>
                <a:ext uri="{63B3BB69-23CF-44E3-9099-C40C66FF867C}">
                  <a14:compatExt spid="_x0000_s14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257175</xdr:rowOff>
        </xdr:from>
        <xdr:to>
          <xdr:col>96</xdr:col>
          <xdr:colOff>28575</xdr:colOff>
          <xdr:row>26</xdr:row>
          <xdr:rowOff>57150</xdr:rowOff>
        </xdr:to>
        <xdr:sp macro="" textlink="">
          <xdr:nvSpPr>
            <xdr:cNvPr id="14478" name="Group Box 142" hidden="1">
              <a:extLst>
                <a:ext uri="{63B3BB69-23CF-44E3-9099-C40C66FF867C}">
                  <a14:compatExt spid="_x0000_s14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26</xdr:row>
          <xdr:rowOff>285750</xdr:rowOff>
        </xdr:from>
        <xdr:to>
          <xdr:col>21</xdr:col>
          <xdr:colOff>133350</xdr:colOff>
          <xdr:row>28</xdr:row>
          <xdr:rowOff>28575</xdr:rowOff>
        </xdr:to>
        <xdr:sp macro="" textlink="">
          <xdr:nvSpPr>
            <xdr:cNvPr id="14479" name="Check Box 143" hidden="1">
              <a:extLst>
                <a:ext uri="{63B3BB69-23CF-44E3-9099-C40C66FF867C}">
                  <a14:compatExt spid="_x0000_s1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285750</xdr:rowOff>
        </xdr:from>
        <xdr:to>
          <xdr:col>41</xdr:col>
          <xdr:colOff>19050</xdr:colOff>
          <xdr:row>28</xdr:row>
          <xdr:rowOff>0</xdr:rowOff>
        </xdr:to>
        <xdr:sp macro="" textlink="">
          <xdr:nvSpPr>
            <xdr:cNvPr id="14480" name="Check Box 144" hidden="1">
              <a:extLst>
                <a:ext uri="{63B3BB69-23CF-44E3-9099-C40C66FF867C}">
                  <a14:compatExt spid="_x0000_s1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27</xdr:row>
          <xdr:rowOff>0</xdr:rowOff>
        </xdr:from>
        <xdr:to>
          <xdr:col>72</xdr:col>
          <xdr:colOff>0</xdr:colOff>
          <xdr:row>28</xdr:row>
          <xdr:rowOff>9525</xdr:rowOff>
        </xdr:to>
        <xdr:sp macro="" textlink="">
          <xdr:nvSpPr>
            <xdr:cNvPr id="14481" name="Check Box 145" hidden="1">
              <a:extLst>
                <a:ext uri="{63B3BB69-23CF-44E3-9099-C40C66FF867C}">
                  <a14:compatExt spid="_x0000_s14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26</xdr:row>
          <xdr:rowOff>304800</xdr:rowOff>
        </xdr:from>
        <xdr:to>
          <xdr:col>91</xdr:col>
          <xdr:colOff>142875</xdr:colOff>
          <xdr:row>28</xdr:row>
          <xdr:rowOff>0</xdr:rowOff>
        </xdr:to>
        <xdr:sp macro="" textlink="">
          <xdr:nvSpPr>
            <xdr:cNvPr id="14482" name="Check Box 146" hidden="1">
              <a:extLst>
                <a:ext uri="{63B3BB69-23CF-44E3-9099-C40C66FF867C}">
                  <a14:compatExt spid="_x0000_s14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276225</xdr:rowOff>
        </xdr:from>
        <xdr:to>
          <xdr:col>21</xdr:col>
          <xdr:colOff>133350</xdr:colOff>
          <xdr:row>31</xdr:row>
          <xdr:rowOff>19050</xdr:rowOff>
        </xdr:to>
        <xdr:sp macro="" textlink="">
          <xdr:nvSpPr>
            <xdr:cNvPr id="14483" name="Check Box 147" hidden="1">
              <a:extLst>
                <a:ext uri="{63B3BB69-23CF-44E3-9099-C40C66FF867C}">
                  <a14:compatExt spid="_x0000_s14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xdr:row>
          <xdr:rowOff>304800</xdr:rowOff>
        </xdr:from>
        <xdr:to>
          <xdr:col>41</xdr:col>
          <xdr:colOff>19050</xdr:colOff>
          <xdr:row>31</xdr:row>
          <xdr:rowOff>19050</xdr:rowOff>
        </xdr:to>
        <xdr:sp macro="" textlink="">
          <xdr:nvSpPr>
            <xdr:cNvPr id="14484" name="Check Box 148" hidden="1">
              <a:extLst>
                <a:ext uri="{63B3BB69-23CF-44E3-9099-C40C66FF867C}">
                  <a14:compatExt spid="_x0000_s14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30</xdr:row>
          <xdr:rowOff>19050</xdr:rowOff>
        </xdr:from>
        <xdr:to>
          <xdr:col>72</xdr:col>
          <xdr:colOff>0</xdr:colOff>
          <xdr:row>31</xdr:row>
          <xdr:rowOff>28575</xdr:rowOff>
        </xdr:to>
        <xdr:sp macro="" textlink="">
          <xdr:nvSpPr>
            <xdr:cNvPr id="14485" name="Check Box 149" hidden="1">
              <a:extLst>
                <a:ext uri="{63B3BB69-23CF-44E3-9099-C40C66FF867C}">
                  <a14:compatExt spid="_x0000_s14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30</xdr:row>
          <xdr:rowOff>0</xdr:rowOff>
        </xdr:from>
        <xdr:to>
          <xdr:col>91</xdr:col>
          <xdr:colOff>142875</xdr:colOff>
          <xdr:row>31</xdr:row>
          <xdr:rowOff>9525</xdr:rowOff>
        </xdr:to>
        <xdr:sp macro="" textlink="">
          <xdr:nvSpPr>
            <xdr:cNvPr id="14486" name="Check Box 150" hidden="1">
              <a:extLst>
                <a:ext uri="{63B3BB69-23CF-44E3-9099-C40C66FF867C}">
                  <a14:compatExt spid="_x0000_s14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32</xdr:row>
          <xdr:rowOff>247650</xdr:rowOff>
        </xdr:from>
        <xdr:to>
          <xdr:col>8</xdr:col>
          <xdr:colOff>9525</xdr:colOff>
          <xdr:row>33</xdr:row>
          <xdr:rowOff>304800</xdr:rowOff>
        </xdr:to>
        <xdr:sp macro="" textlink="">
          <xdr:nvSpPr>
            <xdr:cNvPr id="14487" name="Check Box 151" hidden="1">
              <a:extLst>
                <a:ext uri="{63B3BB69-23CF-44E3-9099-C40C66FF867C}">
                  <a14:compatExt spid="_x0000_s14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276225</xdr:rowOff>
        </xdr:from>
        <xdr:to>
          <xdr:col>28</xdr:col>
          <xdr:colOff>9525</xdr:colOff>
          <xdr:row>33</xdr:row>
          <xdr:rowOff>304800</xdr:rowOff>
        </xdr:to>
        <xdr:sp macro="" textlink="">
          <xdr:nvSpPr>
            <xdr:cNvPr id="14488" name="Check Box 152" hidden="1">
              <a:extLst>
                <a:ext uri="{63B3BB69-23CF-44E3-9099-C40C66FF867C}">
                  <a14:compatExt spid="_x0000_s14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xdr:colOff>
          <xdr:row>32</xdr:row>
          <xdr:rowOff>304800</xdr:rowOff>
        </xdr:from>
        <xdr:to>
          <xdr:col>72</xdr:col>
          <xdr:colOff>0</xdr:colOff>
          <xdr:row>34</xdr:row>
          <xdr:rowOff>0</xdr:rowOff>
        </xdr:to>
        <xdr:sp macro="" textlink="">
          <xdr:nvSpPr>
            <xdr:cNvPr id="14489" name="Check Box 153" hidden="1">
              <a:extLst>
                <a:ext uri="{63B3BB69-23CF-44E3-9099-C40C66FF867C}">
                  <a14:compatExt spid="_x0000_s14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32</xdr:row>
          <xdr:rowOff>304800</xdr:rowOff>
        </xdr:from>
        <xdr:to>
          <xdr:col>78</xdr:col>
          <xdr:colOff>76200</xdr:colOff>
          <xdr:row>34</xdr:row>
          <xdr:rowOff>0</xdr:rowOff>
        </xdr:to>
        <xdr:sp macro="" textlink="">
          <xdr:nvSpPr>
            <xdr:cNvPr id="14490" name="Check Box 154" hidden="1">
              <a:extLst>
                <a:ext uri="{63B3BB69-23CF-44E3-9099-C40C66FF867C}">
                  <a14:compatExt spid="_x0000_s14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295275</xdr:rowOff>
        </xdr:from>
        <xdr:to>
          <xdr:col>95</xdr:col>
          <xdr:colOff>190500</xdr:colOff>
          <xdr:row>35</xdr:row>
          <xdr:rowOff>295275</xdr:rowOff>
        </xdr:to>
        <xdr:sp macro="" textlink="">
          <xdr:nvSpPr>
            <xdr:cNvPr id="14491" name="Group Box 155" hidden="1">
              <a:extLst>
                <a:ext uri="{63B3BB69-23CF-44E3-9099-C40C66FF867C}">
                  <a14:compatExt spid="_x0000_s14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37</xdr:col>
      <xdr:colOff>9525</xdr:colOff>
      <xdr:row>11</xdr:row>
      <xdr:rowOff>266700</xdr:rowOff>
    </xdr:from>
    <xdr:to>
      <xdr:col>46</xdr:col>
      <xdr:colOff>19050</xdr:colOff>
      <xdr:row>15</xdr:row>
      <xdr:rowOff>304800</xdr:rowOff>
    </xdr:to>
    <xdr:pic>
      <xdr:nvPicPr>
        <xdr:cNvPr id="1741420" name="Picture 3">
          <a:extLst>
            <a:ext uri="{FF2B5EF4-FFF2-40B4-BE49-F238E27FC236}">
              <a16:creationId xmlns="" xmlns:a16="http://schemas.microsoft.com/office/drawing/2014/main" id="{00000000-0008-0000-1100-00006C92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038600"/>
          <a:ext cx="15525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28575</xdr:colOff>
      <xdr:row>7</xdr:row>
      <xdr:rowOff>142875</xdr:rowOff>
    </xdr:from>
    <xdr:to>
      <xdr:col>74</xdr:col>
      <xdr:colOff>133350</xdr:colOff>
      <xdr:row>12</xdr:row>
      <xdr:rowOff>333375</xdr:rowOff>
    </xdr:to>
    <xdr:pic>
      <xdr:nvPicPr>
        <xdr:cNvPr id="1741421" name="Picture 5">
          <a:extLst>
            <a:ext uri="{FF2B5EF4-FFF2-40B4-BE49-F238E27FC236}">
              <a16:creationId xmlns="" xmlns:a16="http://schemas.microsoft.com/office/drawing/2014/main" id="{00000000-0008-0000-1100-00006D92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2400" y="2543175"/>
          <a:ext cx="13049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97</xdr:col>
      <xdr:colOff>76200</xdr:colOff>
      <xdr:row>7</xdr:row>
      <xdr:rowOff>19050</xdr:rowOff>
    </xdr:from>
    <xdr:to>
      <xdr:col>105</xdr:col>
      <xdr:colOff>0</xdr:colOff>
      <xdr:row>12</xdr:row>
      <xdr:rowOff>333375</xdr:rowOff>
    </xdr:to>
    <xdr:pic>
      <xdr:nvPicPr>
        <xdr:cNvPr id="1741422" name="Picture 6">
          <a:extLst>
            <a:ext uri="{FF2B5EF4-FFF2-40B4-BE49-F238E27FC236}">
              <a16:creationId xmlns="" xmlns:a16="http://schemas.microsoft.com/office/drawing/2014/main" id="{00000000-0008-0000-1100-00006E92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73525" y="2419350"/>
          <a:ext cx="129540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87</xdr:col>
      <xdr:colOff>19050</xdr:colOff>
      <xdr:row>7</xdr:row>
      <xdr:rowOff>342900</xdr:rowOff>
    </xdr:from>
    <xdr:to>
      <xdr:col>96</xdr:col>
      <xdr:colOff>114300</xdr:colOff>
      <xdr:row>14</xdr:row>
      <xdr:rowOff>66675</xdr:rowOff>
    </xdr:to>
    <xdr:pic>
      <xdr:nvPicPr>
        <xdr:cNvPr id="1741423" name="Picture 11">
          <a:extLst>
            <a:ext uri="{FF2B5EF4-FFF2-40B4-BE49-F238E27FC236}">
              <a16:creationId xmlns="" xmlns:a16="http://schemas.microsoft.com/office/drawing/2014/main" id="{00000000-0008-0000-1100-00006F921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001875" y="2743200"/>
          <a:ext cx="163830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133350</xdr:colOff>
      <xdr:row>16</xdr:row>
      <xdr:rowOff>152400</xdr:rowOff>
    </xdr:from>
    <xdr:to>
      <xdr:col>79</xdr:col>
      <xdr:colOff>76200</xdr:colOff>
      <xdr:row>21</xdr:row>
      <xdr:rowOff>304800</xdr:rowOff>
    </xdr:to>
    <xdr:pic>
      <xdr:nvPicPr>
        <xdr:cNvPr id="1741424" name="Picture 22">
          <a:extLst>
            <a:ext uri="{FF2B5EF4-FFF2-40B4-BE49-F238E27FC236}">
              <a16:creationId xmlns="" xmlns:a16="http://schemas.microsoft.com/office/drawing/2014/main" id="{00000000-0008-0000-1100-000070921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72975" y="5638800"/>
          <a:ext cx="13144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152400</xdr:colOff>
      <xdr:row>7</xdr:row>
      <xdr:rowOff>57150</xdr:rowOff>
    </xdr:from>
    <xdr:to>
      <xdr:col>54</xdr:col>
      <xdr:colOff>0</xdr:colOff>
      <xdr:row>13</xdr:row>
      <xdr:rowOff>219075</xdr:rowOff>
    </xdr:to>
    <xdr:pic>
      <xdr:nvPicPr>
        <xdr:cNvPr id="1741425" name="Picture 23">
          <a:extLst>
            <a:ext uri="{FF2B5EF4-FFF2-40B4-BE49-F238E27FC236}">
              <a16:creationId xmlns="" xmlns:a16="http://schemas.microsoft.com/office/drawing/2014/main" id="{00000000-0008-0000-1100-000071921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05775" y="2457450"/>
          <a:ext cx="12192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8</xdr:row>
      <xdr:rowOff>171450</xdr:rowOff>
    </xdr:from>
    <xdr:to>
      <xdr:col>25</xdr:col>
      <xdr:colOff>57150</xdr:colOff>
      <xdr:row>13</xdr:row>
      <xdr:rowOff>57150</xdr:rowOff>
    </xdr:to>
    <xdr:pic>
      <xdr:nvPicPr>
        <xdr:cNvPr id="1741426" name="Picture 24">
          <a:extLst>
            <a:ext uri="{FF2B5EF4-FFF2-40B4-BE49-F238E27FC236}">
              <a16:creationId xmlns="" xmlns:a16="http://schemas.microsoft.com/office/drawing/2014/main" id="{00000000-0008-0000-1100-000072921A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1250" y="2914650"/>
          <a:ext cx="2019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64</xdr:col>
      <xdr:colOff>57150</xdr:colOff>
      <xdr:row>20</xdr:row>
      <xdr:rowOff>152400</xdr:rowOff>
    </xdr:from>
    <xdr:to>
      <xdr:col>71</xdr:col>
      <xdr:colOff>152400</xdr:colOff>
      <xdr:row>24</xdr:row>
      <xdr:rowOff>333375</xdr:rowOff>
    </xdr:to>
    <xdr:pic>
      <xdr:nvPicPr>
        <xdr:cNvPr id="1741427" name="Picture 28">
          <a:extLst>
            <a:ext uri="{FF2B5EF4-FFF2-40B4-BE49-F238E27FC236}">
              <a16:creationId xmlns="" xmlns:a16="http://schemas.microsoft.com/office/drawing/2014/main" id="{00000000-0008-0000-1100-000073921A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96625" y="7010400"/>
          <a:ext cx="12954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142875</xdr:colOff>
      <xdr:row>17</xdr:row>
      <xdr:rowOff>28575</xdr:rowOff>
    </xdr:from>
    <xdr:to>
      <xdr:col>24</xdr:col>
      <xdr:colOff>47625</xdr:colOff>
      <xdr:row>21</xdr:row>
      <xdr:rowOff>333375</xdr:rowOff>
    </xdr:to>
    <xdr:pic>
      <xdr:nvPicPr>
        <xdr:cNvPr id="1741428" name="Picture 29">
          <a:extLst>
            <a:ext uri="{FF2B5EF4-FFF2-40B4-BE49-F238E27FC236}">
              <a16:creationId xmlns="" xmlns:a16="http://schemas.microsoft.com/office/drawing/2014/main" id="{00000000-0008-0000-1100-000074921A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86075" y="5857875"/>
          <a:ext cx="1323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123825</xdr:colOff>
      <xdr:row>17</xdr:row>
      <xdr:rowOff>180975</xdr:rowOff>
    </xdr:from>
    <xdr:to>
      <xdr:col>47</xdr:col>
      <xdr:colOff>95250</xdr:colOff>
      <xdr:row>21</xdr:row>
      <xdr:rowOff>257175</xdr:rowOff>
    </xdr:to>
    <xdr:pic>
      <xdr:nvPicPr>
        <xdr:cNvPr id="1741429" name="Picture 60">
          <a:extLst>
            <a:ext uri="{FF2B5EF4-FFF2-40B4-BE49-F238E27FC236}">
              <a16:creationId xmlns="" xmlns:a16="http://schemas.microsoft.com/office/drawing/2014/main" id="{00000000-0008-0000-1100-000075921A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705600" y="6010275"/>
          <a:ext cx="15144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93</xdr:col>
      <xdr:colOff>0</xdr:colOff>
      <xdr:row>15</xdr:row>
      <xdr:rowOff>219075</xdr:rowOff>
    </xdr:from>
    <xdr:to>
      <xdr:col>104</xdr:col>
      <xdr:colOff>57150</xdr:colOff>
      <xdr:row>20</xdr:row>
      <xdr:rowOff>266700</xdr:rowOff>
    </xdr:to>
    <xdr:pic>
      <xdr:nvPicPr>
        <xdr:cNvPr id="1741430" name="Picture 61">
          <a:extLst>
            <a:ext uri="{FF2B5EF4-FFF2-40B4-BE49-F238E27FC236}">
              <a16:creationId xmlns="" xmlns:a16="http://schemas.microsoft.com/office/drawing/2014/main" id="{00000000-0008-0000-1100-000076921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011525" y="5362575"/>
          <a:ext cx="19431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19050</xdr:colOff>
      <xdr:row>26</xdr:row>
      <xdr:rowOff>66675</xdr:rowOff>
    </xdr:from>
    <xdr:to>
      <xdr:col>49</xdr:col>
      <xdr:colOff>142875</xdr:colOff>
      <xdr:row>30</xdr:row>
      <xdr:rowOff>257175</xdr:rowOff>
    </xdr:to>
    <xdr:pic>
      <xdr:nvPicPr>
        <xdr:cNvPr id="1741431" name="Picture 17">
          <a:extLst>
            <a:ext uri="{FF2B5EF4-FFF2-40B4-BE49-F238E27FC236}">
              <a16:creationId xmlns="" xmlns:a16="http://schemas.microsoft.com/office/drawing/2014/main" id="{00000000-0008-0000-1100-000077921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72275" y="8982075"/>
          <a:ext cx="18383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66</xdr:col>
      <xdr:colOff>28575</xdr:colOff>
      <xdr:row>31</xdr:row>
      <xdr:rowOff>57150</xdr:rowOff>
    </xdr:from>
    <xdr:to>
      <xdr:col>75</xdr:col>
      <xdr:colOff>114300</xdr:colOff>
      <xdr:row>34</xdr:row>
      <xdr:rowOff>295275</xdr:rowOff>
    </xdr:to>
    <xdr:pic>
      <xdr:nvPicPr>
        <xdr:cNvPr id="1741432" name="Picture 20">
          <a:extLst>
            <a:ext uri="{FF2B5EF4-FFF2-40B4-BE49-F238E27FC236}">
              <a16:creationId xmlns="" xmlns:a16="http://schemas.microsoft.com/office/drawing/2014/main" id="{00000000-0008-0000-1100-000078921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410950" y="10687050"/>
          <a:ext cx="16287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92</xdr:col>
      <xdr:colOff>76200</xdr:colOff>
      <xdr:row>25</xdr:row>
      <xdr:rowOff>133350</xdr:rowOff>
    </xdr:from>
    <xdr:to>
      <xdr:col>101</xdr:col>
      <xdr:colOff>133350</xdr:colOff>
      <xdr:row>30</xdr:row>
      <xdr:rowOff>152400</xdr:rowOff>
    </xdr:to>
    <xdr:pic>
      <xdr:nvPicPr>
        <xdr:cNvPr id="1741433" name="Picture 25">
          <a:extLst>
            <a:ext uri="{FF2B5EF4-FFF2-40B4-BE49-F238E27FC236}">
              <a16:creationId xmlns="" xmlns:a16="http://schemas.microsoft.com/office/drawing/2014/main" id="{00000000-0008-0000-1100-000079921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916275" y="8705850"/>
          <a:ext cx="160020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29</xdr:row>
      <xdr:rowOff>209550</xdr:rowOff>
    </xdr:from>
    <xdr:to>
      <xdr:col>24</xdr:col>
      <xdr:colOff>171450</xdr:colOff>
      <xdr:row>34</xdr:row>
      <xdr:rowOff>257175</xdr:rowOff>
    </xdr:to>
    <xdr:pic>
      <xdr:nvPicPr>
        <xdr:cNvPr id="1741434" name="Picture 30">
          <a:extLst>
            <a:ext uri="{FF2B5EF4-FFF2-40B4-BE49-F238E27FC236}">
              <a16:creationId xmlns="" xmlns:a16="http://schemas.microsoft.com/office/drawing/2014/main" id="{00000000-0008-0000-1100-00007A921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24100" y="10153650"/>
          <a:ext cx="20097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66</xdr:col>
      <xdr:colOff>114300</xdr:colOff>
      <xdr:row>26</xdr:row>
      <xdr:rowOff>209550</xdr:rowOff>
    </xdr:from>
    <xdr:to>
      <xdr:col>78</xdr:col>
      <xdr:colOff>104775</xdr:colOff>
      <xdr:row>30</xdr:row>
      <xdr:rowOff>38100</xdr:rowOff>
    </xdr:to>
    <xdr:pic>
      <xdr:nvPicPr>
        <xdr:cNvPr id="1741435" name="Picture 31">
          <a:extLst>
            <a:ext uri="{FF2B5EF4-FFF2-40B4-BE49-F238E27FC236}">
              <a16:creationId xmlns="" xmlns:a16="http://schemas.microsoft.com/office/drawing/2014/main" id="{00000000-0008-0000-1100-00007B921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496675" y="9124950"/>
          <a:ext cx="20478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87</xdr:col>
      <xdr:colOff>161925</xdr:colOff>
      <xdr:row>30</xdr:row>
      <xdr:rowOff>161925</xdr:rowOff>
    </xdr:from>
    <xdr:to>
      <xdr:col>98</xdr:col>
      <xdr:colOff>76200</xdr:colOff>
      <xdr:row>34</xdr:row>
      <xdr:rowOff>323850</xdr:rowOff>
    </xdr:to>
    <xdr:pic>
      <xdr:nvPicPr>
        <xdr:cNvPr id="1741436" name="Picture 57">
          <a:extLst>
            <a:ext uri="{FF2B5EF4-FFF2-40B4-BE49-F238E27FC236}">
              <a16:creationId xmlns="" xmlns:a16="http://schemas.microsoft.com/office/drawing/2014/main" id="{00000000-0008-0000-1100-00007C921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5144750" y="10448925"/>
          <a:ext cx="18002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9525</xdr:colOff>
          <xdr:row>6</xdr:row>
          <xdr:rowOff>266700</xdr:rowOff>
        </xdr:from>
        <xdr:to>
          <xdr:col>15</xdr:col>
          <xdr:colOff>0</xdr:colOff>
          <xdr:row>7</xdr:row>
          <xdr:rowOff>295275</xdr:rowOff>
        </xdr:to>
        <xdr:sp macro="" textlink="">
          <xdr:nvSpPr>
            <xdr:cNvPr id="1023335" name="Check Box 14695" hidden="1">
              <a:extLst>
                <a:ext uri="{63B3BB69-23CF-44E3-9099-C40C66FF867C}">
                  <a14:compatExt spid="_x0000_s102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6</xdr:row>
          <xdr:rowOff>238125</xdr:rowOff>
        </xdr:from>
        <xdr:to>
          <xdr:col>35</xdr:col>
          <xdr:colOff>76200</xdr:colOff>
          <xdr:row>7</xdr:row>
          <xdr:rowOff>314325</xdr:rowOff>
        </xdr:to>
        <xdr:sp macro="" textlink="">
          <xdr:nvSpPr>
            <xdr:cNvPr id="1023336" name="Check Box 14696" hidden="1">
              <a:extLst>
                <a:ext uri="{63B3BB69-23CF-44E3-9099-C40C66FF867C}">
                  <a14:compatExt spid="_x0000_s102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6</xdr:row>
          <xdr:rowOff>266700</xdr:rowOff>
        </xdr:from>
        <xdr:to>
          <xdr:col>66</xdr:col>
          <xdr:colOff>142875</xdr:colOff>
          <xdr:row>7</xdr:row>
          <xdr:rowOff>314325</xdr:rowOff>
        </xdr:to>
        <xdr:sp macro="" textlink="">
          <xdr:nvSpPr>
            <xdr:cNvPr id="1023337" name="Check Box 14697" hidden="1">
              <a:extLst>
                <a:ext uri="{63B3BB69-23CF-44E3-9099-C40C66FF867C}">
                  <a14:compatExt spid="_x0000_s102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xdr:row>
          <xdr:rowOff>285750</xdr:rowOff>
        </xdr:from>
        <xdr:to>
          <xdr:col>90</xdr:col>
          <xdr:colOff>104775</xdr:colOff>
          <xdr:row>7</xdr:row>
          <xdr:rowOff>266700</xdr:rowOff>
        </xdr:to>
        <xdr:sp macro="" textlink="">
          <xdr:nvSpPr>
            <xdr:cNvPr id="1023338" name="Check Box 14698" hidden="1">
              <a:extLst>
                <a:ext uri="{63B3BB69-23CF-44E3-9099-C40C66FF867C}">
                  <a14:compatExt spid="_x0000_s102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96</xdr:col>
          <xdr:colOff>0</xdr:colOff>
          <xdr:row>10</xdr:row>
          <xdr:rowOff>28575</xdr:rowOff>
        </xdr:to>
        <xdr:sp macro="" textlink="">
          <xdr:nvSpPr>
            <xdr:cNvPr id="1023339" name="Group Box 14699" hidden="1">
              <a:extLst>
                <a:ext uri="{63B3BB69-23CF-44E3-9099-C40C66FF867C}">
                  <a14:compatExt spid="_x0000_s1023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247650</xdr:rowOff>
        </xdr:from>
        <xdr:to>
          <xdr:col>15</xdr:col>
          <xdr:colOff>0</xdr:colOff>
          <xdr:row>10</xdr:row>
          <xdr:rowOff>276225</xdr:rowOff>
        </xdr:to>
        <xdr:sp macro="" textlink="">
          <xdr:nvSpPr>
            <xdr:cNvPr id="1023340" name="Check Box 14700" hidden="1">
              <a:extLst>
                <a:ext uri="{63B3BB69-23CF-44E3-9099-C40C66FF867C}">
                  <a14:compatExt spid="_x0000_s102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9</xdr:row>
          <xdr:rowOff>238125</xdr:rowOff>
        </xdr:from>
        <xdr:to>
          <xdr:col>35</xdr:col>
          <xdr:colOff>85725</xdr:colOff>
          <xdr:row>10</xdr:row>
          <xdr:rowOff>314325</xdr:rowOff>
        </xdr:to>
        <xdr:sp macro="" textlink="">
          <xdr:nvSpPr>
            <xdr:cNvPr id="1023341" name="Check Box 14701" hidden="1">
              <a:extLst>
                <a:ext uri="{63B3BB69-23CF-44E3-9099-C40C66FF867C}">
                  <a14:compatExt spid="_x0000_s102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9</xdr:row>
          <xdr:rowOff>266700</xdr:rowOff>
        </xdr:from>
        <xdr:to>
          <xdr:col>66</xdr:col>
          <xdr:colOff>142875</xdr:colOff>
          <xdr:row>10</xdr:row>
          <xdr:rowOff>314325</xdr:rowOff>
        </xdr:to>
        <xdr:sp macro="" textlink="">
          <xdr:nvSpPr>
            <xdr:cNvPr id="1023342" name="Check Box 14702" hidden="1">
              <a:extLst>
                <a:ext uri="{63B3BB69-23CF-44E3-9099-C40C66FF867C}">
                  <a14:compatExt spid="_x0000_s102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161925</xdr:colOff>
          <xdr:row>9</xdr:row>
          <xdr:rowOff>85725</xdr:rowOff>
        </xdr:from>
        <xdr:to>
          <xdr:col>86</xdr:col>
          <xdr:colOff>133350</xdr:colOff>
          <xdr:row>11</xdr:row>
          <xdr:rowOff>161925</xdr:rowOff>
        </xdr:to>
        <xdr:sp macro="" textlink="">
          <xdr:nvSpPr>
            <xdr:cNvPr id="1023343" name="Check Box 14703" hidden="1">
              <a:extLst>
                <a:ext uri="{63B3BB69-23CF-44E3-9099-C40C66FF867C}">
                  <a14:compatExt spid="_x0000_s102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9</xdr:row>
          <xdr:rowOff>133350</xdr:rowOff>
        </xdr:from>
        <xdr:to>
          <xdr:col>97</xdr:col>
          <xdr:colOff>28575</xdr:colOff>
          <xdr:row>13</xdr:row>
          <xdr:rowOff>66675</xdr:rowOff>
        </xdr:to>
        <xdr:sp macro="" textlink="">
          <xdr:nvSpPr>
            <xdr:cNvPr id="1023344" name="Group Box 14704" hidden="1">
              <a:extLst>
                <a:ext uri="{63B3BB69-23CF-44E3-9099-C40C66FF867C}">
                  <a14:compatExt spid="_x0000_s1023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247650</xdr:rowOff>
        </xdr:from>
        <xdr:to>
          <xdr:col>15</xdr:col>
          <xdr:colOff>0</xdr:colOff>
          <xdr:row>13</xdr:row>
          <xdr:rowOff>276225</xdr:rowOff>
        </xdr:to>
        <xdr:sp macro="" textlink="">
          <xdr:nvSpPr>
            <xdr:cNvPr id="1023362" name="Check Box 14722" hidden="1">
              <a:extLst>
                <a:ext uri="{63B3BB69-23CF-44E3-9099-C40C66FF867C}">
                  <a14:compatExt spid="_x0000_s102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12</xdr:row>
          <xdr:rowOff>238125</xdr:rowOff>
        </xdr:from>
        <xdr:to>
          <xdr:col>35</xdr:col>
          <xdr:colOff>95250</xdr:colOff>
          <xdr:row>13</xdr:row>
          <xdr:rowOff>314325</xdr:rowOff>
        </xdr:to>
        <xdr:sp macro="" textlink="">
          <xdr:nvSpPr>
            <xdr:cNvPr id="1023363" name="Check Box 14723" hidden="1">
              <a:extLst>
                <a:ext uri="{63B3BB69-23CF-44E3-9099-C40C66FF867C}">
                  <a14:compatExt spid="_x0000_s102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12</xdr:row>
          <xdr:rowOff>266700</xdr:rowOff>
        </xdr:from>
        <xdr:to>
          <xdr:col>66</xdr:col>
          <xdr:colOff>142875</xdr:colOff>
          <xdr:row>13</xdr:row>
          <xdr:rowOff>314325</xdr:rowOff>
        </xdr:to>
        <xdr:sp macro="" textlink="">
          <xdr:nvSpPr>
            <xdr:cNvPr id="1023364" name="Check Box 14724" hidden="1">
              <a:extLst>
                <a:ext uri="{63B3BB69-23CF-44E3-9099-C40C66FF867C}">
                  <a14:compatExt spid="_x0000_s102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12</xdr:row>
          <xdr:rowOff>85725</xdr:rowOff>
        </xdr:from>
        <xdr:to>
          <xdr:col>86</xdr:col>
          <xdr:colOff>142875</xdr:colOff>
          <xdr:row>14</xdr:row>
          <xdr:rowOff>161925</xdr:rowOff>
        </xdr:to>
        <xdr:sp macro="" textlink="">
          <xdr:nvSpPr>
            <xdr:cNvPr id="1023365" name="Check Box 14725" hidden="1">
              <a:extLst>
                <a:ext uri="{63B3BB69-23CF-44E3-9099-C40C66FF867C}">
                  <a14:compatExt spid="_x0000_s102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152400</xdr:rowOff>
        </xdr:from>
        <xdr:to>
          <xdr:col>95</xdr:col>
          <xdr:colOff>133350</xdr:colOff>
          <xdr:row>15</xdr:row>
          <xdr:rowOff>285750</xdr:rowOff>
        </xdr:to>
        <xdr:sp macro="" textlink="">
          <xdr:nvSpPr>
            <xdr:cNvPr id="1023366" name="Group Box 14726" hidden="1">
              <a:extLst>
                <a:ext uri="{63B3BB69-23CF-44E3-9099-C40C66FF867C}">
                  <a14:compatExt spid="_x0000_s1023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247650</xdr:rowOff>
        </xdr:from>
        <xdr:to>
          <xdr:col>15</xdr:col>
          <xdr:colOff>0</xdr:colOff>
          <xdr:row>16</xdr:row>
          <xdr:rowOff>276225</xdr:rowOff>
        </xdr:to>
        <xdr:sp macro="" textlink="">
          <xdr:nvSpPr>
            <xdr:cNvPr id="1023367" name="Check Box 14727" hidden="1">
              <a:extLst>
                <a:ext uri="{63B3BB69-23CF-44E3-9099-C40C66FF867C}">
                  <a14:compatExt spid="_x0000_s102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15</xdr:row>
          <xdr:rowOff>238125</xdr:rowOff>
        </xdr:from>
        <xdr:to>
          <xdr:col>35</xdr:col>
          <xdr:colOff>104775</xdr:colOff>
          <xdr:row>16</xdr:row>
          <xdr:rowOff>314325</xdr:rowOff>
        </xdr:to>
        <xdr:sp macro="" textlink="">
          <xdr:nvSpPr>
            <xdr:cNvPr id="1023368" name="Check Box 14728" hidden="1">
              <a:extLst>
                <a:ext uri="{63B3BB69-23CF-44E3-9099-C40C66FF867C}">
                  <a14:compatExt spid="_x0000_s102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15</xdr:row>
          <xdr:rowOff>266700</xdr:rowOff>
        </xdr:from>
        <xdr:to>
          <xdr:col>66</xdr:col>
          <xdr:colOff>142875</xdr:colOff>
          <xdr:row>16</xdr:row>
          <xdr:rowOff>314325</xdr:rowOff>
        </xdr:to>
        <xdr:sp macro="" textlink="">
          <xdr:nvSpPr>
            <xdr:cNvPr id="1023369" name="Check Box 14729" hidden="1">
              <a:extLst>
                <a:ext uri="{63B3BB69-23CF-44E3-9099-C40C66FF867C}">
                  <a14:compatExt spid="_x0000_s102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76200</xdr:rowOff>
        </xdr:from>
        <xdr:to>
          <xdr:col>16</xdr:col>
          <xdr:colOff>152400</xdr:colOff>
          <xdr:row>20</xdr:row>
          <xdr:rowOff>133350</xdr:rowOff>
        </xdr:to>
        <xdr:sp macro="" textlink="">
          <xdr:nvSpPr>
            <xdr:cNvPr id="1023370" name="Check Box 14730" hidden="1">
              <a:extLst>
                <a:ext uri="{63B3BB69-23CF-44E3-9099-C40C66FF867C}">
                  <a14:compatExt spid="_x0000_s102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276225</xdr:rowOff>
        </xdr:from>
        <xdr:to>
          <xdr:col>76</xdr:col>
          <xdr:colOff>133350</xdr:colOff>
          <xdr:row>19</xdr:row>
          <xdr:rowOff>28575</xdr:rowOff>
        </xdr:to>
        <xdr:sp macro="" textlink="">
          <xdr:nvSpPr>
            <xdr:cNvPr id="1023371" name="Group Box 14731" hidden="1">
              <a:extLst>
                <a:ext uri="{63B3BB69-23CF-44E3-9099-C40C66FF867C}">
                  <a14:compatExt spid="_x0000_s1023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18</xdr:row>
          <xdr:rowOff>238125</xdr:rowOff>
        </xdr:from>
        <xdr:to>
          <xdr:col>35</xdr:col>
          <xdr:colOff>114300</xdr:colOff>
          <xdr:row>19</xdr:row>
          <xdr:rowOff>314325</xdr:rowOff>
        </xdr:to>
        <xdr:sp macro="" textlink="">
          <xdr:nvSpPr>
            <xdr:cNvPr id="1023372" name="Check Box 14732" hidden="1">
              <a:extLst>
                <a:ext uri="{63B3BB69-23CF-44E3-9099-C40C66FF867C}">
                  <a14:compatExt spid="_x0000_s102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18</xdr:row>
          <xdr:rowOff>247650</xdr:rowOff>
        </xdr:from>
        <xdr:to>
          <xdr:col>71</xdr:col>
          <xdr:colOff>85725</xdr:colOff>
          <xdr:row>19</xdr:row>
          <xdr:rowOff>295275</xdr:rowOff>
        </xdr:to>
        <xdr:sp macro="" textlink="">
          <xdr:nvSpPr>
            <xdr:cNvPr id="1023373" name="Check Box 14733" hidden="1">
              <a:extLst>
                <a:ext uri="{63B3BB69-23CF-44E3-9099-C40C66FF867C}">
                  <a14:compatExt spid="_x0000_s102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18</xdr:row>
          <xdr:rowOff>219075</xdr:rowOff>
        </xdr:from>
        <xdr:to>
          <xdr:col>76</xdr:col>
          <xdr:colOff>57150</xdr:colOff>
          <xdr:row>22</xdr:row>
          <xdr:rowOff>9525</xdr:rowOff>
        </xdr:to>
        <xdr:sp macro="" textlink="">
          <xdr:nvSpPr>
            <xdr:cNvPr id="1023374" name="Group Box 14734" hidden="1">
              <a:extLst>
                <a:ext uri="{63B3BB69-23CF-44E3-9099-C40C66FF867C}">
                  <a14:compatExt spid="_x0000_s10233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266700</xdr:rowOff>
        </xdr:from>
        <xdr:to>
          <xdr:col>23</xdr:col>
          <xdr:colOff>19050</xdr:colOff>
          <xdr:row>22</xdr:row>
          <xdr:rowOff>266700</xdr:rowOff>
        </xdr:to>
        <xdr:sp macro="" textlink="">
          <xdr:nvSpPr>
            <xdr:cNvPr id="1023375" name="Check Box 14735" hidden="1">
              <a:extLst>
                <a:ext uri="{63B3BB69-23CF-44E3-9099-C40C66FF867C}">
                  <a14:compatExt spid="_x0000_s102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xdr:row>
          <xdr:rowOff>247650</xdr:rowOff>
        </xdr:from>
        <xdr:to>
          <xdr:col>42</xdr:col>
          <xdr:colOff>161925</xdr:colOff>
          <xdr:row>22</xdr:row>
          <xdr:rowOff>314325</xdr:rowOff>
        </xdr:to>
        <xdr:sp macro="" textlink="">
          <xdr:nvSpPr>
            <xdr:cNvPr id="1023376" name="Check Box 14736" hidden="1">
              <a:extLst>
                <a:ext uri="{63B3BB69-23CF-44E3-9099-C40C66FF867C}">
                  <a14:compatExt spid="_x0000_s102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21</xdr:row>
          <xdr:rowOff>171450</xdr:rowOff>
        </xdr:from>
        <xdr:to>
          <xdr:col>66</xdr:col>
          <xdr:colOff>28575</xdr:colOff>
          <xdr:row>23</xdr:row>
          <xdr:rowOff>28575</xdr:rowOff>
        </xdr:to>
        <xdr:sp macro="" textlink="">
          <xdr:nvSpPr>
            <xdr:cNvPr id="1023377" name="Check Box 14737" hidden="1">
              <a:extLst>
                <a:ext uri="{63B3BB69-23CF-44E3-9099-C40C66FF867C}">
                  <a14:compatExt spid="_x0000_s102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21</xdr:row>
          <xdr:rowOff>152400</xdr:rowOff>
        </xdr:from>
        <xdr:to>
          <xdr:col>72</xdr:col>
          <xdr:colOff>28575</xdr:colOff>
          <xdr:row>25</xdr:row>
          <xdr:rowOff>123825</xdr:rowOff>
        </xdr:to>
        <xdr:sp macro="" textlink="">
          <xdr:nvSpPr>
            <xdr:cNvPr id="1023378" name="Group Box 14738" hidden="1">
              <a:extLst>
                <a:ext uri="{63B3BB69-23CF-44E3-9099-C40C66FF867C}">
                  <a14:compatExt spid="_x0000_s1023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xdr:row>
          <xdr:rowOff>257175</xdr:rowOff>
        </xdr:from>
        <xdr:to>
          <xdr:col>18</xdr:col>
          <xdr:colOff>0</xdr:colOff>
          <xdr:row>26</xdr:row>
          <xdr:rowOff>285750</xdr:rowOff>
        </xdr:to>
        <xdr:sp macro="" textlink="">
          <xdr:nvSpPr>
            <xdr:cNvPr id="1023384" name="Check Box 14744" hidden="1">
              <a:extLst>
                <a:ext uri="{63B3BB69-23CF-44E3-9099-C40C66FF867C}">
                  <a14:compatExt spid="_x0000_s102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25</xdr:row>
          <xdr:rowOff>247650</xdr:rowOff>
        </xdr:from>
        <xdr:to>
          <xdr:col>38</xdr:col>
          <xdr:colOff>19050</xdr:colOff>
          <xdr:row>26</xdr:row>
          <xdr:rowOff>323850</xdr:rowOff>
        </xdr:to>
        <xdr:sp macro="" textlink="">
          <xdr:nvSpPr>
            <xdr:cNvPr id="1023385" name="Check Box 14745" hidden="1">
              <a:extLst>
                <a:ext uri="{63B3BB69-23CF-44E3-9099-C40C66FF867C}">
                  <a14:compatExt spid="_x0000_s102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25</xdr:row>
          <xdr:rowOff>257175</xdr:rowOff>
        </xdr:from>
        <xdr:to>
          <xdr:col>66</xdr:col>
          <xdr:colOff>142875</xdr:colOff>
          <xdr:row>26</xdr:row>
          <xdr:rowOff>304800</xdr:rowOff>
        </xdr:to>
        <xdr:sp macro="" textlink="">
          <xdr:nvSpPr>
            <xdr:cNvPr id="1023386" name="Check Box 14746" hidden="1">
              <a:extLst>
                <a:ext uri="{63B3BB69-23CF-44E3-9099-C40C66FF867C}">
                  <a14:compatExt spid="_x0000_s102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161925</xdr:colOff>
          <xdr:row>25</xdr:row>
          <xdr:rowOff>295275</xdr:rowOff>
        </xdr:from>
        <xdr:to>
          <xdr:col>92</xdr:col>
          <xdr:colOff>9525</xdr:colOff>
          <xdr:row>26</xdr:row>
          <xdr:rowOff>285750</xdr:rowOff>
        </xdr:to>
        <xdr:sp macro="" textlink="">
          <xdr:nvSpPr>
            <xdr:cNvPr id="1023387" name="Check Box 14747" hidden="1">
              <a:extLst>
                <a:ext uri="{63B3BB69-23CF-44E3-9099-C40C66FF867C}">
                  <a14:compatExt spid="_x0000_s102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314325</xdr:rowOff>
        </xdr:from>
        <xdr:to>
          <xdr:col>96</xdr:col>
          <xdr:colOff>9525</xdr:colOff>
          <xdr:row>29</xdr:row>
          <xdr:rowOff>57150</xdr:rowOff>
        </xdr:to>
        <xdr:sp macro="" textlink="">
          <xdr:nvSpPr>
            <xdr:cNvPr id="1023388" name="Group Box 14748" hidden="1">
              <a:extLst>
                <a:ext uri="{63B3BB69-23CF-44E3-9099-C40C66FF867C}">
                  <a14:compatExt spid="_x0000_s1023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14748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276225</xdr:rowOff>
        </xdr:from>
        <xdr:to>
          <xdr:col>16</xdr:col>
          <xdr:colOff>152400</xdr:colOff>
          <xdr:row>29</xdr:row>
          <xdr:rowOff>314325</xdr:rowOff>
        </xdr:to>
        <xdr:sp macro="" textlink="">
          <xdr:nvSpPr>
            <xdr:cNvPr id="1023393" name="Check Box 14753" hidden="1">
              <a:extLst>
                <a:ext uri="{63B3BB69-23CF-44E3-9099-C40C66FF867C}">
                  <a14:compatExt spid="_x0000_s102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28</xdr:row>
          <xdr:rowOff>238125</xdr:rowOff>
        </xdr:from>
        <xdr:to>
          <xdr:col>37</xdr:col>
          <xdr:colOff>114300</xdr:colOff>
          <xdr:row>29</xdr:row>
          <xdr:rowOff>314325</xdr:rowOff>
        </xdr:to>
        <xdr:sp macro="" textlink="">
          <xdr:nvSpPr>
            <xdr:cNvPr id="1023394" name="Check Box 14754" hidden="1">
              <a:extLst>
                <a:ext uri="{63B3BB69-23CF-44E3-9099-C40C66FF867C}">
                  <a14:compatExt spid="_x0000_s102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28</xdr:row>
          <xdr:rowOff>228600</xdr:rowOff>
        </xdr:from>
        <xdr:to>
          <xdr:col>65</xdr:col>
          <xdr:colOff>133350</xdr:colOff>
          <xdr:row>29</xdr:row>
          <xdr:rowOff>314325</xdr:rowOff>
        </xdr:to>
        <xdr:sp macro="" textlink="">
          <xdr:nvSpPr>
            <xdr:cNvPr id="1023395" name="Check Box 14755" hidden="1">
              <a:extLst>
                <a:ext uri="{63B3BB69-23CF-44E3-9099-C40C66FF867C}">
                  <a14:compatExt spid="_x0000_s102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28</xdr:row>
          <xdr:rowOff>247650</xdr:rowOff>
        </xdr:from>
        <xdr:to>
          <xdr:col>66</xdr:col>
          <xdr:colOff>123825</xdr:colOff>
          <xdr:row>31</xdr:row>
          <xdr:rowOff>123825</xdr:rowOff>
        </xdr:to>
        <xdr:sp macro="" textlink="">
          <xdr:nvSpPr>
            <xdr:cNvPr id="1023396" name="Group Box 14756" hidden="1">
              <a:extLst>
                <a:ext uri="{63B3BB69-23CF-44E3-9099-C40C66FF867C}">
                  <a14:compatExt spid="_x0000_s10233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31</xdr:row>
          <xdr:rowOff>257175</xdr:rowOff>
        </xdr:from>
        <xdr:to>
          <xdr:col>66</xdr:col>
          <xdr:colOff>142875</xdr:colOff>
          <xdr:row>32</xdr:row>
          <xdr:rowOff>304800</xdr:rowOff>
        </xdr:to>
        <xdr:sp macro="" textlink="">
          <xdr:nvSpPr>
            <xdr:cNvPr id="1023414" name="Check Box 14774" hidden="1">
              <a:extLst>
                <a:ext uri="{63B3BB69-23CF-44E3-9099-C40C66FF867C}">
                  <a14:compatExt spid="_x0000_s1023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161925</xdr:colOff>
          <xdr:row>31</xdr:row>
          <xdr:rowOff>304800</xdr:rowOff>
        </xdr:from>
        <xdr:to>
          <xdr:col>88</xdr:col>
          <xdr:colOff>0</xdr:colOff>
          <xdr:row>32</xdr:row>
          <xdr:rowOff>285750</xdr:rowOff>
        </xdr:to>
        <xdr:sp macro="" textlink="">
          <xdr:nvSpPr>
            <xdr:cNvPr id="1023415" name="Check Box 14775" hidden="1">
              <a:extLst>
                <a:ext uri="{63B3BB69-23CF-44E3-9099-C40C66FF867C}">
                  <a14:compatExt spid="_x0000_s1023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28575</xdr:colOff>
          <xdr:row>31</xdr:row>
          <xdr:rowOff>285750</xdr:rowOff>
        </xdr:from>
        <xdr:to>
          <xdr:col>89</xdr:col>
          <xdr:colOff>66675</xdr:colOff>
          <xdr:row>35</xdr:row>
          <xdr:rowOff>28575</xdr:rowOff>
        </xdr:to>
        <xdr:sp macro="" textlink="">
          <xdr:nvSpPr>
            <xdr:cNvPr id="1023416" name="Group Box 14776" hidden="1">
              <a:extLst>
                <a:ext uri="{63B3BB69-23CF-44E3-9099-C40C66FF867C}">
                  <a14:compatExt spid="_x0000_s1023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14776</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93</xdr:col>
          <xdr:colOff>161925</xdr:colOff>
          <xdr:row>10</xdr:row>
          <xdr:rowOff>28575</xdr:rowOff>
        </xdr:to>
        <xdr:sp macro="" textlink="">
          <xdr:nvSpPr>
            <xdr:cNvPr id="1745921" name="Group Box 1" hidden="1">
              <a:extLst>
                <a:ext uri="{63B3BB69-23CF-44E3-9099-C40C66FF867C}">
                  <a14:compatExt spid="_x0000_s17459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xdr:row>
          <xdr:rowOff>133350</xdr:rowOff>
        </xdr:from>
        <xdr:to>
          <xdr:col>94</xdr:col>
          <xdr:colOff>190500</xdr:colOff>
          <xdr:row>13</xdr:row>
          <xdr:rowOff>66675</xdr:rowOff>
        </xdr:to>
        <xdr:sp macro="" textlink="">
          <xdr:nvSpPr>
            <xdr:cNvPr id="1745922" name="Group Box 2" hidden="1">
              <a:extLst>
                <a:ext uri="{63B3BB69-23CF-44E3-9099-C40C66FF867C}">
                  <a14:compatExt spid="_x0000_s17459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152400</xdr:rowOff>
        </xdr:from>
        <xdr:to>
          <xdr:col>93</xdr:col>
          <xdr:colOff>123825</xdr:colOff>
          <xdr:row>15</xdr:row>
          <xdr:rowOff>295275</xdr:rowOff>
        </xdr:to>
        <xdr:sp macro="" textlink="">
          <xdr:nvSpPr>
            <xdr:cNvPr id="1745923" name="Group Box 3" hidden="1">
              <a:extLst>
                <a:ext uri="{63B3BB69-23CF-44E3-9099-C40C66FF867C}">
                  <a14:compatExt spid="_x0000_s17459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276225</xdr:rowOff>
        </xdr:from>
        <xdr:to>
          <xdr:col>74</xdr:col>
          <xdr:colOff>161925</xdr:colOff>
          <xdr:row>23</xdr:row>
          <xdr:rowOff>190500</xdr:rowOff>
        </xdr:to>
        <xdr:sp macro="" textlink="">
          <xdr:nvSpPr>
            <xdr:cNvPr id="1745924" name="Group Box 4" hidden="1">
              <a:extLst>
                <a:ext uri="{63B3BB69-23CF-44E3-9099-C40C66FF867C}">
                  <a14:compatExt spid="_x0000_s1745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0</xdr:rowOff>
        </xdr:from>
        <xdr:to>
          <xdr:col>74</xdr:col>
          <xdr:colOff>85725</xdr:colOff>
          <xdr:row>23</xdr:row>
          <xdr:rowOff>257175</xdr:rowOff>
        </xdr:to>
        <xdr:sp macro="" textlink="">
          <xdr:nvSpPr>
            <xdr:cNvPr id="1745925" name="Group Box 5" hidden="1">
              <a:extLst>
                <a:ext uri="{63B3BB69-23CF-44E3-9099-C40C66FF867C}">
                  <a14:compatExt spid="_x0000_s17459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23</xdr:row>
          <xdr:rowOff>152400</xdr:rowOff>
        </xdr:from>
        <xdr:to>
          <xdr:col>70</xdr:col>
          <xdr:colOff>76200</xdr:colOff>
          <xdr:row>27</xdr:row>
          <xdr:rowOff>285750</xdr:rowOff>
        </xdr:to>
        <xdr:sp macro="" textlink="">
          <xdr:nvSpPr>
            <xdr:cNvPr id="1745926" name="Group Box 6" hidden="1">
              <a:extLst>
                <a:ext uri="{63B3BB69-23CF-44E3-9099-C40C66FF867C}">
                  <a14:compatExt spid="_x0000_s17459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28</xdr:row>
          <xdr:rowOff>304800</xdr:rowOff>
        </xdr:from>
        <xdr:to>
          <xdr:col>94</xdr:col>
          <xdr:colOff>0</xdr:colOff>
          <xdr:row>33</xdr:row>
          <xdr:rowOff>238125</xdr:rowOff>
        </xdr:to>
        <xdr:sp macro="" textlink="">
          <xdr:nvSpPr>
            <xdr:cNvPr id="1745927" name="Group Box 7" hidden="1">
              <a:extLst>
                <a:ext uri="{63B3BB69-23CF-44E3-9099-C40C66FF867C}">
                  <a14:compatExt spid="_x0000_s17459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14748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34</xdr:row>
          <xdr:rowOff>247650</xdr:rowOff>
        </xdr:from>
        <xdr:to>
          <xdr:col>65</xdr:col>
          <xdr:colOff>0</xdr:colOff>
          <xdr:row>37</xdr:row>
          <xdr:rowOff>238125</xdr:rowOff>
        </xdr:to>
        <xdr:sp macro="" textlink="">
          <xdr:nvSpPr>
            <xdr:cNvPr id="1745928" name="Group Box 8" hidden="1">
              <a:extLst>
                <a:ext uri="{63B3BB69-23CF-44E3-9099-C40C66FF867C}">
                  <a14:compatExt spid="_x0000_s1745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28575</xdr:colOff>
          <xdr:row>37</xdr:row>
          <xdr:rowOff>0</xdr:rowOff>
        </xdr:from>
        <xdr:to>
          <xdr:col>93</xdr:col>
          <xdr:colOff>9525</xdr:colOff>
          <xdr:row>40</xdr:row>
          <xdr:rowOff>142875</xdr:rowOff>
        </xdr:to>
        <xdr:sp macro="" textlink="">
          <xdr:nvSpPr>
            <xdr:cNvPr id="1745929" name="Group Box 9" hidden="1">
              <a:extLst>
                <a:ext uri="{63B3BB69-23CF-44E3-9099-C40C66FF867C}">
                  <a14:compatExt spid="_x0000_s17459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14776</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60</xdr:col>
      <xdr:colOff>19050</xdr:colOff>
      <xdr:row>2</xdr:row>
      <xdr:rowOff>304800</xdr:rowOff>
    </xdr:from>
    <xdr:to>
      <xdr:col>115</xdr:col>
      <xdr:colOff>9525</xdr:colOff>
      <xdr:row>24</xdr:row>
      <xdr:rowOff>333375</xdr:rowOff>
    </xdr:to>
    <xdr:graphicFrame macro="">
      <xdr:nvGraphicFramePr>
        <xdr:cNvPr id="1102450" name="グラフ 2">
          <a:extLst>
            <a:ext uri="{FF2B5EF4-FFF2-40B4-BE49-F238E27FC236}">
              <a16:creationId xmlns="" xmlns:a16="http://schemas.microsoft.com/office/drawing/2014/main" id="{00000000-0008-0000-1400-000072D2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43</xdr:col>
      <xdr:colOff>38100</xdr:colOff>
      <xdr:row>12</xdr:row>
      <xdr:rowOff>0</xdr:rowOff>
    </xdr:from>
    <xdr:to>
      <xdr:col>48</xdr:col>
      <xdr:colOff>123825</xdr:colOff>
      <xdr:row>13</xdr:row>
      <xdr:rowOff>9525</xdr:rowOff>
    </xdr:to>
    <xdr:sp macro="" textlink="">
      <xdr:nvSpPr>
        <xdr:cNvPr id="1767953" name="AutoShape 35">
          <a:extLst>
            <a:ext uri="{FF2B5EF4-FFF2-40B4-BE49-F238E27FC236}">
              <a16:creationId xmlns="" xmlns:a16="http://schemas.microsoft.com/office/drawing/2014/main" id="{00000000-0008-0000-0200-000011FA1A00}"/>
            </a:ext>
          </a:extLst>
        </xdr:cNvPr>
        <xdr:cNvSpPr>
          <a:spLocks noChangeArrowheads="1"/>
        </xdr:cNvSpPr>
      </xdr:nvSpPr>
      <xdr:spPr bwMode="auto">
        <a:xfrm>
          <a:off x="6591300" y="3057525"/>
          <a:ext cx="847725" cy="200025"/>
        </a:xfrm>
        <a:prstGeom prst="rightArrow">
          <a:avLst>
            <a:gd name="adj1" fmla="val 41667"/>
            <a:gd name="adj2" fmla="val 76188"/>
          </a:avLst>
        </a:prstGeom>
        <a:solidFill>
          <a:srgbClr val="9999FF"/>
        </a:solidFill>
        <a:ln w="9525">
          <a:solidFill>
            <a:srgbClr val="000000"/>
          </a:solidFill>
          <a:miter lim="800000"/>
          <a:headEnd/>
          <a:tailEnd/>
        </a:ln>
      </xdr:spPr>
    </xdr:sp>
    <xdr:clientData/>
  </xdr:twoCellAnchor>
  <xdr:twoCellAnchor>
    <xdr:from>
      <xdr:col>1</xdr:col>
      <xdr:colOff>76200</xdr:colOff>
      <xdr:row>31</xdr:row>
      <xdr:rowOff>28575</xdr:rowOff>
    </xdr:from>
    <xdr:to>
      <xdr:col>3</xdr:col>
      <xdr:colOff>76200</xdr:colOff>
      <xdr:row>36</xdr:row>
      <xdr:rowOff>0</xdr:rowOff>
    </xdr:to>
    <xdr:grpSp>
      <xdr:nvGrpSpPr>
        <xdr:cNvPr id="1767954" name="Group 15">
          <a:extLst>
            <a:ext uri="{FF2B5EF4-FFF2-40B4-BE49-F238E27FC236}">
              <a16:creationId xmlns="" xmlns:a16="http://schemas.microsoft.com/office/drawing/2014/main" id="{00000000-0008-0000-0200-000012FA1A00}"/>
            </a:ext>
          </a:extLst>
        </xdr:cNvPr>
        <xdr:cNvGrpSpPr>
          <a:grpSpLocks/>
        </xdr:cNvGrpSpPr>
      </xdr:nvGrpSpPr>
      <xdr:grpSpPr bwMode="auto">
        <a:xfrm>
          <a:off x="228600" y="5667375"/>
          <a:ext cx="304800" cy="923925"/>
          <a:chOff x="18" y="489"/>
          <a:chExt cx="32" cy="97"/>
        </a:xfrm>
      </xdr:grpSpPr>
      <xdr:sp macro="" textlink="">
        <xdr:nvSpPr>
          <xdr:cNvPr id="1767992" name="AutoShape 1">
            <a:extLst>
              <a:ext uri="{FF2B5EF4-FFF2-40B4-BE49-F238E27FC236}">
                <a16:creationId xmlns="" xmlns:a16="http://schemas.microsoft.com/office/drawing/2014/main" id="{00000000-0008-0000-0200-000038FA1A00}"/>
              </a:ext>
            </a:extLst>
          </xdr:cNvPr>
          <xdr:cNvSpPr>
            <a:spLocks noChangeArrowheads="1"/>
          </xdr:cNvSpPr>
        </xdr:nvSpPr>
        <xdr:spPr bwMode="auto">
          <a:xfrm>
            <a:off x="18" y="489"/>
            <a:ext cx="32" cy="97"/>
          </a:xfrm>
          <a:prstGeom prst="roundRect">
            <a:avLst>
              <a:gd name="adj" fmla="val 16667"/>
            </a:avLst>
          </a:prstGeom>
          <a:solidFill>
            <a:srgbClr val="FFFFFF"/>
          </a:solidFill>
          <a:ln w="9525">
            <a:solidFill>
              <a:srgbClr val="000000"/>
            </a:solidFill>
            <a:round/>
            <a:headEnd/>
            <a:tailEnd/>
          </a:ln>
        </xdr:spPr>
      </xdr:sp>
      <xdr:sp macro="" textlink="">
        <xdr:nvSpPr>
          <xdr:cNvPr id="5" name="Text Box 2">
            <a:extLst>
              <a:ext uri="{FF2B5EF4-FFF2-40B4-BE49-F238E27FC236}">
                <a16:creationId xmlns="" xmlns:a16="http://schemas.microsoft.com/office/drawing/2014/main" id="{00000000-0008-0000-0200-000005000000}"/>
              </a:ext>
            </a:extLst>
          </xdr:cNvPr>
          <xdr:cNvSpPr txBox="1">
            <a:spLocks noChangeArrowheads="1"/>
          </xdr:cNvSpPr>
        </xdr:nvSpPr>
        <xdr:spPr bwMode="auto">
          <a:xfrm>
            <a:off x="20" y="498"/>
            <a:ext cx="29" cy="79"/>
          </a:xfrm>
          <a:prstGeom prst="rect">
            <a:avLst/>
          </a:prstGeom>
          <a:noFill/>
          <a:ln w="9525">
            <a:noFill/>
            <a:miter lim="800000"/>
            <a:headEnd/>
            <a:tailEnd/>
          </a:ln>
        </xdr:spPr>
        <xdr:txBody>
          <a:bodyPr vertOverflow="clip" vert="wordArtVertRtl" wrap="square" lIns="27432" tIns="0" rIns="27432" bIns="0" anchor="ctr" upright="1"/>
          <a:lstStyle/>
          <a:p>
            <a:pPr algn="ctr" rtl="1">
              <a:defRPr sz="1000"/>
            </a:pPr>
            <a:r>
              <a:rPr lang="ja-JP" altLang="en-US" sz="1000" b="1" i="0" strike="noStrike">
                <a:solidFill>
                  <a:srgbClr val="000000"/>
                </a:solidFill>
                <a:latin typeface="ＭＳ Ｐゴシック"/>
                <a:ea typeface="ＭＳ Ｐゴシック"/>
              </a:rPr>
              <a:t>リハビリ</a:t>
            </a:r>
          </a:p>
        </xdr:txBody>
      </xdr:sp>
    </xdr:grpSp>
    <xdr:clientData/>
  </xdr:twoCellAnchor>
  <xdr:twoCellAnchor>
    <xdr:from>
      <xdr:col>1</xdr:col>
      <xdr:colOff>76200</xdr:colOff>
      <xdr:row>39</xdr:row>
      <xdr:rowOff>47625</xdr:rowOff>
    </xdr:from>
    <xdr:to>
      <xdr:col>3</xdr:col>
      <xdr:colOff>76200</xdr:colOff>
      <xdr:row>41</xdr:row>
      <xdr:rowOff>38100</xdr:rowOff>
    </xdr:to>
    <xdr:grpSp>
      <xdr:nvGrpSpPr>
        <xdr:cNvPr id="1767955" name="グループ化 1">
          <a:extLst>
            <a:ext uri="{FF2B5EF4-FFF2-40B4-BE49-F238E27FC236}">
              <a16:creationId xmlns="" xmlns:a16="http://schemas.microsoft.com/office/drawing/2014/main" id="{00000000-0008-0000-0200-000013FA1A00}"/>
            </a:ext>
          </a:extLst>
        </xdr:cNvPr>
        <xdr:cNvGrpSpPr>
          <a:grpSpLocks/>
        </xdr:cNvGrpSpPr>
      </xdr:nvGrpSpPr>
      <xdr:grpSpPr bwMode="auto">
        <a:xfrm>
          <a:off x="228600" y="6810375"/>
          <a:ext cx="304800" cy="542925"/>
          <a:chOff x="228600" y="6810375"/>
          <a:chExt cx="304800" cy="542925"/>
        </a:xfrm>
      </xdr:grpSpPr>
      <xdr:sp macro="" textlink="">
        <xdr:nvSpPr>
          <xdr:cNvPr id="1767990" name="AutoShape 3">
            <a:extLst>
              <a:ext uri="{FF2B5EF4-FFF2-40B4-BE49-F238E27FC236}">
                <a16:creationId xmlns="" xmlns:a16="http://schemas.microsoft.com/office/drawing/2014/main" id="{00000000-0008-0000-0200-000036FA1A00}"/>
              </a:ext>
            </a:extLst>
          </xdr:cNvPr>
          <xdr:cNvSpPr>
            <a:spLocks noChangeArrowheads="1"/>
          </xdr:cNvSpPr>
        </xdr:nvSpPr>
        <xdr:spPr bwMode="auto">
          <a:xfrm>
            <a:off x="228600" y="6810375"/>
            <a:ext cx="304800" cy="542925"/>
          </a:xfrm>
          <a:prstGeom prst="roundRect">
            <a:avLst>
              <a:gd name="adj" fmla="val 16667"/>
            </a:avLst>
          </a:prstGeom>
          <a:solidFill>
            <a:srgbClr val="FFFFFF"/>
          </a:solidFill>
          <a:ln w="9525">
            <a:solidFill>
              <a:srgbClr val="000000"/>
            </a:solidFill>
            <a:round/>
            <a:headEnd/>
            <a:tailEnd/>
          </a:ln>
        </xdr:spPr>
      </xdr:sp>
      <xdr:sp macro="" textlink="">
        <xdr:nvSpPr>
          <xdr:cNvPr id="8" name="Text Box 4">
            <a:extLst>
              <a:ext uri="{FF2B5EF4-FFF2-40B4-BE49-F238E27FC236}">
                <a16:creationId xmlns="" xmlns:a16="http://schemas.microsoft.com/office/drawing/2014/main" id="{00000000-0008-0000-0200-000008000000}"/>
              </a:ext>
            </a:extLst>
          </xdr:cNvPr>
          <xdr:cNvSpPr txBox="1">
            <a:spLocks noChangeArrowheads="1"/>
          </xdr:cNvSpPr>
        </xdr:nvSpPr>
        <xdr:spPr bwMode="auto">
          <a:xfrm>
            <a:off x="247650" y="6829425"/>
            <a:ext cx="276225" cy="504825"/>
          </a:xfrm>
          <a:prstGeom prst="rect">
            <a:avLst/>
          </a:prstGeom>
          <a:noFill/>
          <a:ln w="9525">
            <a:noFill/>
            <a:miter lim="800000"/>
            <a:headEnd/>
            <a:tailEnd/>
          </a:ln>
        </xdr:spPr>
        <xdr:txBody>
          <a:bodyPr vert="wordArtVertRtl" wrap="none" lIns="18288" tIns="0" rIns="18288" bIns="0" anchor="ctr" upright="1">
            <a:noAutofit/>
          </a:bodyPr>
          <a:lstStyle/>
          <a:p>
            <a:pPr algn="ctr" rtl="1">
              <a:defRPr sz="1000"/>
            </a:pPr>
            <a:r>
              <a:rPr lang="ja-JP" altLang="en-US" sz="900" b="1" i="0" strike="noStrike">
                <a:solidFill>
                  <a:srgbClr val="000000"/>
                </a:solidFill>
                <a:latin typeface="ＭＳ Ｐゴシック"/>
                <a:ea typeface="ＭＳ Ｐゴシック"/>
              </a:rPr>
              <a:t>主指標</a:t>
            </a:r>
          </a:p>
        </xdr:txBody>
      </xdr:sp>
    </xdr:grpSp>
    <xdr:clientData/>
  </xdr:twoCellAnchor>
  <xdr:twoCellAnchor>
    <xdr:from>
      <xdr:col>1</xdr:col>
      <xdr:colOff>76200</xdr:colOff>
      <xdr:row>25</xdr:row>
      <xdr:rowOff>9525</xdr:rowOff>
    </xdr:from>
    <xdr:to>
      <xdr:col>3</xdr:col>
      <xdr:colOff>76200</xdr:colOff>
      <xdr:row>29</xdr:row>
      <xdr:rowOff>0</xdr:rowOff>
    </xdr:to>
    <xdr:grpSp>
      <xdr:nvGrpSpPr>
        <xdr:cNvPr id="1767956" name="Group 14">
          <a:extLst>
            <a:ext uri="{FF2B5EF4-FFF2-40B4-BE49-F238E27FC236}">
              <a16:creationId xmlns="" xmlns:a16="http://schemas.microsoft.com/office/drawing/2014/main" id="{00000000-0008-0000-0200-000014FA1A00}"/>
            </a:ext>
          </a:extLst>
        </xdr:cNvPr>
        <xdr:cNvGrpSpPr>
          <a:grpSpLocks/>
        </xdr:cNvGrpSpPr>
      </xdr:nvGrpSpPr>
      <xdr:grpSpPr bwMode="auto">
        <a:xfrm>
          <a:off x="228600" y="4772025"/>
          <a:ext cx="304800" cy="752475"/>
          <a:chOff x="18" y="376"/>
          <a:chExt cx="32" cy="99"/>
        </a:xfrm>
      </xdr:grpSpPr>
      <xdr:sp macro="" textlink="">
        <xdr:nvSpPr>
          <xdr:cNvPr id="1767988" name="AutoShape 5">
            <a:extLst>
              <a:ext uri="{FF2B5EF4-FFF2-40B4-BE49-F238E27FC236}">
                <a16:creationId xmlns="" xmlns:a16="http://schemas.microsoft.com/office/drawing/2014/main" id="{00000000-0008-0000-0200-000034FA1A00}"/>
              </a:ext>
            </a:extLst>
          </xdr:cNvPr>
          <xdr:cNvSpPr>
            <a:spLocks noChangeArrowheads="1"/>
          </xdr:cNvSpPr>
        </xdr:nvSpPr>
        <xdr:spPr bwMode="auto">
          <a:xfrm>
            <a:off x="18" y="376"/>
            <a:ext cx="32" cy="99"/>
          </a:xfrm>
          <a:prstGeom prst="roundRect">
            <a:avLst>
              <a:gd name="adj" fmla="val 16667"/>
            </a:avLst>
          </a:prstGeom>
          <a:solidFill>
            <a:srgbClr val="FFFFFF"/>
          </a:solidFill>
          <a:ln w="9525">
            <a:solidFill>
              <a:srgbClr val="000000"/>
            </a:solidFill>
            <a:round/>
            <a:headEnd/>
            <a:tailEnd/>
          </a:ln>
        </xdr:spPr>
      </xdr:sp>
      <xdr:sp macro="" textlink="">
        <xdr:nvSpPr>
          <xdr:cNvPr id="11" name="Text Box 6">
            <a:extLst>
              <a:ext uri="{FF2B5EF4-FFF2-40B4-BE49-F238E27FC236}">
                <a16:creationId xmlns="" xmlns:a16="http://schemas.microsoft.com/office/drawing/2014/main" id="{00000000-0008-0000-0200-00000B000000}"/>
              </a:ext>
            </a:extLst>
          </xdr:cNvPr>
          <xdr:cNvSpPr txBox="1">
            <a:spLocks noChangeArrowheads="1"/>
          </xdr:cNvSpPr>
        </xdr:nvSpPr>
        <xdr:spPr bwMode="auto">
          <a:xfrm>
            <a:off x="18" y="379"/>
            <a:ext cx="31" cy="95"/>
          </a:xfrm>
          <a:prstGeom prst="rect">
            <a:avLst/>
          </a:prstGeom>
          <a:noFill/>
          <a:ln w="9525">
            <a:noFill/>
            <a:miter lim="800000"/>
            <a:headEnd/>
            <a:tailEnd/>
          </a:ln>
        </xdr:spPr>
        <xdr:txBody>
          <a:bodyPr vertOverflow="clip" vert="wordArtVertRtl" wrap="square" lIns="27432" tIns="0" rIns="27432" bIns="0" anchor="ctr" upright="1"/>
          <a:lstStyle/>
          <a:p>
            <a:pPr algn="ctr" rtl="1">
              <a:defRPr sz="1000"/>
            </a:pPr>
            <a:r>
              <a:rPr lang="ja-JP" altLang="en-US" sz="1000" b="1" i="0" strike="noStrike">
                <a:solidFill>
                  <a:srgbClr val="000000"/>
                </a:solidFill>
                <a:latin typeface="ＭＳ Ｐゴシック"/>
                <a:ea typeface="ＭＳ Ｐゴシック"/>
              </a:rPr>
              <a:t>全身管理</a:t>
            </a:r>
          </a:p>
        </xdr:txBody>
      </xdr:sp>
    </xdr:grpSp>
    <xdr:clientData/>
  </xdr:twoCellAnchor>
  <xdr:twoCellAnchor>
    <xdr:from>
      <xdr:col>1</xdr:col>
      <xdr:colOff>76200</xdr:colOff>
      <xdr:row>20</xdr:row>
      <xdr:rowOff>0</xdr:rowOff>
    </xdr:from>
    <xdr:to>
      <xdr:col>3</xdr:col>
      <xdr:colOff>76200</xdr:colOff>
      <xdr:row>22</xdr:row>
      <xdr:rowOff>142875</xdr:rowOff>
    </xdr:to>
    <xdr:grpSp>
      <xdr:nvGrpSpPr>
        <xdr:cNvPr id="1767957" name="Group 13">
          <a:extLst>
            <a:ext uri="{FF2B5EF4-FFF2-40B4-BE49-F238E27FC236}">
              <a16:creationId xmlns="" xmlns:a16="http://schemas.microsoft.com/office/drawing/2014/main" id="{00000000-0008-0000-0200-000015FA1A00}"/>
            </a:ext>
          </a:extLst>
        </xdr:cNvPr>
        <xdr:cNvGrpSpPr>
          <a:grpSpLocks/>
        </xdr:cNvGrpSpPr>
      </xdr:nvGrpSpPr>
      <xdr:grpSpPr bwMode="auto">
        <a:xfrm>
          <a:off x="228600" y="4038600"/>
          <a:ext cx="304800" cy="523875"/>
          <a:chOff x="15" y="302"/>
          <a:chExt cx="32" cy="56"/>
        </a:xfrm>
      </xdr:grpSpPr>
      <xdr:sp macro="" textlink="">
        <xdr:nvSpPr>
          <xdr:cNvPr id="1767986" name="AutoShape 7">
            <a:extLst>
              <a:ext uri="{FF2B5EF4-FFF2-40B4-BE49-F238E27FC236}">
                <a16:creationId xmlns="" xmlns:a16="http://schemas.microsoft.com/office/drawing/2014/main" id="{00000000-0008-0000-0200-000032FA1A00}"/>
              </a:ext>
            </a:extLst>
          </xdr:cNvPr>
          <xdr:cNvSpPr>
            <a:spLocks noChangeArrowheads="1"/>
          </xdr:cNvSpPr>
        </xdr:nvSpPr>
        <xdr:spPr bwMode="auto">
          <a:xfrm>
            <a:off x="15" y="303"/>
            <a:ext cx="32" cy="55"/>
          </a:xfrm>
          <a:prstGeom prst="roundRect">
            <a:avLst>
              <a:gd name="adj" fmla="val 16667"/>
            </a:avLst>
          </a:prstGeom>
          <a:solidFill>
            <a:srgbClr val="FFFFFF"/>
          </a:solidFill>
          <a:ln w="9525">
            <a:solidFill>
              <a:srgbClr val="000000"/>
            </a:solidFill>
            <a:round/>
            <a:headEnd/>
            <a:tailEnd/>
          </a:ln>
        </xdr:spPr>
      </xdr:sp>
      <xdr:sp macro="" textlink="">
        <xdr:nvSpPr>
          <xdr:cNvPr id="14" name="Text Box 8">
            <a:extLst>
              <a:ext uri="{FF2B5EF4-FFF2-40B4-BE49-F238E27FC236}">
                <a16:creationId xmlns="" xmlns:a16="http://schemas.microsoft.com/office/drawing/2014/main" id="{00000000-0008-0000-0200-00000E000000}"/>
              </a:ext>
            </a:extLst>
          </xdr:cNvPr>
          <xdr:cNvSpPr txBox="1">
            <a:spLocks noChangeArrowheads="1"/>
          </xdr:cNvSpPr>
        </xdr:nvSpPr>
        <xdr:spPr bwMode="auto">
          <a:xfrm>
            <a:off x="17" y="302"/>
            <a:ext cx="29" cy="56"/>
          </a:xfrm>
          <a:prstGeom prst="rect">
            <a:avLst/>
          </a:prstGeom>
          <a:noFill/>
          <a:ln w="9525">
            <a:noFill/>
            <a:miter lim="800000"/>
            <a:headEnd/>
            <a:tailEnd/>
          </a:ln>
        </xdr:spPr>
        <xdr:txBody>
          <a:bodyPr vertOverflow="clip" vert="wordArtVertRtl" wrap="square" lIns="27432" tIns="0" rIns="27432" bIns="0" anchor="ctr" upright="1"/>
          <a:lstStyle/>
          <a:p>
            <a:pPr algn="ctr" rtl="1">
              <a:defRPr sz="1000"/>
            </a:pPr>
            <a:r>
              <a:rPr lang="ja-JP" altLang="en-US" sz="1000" b="1" i="0" strike="noStrike">
                <a:solidFill>
                  <a:srgbClr val="000000"/>
                </a:solidFill>
                <a:latin typeface="ＭＳ Ｐゴシック"/>
                <a:ea typeface="ＭＳ Ｐゴシック"/>
              </a:rPr>
              <a:t>脳卒中</a:t>
            </a:r>
          </a:p>
        </xdr:txBody>
      </xdr:sp>
    </xdr:grpSp>
    <xdr:clientData/>
  </xdr:twoCellAnchor>
  <xdr:twoCellAnchor>
    <xdr:from>
      <xdr:col>1</xdr:col>
      <xdr:colOff>76200</xdr:colOff>
      <xdr:row>9</xdr:row>
      <xdr:rowOff>19050</xdr:rowOff>
    </xdr:from>
    <xdr:to>
      <xdr:col>3</xdr:col>
      <xdr:colOff>76200</xdr:colOff>
      <xdr:row>15</xdr:row>
      <xdr:rowOff>9525</xdr:rowOff>
    </xdr:to>
    <xdr:grpSp>
      <xdr:nvGrpSpPr>
        <xdr:cNvPr id="1767958" name="Group 12">
          <a:extLst>
            <a:ext uri="{FF2B5EF4-FFF2-40B4-BE49-F238E27FC236}">
              <a16:creationId xmlns="" xmlns:a16="http://schemas.microsoft.com/office/drawing/2014/main" id="{00000000-0008-0000-0200-000016FA1A00}"/>
            </a:ext>
          </a:extLst>
        </xdr:cNvPr>
        <xdr:cNvGrpSpPr>
          <a:grpSpLocks/>
        </xdr:cNvGrpSpPr>
      </xdr:nvGrpSpPr>
      <xdr:grpSpPr bwMode="auto">
        <a:xfrm>
          <a:off x="228600" y="2609850"/>
          <a:ext cx="304800" cy="885825"/>
          <a:chOff x="17" y="160"/>
          <a:chExt cx="32" cy="78"/>
        </a:xfrm>
      </xdr:grpSpPr>
      <xdr:sp macro="" textlink="">
        <xdr:nvSpPr>
          <xdr:cNvPr id="1767984" name="AutoShape 9">
            <a:extLst>
              <a:ext uri="{FF2B5EF4-FFF2-40B4-BE49-F238E27FC236}">
                <a16:creationId xmlns="" xmlns:a16="http://schemas.microsoft.com/office/drawing/2014/main" id="{00000000-0008-0000-0200-000030FA1A00}"/>
              </a:ext>
            </a:extLst>
          </xdr:cNvPr>
          <xdr:cNvSpPr>
            <a:spLocks noChangeArrowheads="1"/>
          </xdr:cNvSpPr>
        </xdr:nvSpPr>
        <xdr:spPr bwMode="auto">
          <a:xfrm>
            <a:off x="17" y="160"/>
            <a:ext cx="32" cy="78"/>
          </a:xfrm>
          <a:prstGeom prst="roundRect">
            <a:avLst>
              <a:gd name="adj" fmla="val 16667"/>
            </a:avLst>
          </a:prstGeom>
          <a:solidFill>
            <a:srgbClr val="FFFFFF"/>
          </a:solidFill>
          <a:ln w="9525">
            <a:solidFill>
              <a:srgbClr val="000000"/>
            </a:solidFill>
            <a:round/>
            <a:headEnd/>
            <a:tailEnd/>
          </a:ln>
        </xdr:spPr>
      </xdr:sp>
      <xdr:sp macro="" textlink="">
        <xdr:nvSpPr>
          <xdr:cNvPr id="17" name="Text Box 10">
            <a:extLst>
              <a:ext uri="{FF2B5EF4-FFF2-40B4-BE49-F238E27FC236}">
                <a16:creationId xmlns="" xmlns:a16="http://schemas.microsoft.com/office/drawing/2014/main" id="{00000000-0008-0000-0200-000011000000}"/>
              </a:ext>
            </a:extLst>
          </xdr:cNvPr>
          <xdr:cNvSpPr txBox="1">
            <a:spLocks noChangeArrowheads="1"/>
          </xdr:cNvSpPr>
        </xdr:nvSpPr>
        <xdr:spPr bwMode="auto">
          <a:xfrm>
            <a:off x="19" y="173"/>
            <a:ext cx="29" cy="55"/>
          </a:xfrm>
          <a:prstGeom prst="rect">
            <a:avLst/>
          </a:prstGeom>
          <a:solidFill>
            <a:srgbClr val="FFFFFF"/>
          </a:solidFill>
          <a:ln w="9525">
            <a:noFill/>
            <a:miter lim="800000"/>
            <a:headEnd/>
            <a:tailEnd/>
          </a:ln>
        </xdr:spPr>
        <xdr:txBody>
          <a:bodyPr vertOverflow="clip" vert="wordArtVertRtl" wrap="square" lIns="27432" tIns="0" rIns="27432" bIns="0" anchor="ctr" upright="1"/>
          <a:lstStyle/>
          <a:p>
            <a:pPr algn="ctr" rtl="1">
              <a:defRPr sz="1000"/>
            </a:pPr>
            <a:r>
              <a:rPr lang="ja-JP" altLang="en-US" sz="1000" b="1" i="0" strike="noStrike">
                <a:solidFill>
                  <a:srgbClr val="000000"/>
                </a:solidFill>
                <a:latin typeface="ＭＳ Ｐゴシック"/>
                <a:ea typeface="ＭＳ Ｐゴシック"/>
              </a:rPr>
              <a:t>発症</a:t>
            </a:r>
          </a:p>
        </xdr:txBody>
      </xdr:sp>
    </xdr:grpSp>
    <xdr:clientData/>
  </xdr:twoCellAnchor>
  <xdr:twoCellAnchor>
    <xdr:from>
      <xdr:col>5</xdr:col>
      <xdr:colOff>38100</xdr:colOff>
      <xdr:row>31</xdr:row>
      <xdr:rowOff>19050</xdr:rowOff>
    </xdr:from>
    <xdr:to>
      <xdr:col>7</xdr:col>
      <xdr:colOff>38100</xdr:colOff>
      <xdr:row>36</xdr:row>
      <xdr:rowOff>0</xdr:rowOff>
    </xdr:to>
    <xdr:grpSp>
      <xdr:nvGrpSpPr>
        <xdr:cNvPr id="1767959" name="Group 20">
          <a:extLst>
            <a:ext uri="{FF2B5EF4-FFF2-40B4-BE49-F238E27FC236}">
              <a16:creationId xmlns="" xmlns:a16="http://schemas.microsoft.com/office/drawing/2014/main" id="{00000000-0008-0000-0200-000017FA1A00}"/>
            </a:ext>
          </a:extLst>
        </xdr:cNvPr>
        <xdr:cNvGrpSpPr>
          <a:grpSpLocks/>
        </xdr:cNvGrpSpPr>
      </xdr:nvGrpSpPr>
      <xdr:grpSpPr bwMode="auto">
        <a:xfrm>
          <a:off x="800100" y="5657850"/>
          <a:ext cx="304800" cy="933450"/>
          <a:chOff x="127" y="488"/>
          <a:chExt cx="32" cy="97"/>
        </a:xfrm>
      </xdr:grpSpPr>
      <xdr:sp macro="" textlink="">
        <xdr:nvSpPr>
          <xdr:cNvPr id="1767982" name="AutoShape 18">
            <a:extLst>
              <a:ext uri="{FF2B5EF4-FFF2-40B4-BE49-F238E27FC236}">
                <a16:creationId xmlns="" xmlns:a16="http://schemas.microsoft.com/office/drawing/2014/main" id="{00000000-0008-0000-0200-00002EFA1A00}"/>
              </a:ext>
            </a:extLst>
          </xdr:cNvPr>
          <xdr:cNvSpPr>
            <a:spLocks noChangeArrowheads="1"/>
          </xdr:cNvSpPr>
        </xdr:nvSpPr>
        <xdr:spPr bwMode="auto">
          <a:xfrm>
            <a:off x="127" y="488"/>
            <a:ext cx="32" cy="97"/>
          </a:xfrm>
          <a:prstGeom prst="roundRect">
            <a:avLst>
              <a:gd name="adj" fmla="val 16667"/>
            </a:avLst>
          </a:prstGeom>
          <a:solidFill>
            <a:srgbClr val="C0C0C0"/>
          </a:solidFill>
          <a:ln w="9525">
            <a:solidFill>
              <a:srgbClr val="000000"/>
            </a:solidFill>
            <a:round/>
            <a:headEnd/>
            <a:tailEnd/>
          </a:ln>
        </xdr:spPr>
      </xdr:sp>
      <xdr:sp macro="" textlink="">
        <xdr:nvSpPr>
          <xdr:cNvPr id="20" name="Text Box 19">
            <a:extLst>
              <a:ext uri="{FF2B5EF4-FFF2-40B4-BE49-F238E27FC236}">
                <a16:creationId xmlns="" xmlns:a16="http://schemas.microsoft.com/office/drawing/2014/main" id="{00000000-0008-0000-0200-000014000000}"/>
              </a:ext>
            </a:extLst>
          </xdr:cNvPr>
          <xdr:cNvSpPr txBox="1">
            <a:spLocks noChangeArrowheads="1"/>
          </xdr:cNvSpPr>
        </xdr:nvSpPr>
        <xdr:spPr bwMode="auto">
          <a:xfrm>
            <a:off x="131" y="497"/>
            <a:ext cx="23" cy="79"/>
          </a:xfrm>
          <a:prstGeom prst="rect">
            <a:avLst/>
          </a:prstGeom>
          <a:solidFill>
            <a:srgbClr val="C0C0C0"/>
          </a:solidFill>
          <a:ln w="9525">
            <a:noFill/>
            <a:miter lim="800000"/>
            <a:headEnd/>
            <a:tailEnd/>
          </a:ln>
        </xdr:spPr>
        <xdr:txBody>
          <a:bodyPr vertOverflow="clip" vert="wordArtVertRtl" wrap="square" lIns="27432" tIns="0" rIns="27432" bIns="0" anchor="ctr" upright="1"/>
          <a:lstStyle/>
          <a:p>
            <a:pPr algn="ctr" rtl="1">
              <a:defRPr sz="1000"/>
            </a:pPr>
            <a:r>
              <a:rPr lang="ja-JP" altLang="en-US" sz="900" b="0" i="0" strike="noStrike">
                <a:solidFill>
                  <a:srgbClr val="000000"/>
                </a:solidFill>
                <a:latin typeface="ＭＳ Ｐゴシック"/>
                <a:ea typeface="ＭＳ Ｐゴシック"/>
              </a:rPr>
              <a:t>急性期リハ</a:t>
            </a:r>
          </a:p>
        </xdr:txBody>
      </xdr:sp>
    </xdr:grpSp>
    <xdr:clientData/>
  </xdr:twoCellAnchor>
  <xdr:twoCellAnchor>
    <xdr:from>
      <xdr:col>27</xdr:col>
      <xdr:colOff>76200</xdr:colOff>
      <xdr:row>31</xdr:row>
      <xdr:rowOff>19050</xdr:rowOff>
    </xdr:from>
    <xdr:to>
      <xdr:col>29</xdr:col>
      <xdr:colOff>76200</xdr:colOff>
      <xdr:row>36</xdr:row>
      <xdr:rowOff>0</xdr:rowOff>
    </xdr:to>
    <xdr:grpSp>
      <xdr:nvGrpSpPr>
        <xdr:cNvPr id="1767960" name="Group 21">
          <a:extLst>
            <a:ext uri="{FF2B5EF4-FFF2-40B4-BE49-F238E27FC236}">
              <a16:creationId xmlns="" xmlns:a16="http://schemas.microsoft.com/office/drawing/2014/main" id="{00000000-0008-0000-0200-000018FA1A00}"/>
            </a:ext>
          </a:extLst>
        </xdr:cNvPr>
        <xdr:cNvGrpSpPr>
          <a:grpSpLocks/>
        </xdr:cNvGrpSpPr>
      </xdr:nvGrpSpPr>
      <xdr:grpSpPr bwMode="auto">
        <a:xfrm>
          <a:off x="4191000" y="5657850"/>
          <a:ext cx="304800" cy="933450"/>
          <a:chOff x="127" y="488"/>
          <a:chExt cx="32" cy="97"/>
        </a:xfrm>
      </xdr:grpSpPr>
      <xdr:sp macro="" textlink="">
        <xdr:nvSpPr>
          <xdr:cNvPr id="1767980" name="AutoShape 22">
            <a:extLst>
              <a:ext uri="{FF2B5EF4-FFF2-40B4-BE49-F238E27FC236}">
                <a16:creationId xmlns="" xmlns:a16="http://schemas.microsoft.com/office/drawing/2014/main" id="{00000000-0008-0000-0200-00002CFA1A00}"/>
              </a:ext>
            </a:extLst>
          </xdr:cNvPr>
          <xdr:cNvSpPr>
            <a:spLocks noChangeArrowheads="1"/>
          </xdr:cNvSpPr>
        </xdr:nvSpPr>
        <xdr:spPr bwMode="auto">
          <a:xfrm>
            <a:off x="127" y="488"/>
            <a:ext cx="32" cy="97"/>
          </a:xfrm>
          <a:prstGeom prst="roundRect">
            <a:avLst>
              <a:gd name="adj" fmla="val 16667"/>
            </a:avLst>
          </a:prstGeom>
          <a:solidFill>
            <a:srgbClr val="C0C0C0"/>
          </a:solidFill>
          <a:ln w="9525">
            <a:solidFill>
              <a:srgbClr val="000000"/>
            </a:solidFill>
            <a:round/>
            <a:headEnd/>
            <a:tailEnd/>
          </a:ln>
        </xdr:spPr>
      </xdr:sp>
      <xdr:sp macro="" textlink="">
        <xdr:nvSpPr>
          <xdr:cNvPr id="23" name="Text Box 23">
            <a:extLst>
              <a:ext uri="{FF2B5EF4-FFF2-40B4-BE49-F238E27FC236}">
                <a16:creationId xmlns="" xmlns:a16="http://schemas.microsoft.com/office/drawing/2014/main" id="{00000000-0008-0000-0200-000017000000}"/>
              </a:ext>
            </a:extLst>
          </xdr:cNvPr>
          <xdr:cNvSpPr txBox="1">
            <a:spLocks noChangeArrowheads="1"/>
          </xdr:cNvSpPr>
        </xdr:nvSpPr>
        <xdr:spPr bwMode="auto">
          <a:xfrm>
            <a:off x="131" y="497"/>
            <a:ext cx="23" cy="79"/>
          </a:xfrm>
          <a:prstGeom prst="rect">
            <a:avLst/>
          </a:prstGeom>
          <a:solidFill>
            <a:srgbClr val="C0C0C0"/>
          </a:solidFill>
          <a:ln w="9525">
            <a:noFill/>
            <a:miter lim="800000"/>
            <a:headEnd/>
            <a:tailEnd/>
          </a:ln>
        </xdr:spPr>
        <xdr:txBody>
          <a:bodyPr vertOverflow="clip" vert="wordArtVertRtl" wrap="square" lIns="27432" tIns="0" rIns="27432" bIns="0" anchor="ctr" upright="1"/>
          <a:lstStyle/>
          <a:p>
            <a:pPr algn="ctr" rtl="1">
              <a:defRPr sz="1000"/>
            </a:pPr>
            <a:r>
              <a:rPr lang="ja-JP" altLang="en-US" sz="900" b="0" i="0" strike="noStrike">
                <a:solidFill>
                  <a:srgbClr val="000000"/>
                </a:solidFill>
                <a:latin typeface="ＭＳ Ｐゴシック"/>
                <a:ea typeface="ＭＳ Ｐゴシック"/>
              </a:rPr>
              <a:t>回復期リハ</a:t>
            </a:r>
          </a:p>
        </xdr:txBody>
      </xdr:sp>
    </xdr:grpSp>
    <xdr:clientData/>
  </xdr:twoCellAnchor>
  <xdr:twoCellAnchor>
    <xdr:from>
      <xdr:col>50</xdr:col>
      <xdr:colOff>57150</xdr:colOff>
      <xdr:row>31</xdr:row>
      <xdr:rowOff>19050</xdr:rowOff>
    </xdr:from>
    <xdr:to>
      <xdr:col>52</xdr:col>
      <xdr:colOff>57150</xdr:colOff>
      <xdr:row>36</xdr:row>
      <xdr:rowOff>0</xdr:rowOff>
    </xdr:to>
    <xdr:grpSp>
      <xdr:nvGrpSpPr>
        <xdr:cNvPr id="1767961" name="Group 24">
          <a:extLst>
            <a:ext uri="{FF2B5EF4-FFF2-40B4-BE49-F238E27FC236}">
              <a16:creationId xmlns="" xmlns:a16="http://schemas.microsoft.com/office/drawing/2014/main" id="{00000000-0008-0000-0200-000019FA1A00}"/>
            </a:ext>
          </a:extLst>
        </xdr:cNvPr>
        <xdr:cNvGrpSpPr>
          <a:grpSpLocks/>
        </xdr:cNvGrpSpPr>
      </xdr:nvGrpSpPr>
      <xdr:grpSpPr bwMode="auto">
        <a:xfrm>
          <a:off x="7677150" y="5657850"/>
          <a:ext cx="304800" cy="933450"/>
          <a:chOff x="127" y="488"/>
          <a:chExt cx="32" cy="97"/>
        </a:xfrm>
      </xdr:grpSpPr>
      <xdr:sp macro="" textlink="">
        <xdr:nvSpPr>
          <xdr:cNvPr id="1767978" name="AutoShape 25">
            <a:extLst>
              <a:ext uri="{FF2B5EF4-FFF2-40B4-BE49-F238E27FC236}">
                <a16:creationId xmlns="" xmlns:a16="http://schemas.microsoft.com/office/drawing/2014/main" id="{00000000-0008-0000-0200-00002AFA1A00}"/>
              </a:ext>
            </a:extLst>
          </xdr:cNvPr>
          <xdr:cNvSpPr>
            <a:spLocks noChangeArrowheads="1"/>
          </xdr:cNvSpPr>
        </xdr:nvSpPr>
        <xdr:spPr bwMode="auto">
          <a:xfrm>
            <a:off x="127" y="488"/>
            <a:ext cx="32" cy="97"/>
          </a:xfrm>
          <a:prstGeom prst="roundRect">
            <a:avLst>
              <a:gd name="adj" fmla="val 16667"/>
            </a:avLst>
          </a:prstGeom>
          <a:solidFill>
            <a:srgbClr val="C0C0C0"/>
          </a:solidFill>
          <a:ln w="9525">
            <a:solidFill>
              <a:srgbClr val="000000"/>
            </a:solidFill>
            <a:round/>
            <a:headEnd/>
            <a:tailEnd/>
          </a:ln>
        </xdr:spPr>
      </xdr:sp>
      <xdr:sp macro="" textlink="">
        <xdr:nvSpPr>
          <xdr:cNvPr id="26" name="Text Box 26">
            <a:extLst>
              <a:ext uri="{FF2B5EF4-FFF2-40B4-BE49-F238E27FC236}">
                <a16:creationId xmlns="" xmlns:a16="http://schemas.microsoft.com/office/drawing/2014/main" id="{00000000-0008-0000-0200-00001A000000}"/>
              </a:ext>
            </a:extLst>
          </xdr:cNvPr>
          <xdr:cNvSpPr txBox="1">
            <a:spLocks noChangeArrowheads="1"/>
          </xdr:cNvSpPr>
        </xdr:nvSpPr>
        <xdr:spPr bwMode="auto">
          <a:xfrm>
            <a:off x="131" y="497"/>
            <a:ext cx="23" cy="79"/>
          </a:xfrm>
          <a:prstGeom prst="rect">
            <a:avLst/>
          </a:prstGeom>
          <a:solidFill>
            <a:srgbClr val="C0C0C0"/>
          </a:solidFill>
          <a:ln w="9525">
            <a:noFill/>
            <a:miter lim="800000"/>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生活期リハ</a:t>
            </a:r>
          </a:p>
        </xdr:txBody>
      </xdr:sp>
    </xdr:grpSp>
    <xdr:clientData/>
  </xdr:twoCellAnchor>
  <xdr:twoCellAnchor>
    <xdr:from>
      <xdr:col>19</xdr:col>
      <xdr:colOff>95250</xdr:colOff>
      <xdr:row>20</xdr:row>
      <xdr:rowOff>47625</xdr:rowOff>
    </xdr:from>
    <xdr:to>
      <xdr:col>21</xdr:col>
      <xdr:colOff>95250</xdr:colOff>
      <xdr:row>35</xdr:row>
      <xdr:rowOff>161925</xdr:rowOff>
    </xdr:to>
    <xdr:grpSp>
      <xdr:nvGrpSpPr>
        <xdr:cNvPr id="1767962" name="Group 27">
          <a:extLst>
            <a:ext uri="{FF2B5EF4-FFF2-40B4-BE49-F238E27FC236}">
              <a16:creationId xmlns="" xmlns:a16="http://schemas.microsoft.com/office/drawing/2014/main" id="{00000000-0008-0000-0200-00001AFA1A00}"/>
            </a:ext>
          </a:extLst>
        </xdr:cNvPr>
        <xdr:cNvGrpSpPr>
          <a:grpSpLocks/>
        </xdr:cNvGrpSpPr>
      </xdr:nvGrpSpPr>
      <xdr:grpSpPr bwMode="auto">
        <a:xfrm>
          <a:off x="2990850" y="4086225"/>
          <a:ext cx="304800" cy="2476500"/>
          <a:chOff x="127" y="488"/>
          <a:chExt cx="32" cy="97"/>
        </a:xfrm>
      </xdr:grpSpPr>
      <xdr:sp macro="" textlink="">
        <xdr:nvSpPr>
          <xdr:cNvPr id="1767976" name="AutoShape 28">
            <a:extLst>
              <a:ext uri="{FF2B5EF4-FFF2-40B4-BE49-F238E27FC236}">
                <a16:creationId xmlns="" xmlns:a16="http://schemas.microsoft.com/office/drawing/2014/main" id="{00000000-0008-0000-0200-000028FA1A00}"/>
              </a:ext>
            </a:extLst>
          </xdr:cNvPr>
          <xdr:cNvSpPr>
            <a:spLocks noChangeArrowheads="1"/>
          </xdr:cNvSpPr>
        </xdr:nvSpPr>
        <xdr:spPr bwMode="auto">
          <a:xfrm>
            <a:off x="127" y="488"/>
            <a:ext cx="32" cy="97"/>
          </a:xfrm>
          <a:prstGeom prst="roundRect">
            <a:avLst>
              <a:gd name="adj" fmla="val 16667"/>
            </a:avLst>
          </a:prstGeom>
          <a:solidFill>
            <a:srgbClr val="C0C0C0"/>
          </a:solidFill>
          <a:ln w="9525">
            <a:solidFill>
              <a:srgbClr val="000000"/>
            </a:solidFill>
            <a:round/>
            <a:headEnd/>
            <a:tailEnd/>
          </a:ln>
        </xdr:spPr>
      </xdr:sp>
      <xdr:sp macro="" textlink="">
        <xdr:nvSpPr>
          <xdr:cNvPr id="29" name="Text Box 29">
            <a:extLst>
              <a:ext uri="{FF2B5EF4-FFF2-40B4-BE49-F238E27FC236}">
                <a16:creationId xmlns="" xmlns:a16="http://schemas.microsoft.com/office/drawing/2014/main" id="{00000000-0008-0000-0200-00001D000000}"/>
              </a:ext>
            </a:extLst>
          </xdr:cNvPr>
          <xdr:cNvSpPr txBox="1">
            <a:spLocks noChangeArrowheads="1"/>
          </xdr:cNvSpPr>
        </xdr:nvSpPr>
        <xdr:spPr bwMode="auto">
          <a:xfrm>
            <a:off x="131" y="497"/>
            <a:ext cx="23" cy="79"/>
          </a:xfrm>
          <a:prstGeom prst="rect">
            <a:avLst/>
          </a:prstGeom>
          <a:solidFill>
            <a:srgbClr val="C0C0C0"/>
          </a:solidFill>
          <a:ln w="9525">
            <a:noFill/>
            <a:miter lim="800000"/>
            <a:headEnd/>
            <a:tailEnd/>
          </a:ln>
        </xdr:spPr>
        <xdr:txBody>
          <a:bodyPr vertOverflow="clip" vert="wordArtVertRtl" wrap="square" lIns="27432" tIns="0" rIns="27432" bIns="0" anchor="ctr" upright="1"/>
          <a:lstStyle/>
          <a:p>
            <a:pPr algn="ctr" rtl="1">
              <a:defRPr sz="1000"/>
            </a:pPr>
            <a:r>
              <a:rPr lang="ja-JP" altLang="en-US" sz="900" b="0" i="0" strike="noStrike">
                <a:solidFill>
                  <a:srgbClr val="000000"/>
                </a:solidFill>
                <a:latin typeface="ＭＳ Ｐゴシック"/>
                <a:ea typeface="ＭＳ Ｐゴシック"/>
              </a:rPr>
              <a:t>危機脱出・全身状態の安定</a:t>
            </a:r>
          </a:p>
        </xdr:txBody>
      </xdr:sp>
    </xdr:grpSp>
    <xdr:clientData/>
  </xdr:twoCellAnchor>
  <xdr:twoCellAnchor>
    <xdr:from>
      <xdr:col>41</xdr:col>
      <xdr:colOff>66675</xdr:colOff>
      <xdr:row>20</xdr:row>
      <xdr:rowOff>47625</xdr:rowOff>
    </xdr:from>
    <xdr:to>
      <xdr:col>44</xdr:col>
      <xdr:colOff>76200</xdr:colOff>
      <xdr:row>35</xdr:row>
      <xdr:rowOff>161925</xdr:rowOff>
    </xdr:to>
    <xdr:grpSp>
      <xdr:nvGrpSpPr>
        <xdr:cNvPr id="1767963" name="Group 30">
          <a:extLst>
            <a:ext uri="{FF2B5EF4-FFF2-40B4-BE49-F238E27FC236}">
              <a16:creationId xmlns="" xmlns:a16="http://schemas.microsoft.com/office/drawing/2014/main" id="{00000000-0008-0000-0200-00001BFA1A00}"/>
            </a:ext>
          </a:extLst>
        </xdr:cNvPr>
        <xdr:cNvGrpSpPr>
          <a:grpSpLocks/>
        </xdr:cNvGrpSpPr>
      </xdr:nvGrpSpPr>
      <xdr:grpSpPr bwMode="auto">
        <a:xfrm>
          <a:off x="6315075" y="4086225"/>
          <a:ext cx="466725" cy="2476500"/>
          <a:chOff x="127" y="488"/>
          <a:chExt cx="32" cy="97"/>
        </a:xfrm>
      </xdr:grpSpPr>
      <xdr:sp macro="" textlink="">
        <xdr:nvSpPr>
          <xdr:cNvPr id="1767974" name="AutoShape 31">
            <a:extLst>
              <a:ext uri="{FF2B5EF4-FFF2-40B4-BE49-F238E27FC236}">
                <a16:creationId xmlns="" xmlns:a16="http://schemas.microsoft.com/office/drawing/2014/main" id="{00000000-0008-0000-0200-000026FA1A00}"/>
              </a:ext>
            </a:extLst>
          </xdr:cNvPr>
          <xdr:cNvSpPr>
            <a:spLocks noChangeArrowheads="1"/>
          </xdr:cNvSpPr>
        </xdr:nvSpPr>
        <xdr:spPr bwMode="auto">
          <a:xfrm>
            <a:off x="127" y="488"/>
            <a:ext cx="32" cy="97"/>
          </a:xfrm>
          <a:prstGeom prst="roundRect">
            <a:avLst>
              <a:gd name="adj" fmla="val 16667"/>
            </a:avLst>
          </a:prstGeom>
          <a:solidFill>
            <a:srgbClr val="C0C0C0"/>
          </a:solidFill>
          <a:ln w="9525">
            <a:solidFill>
              <a:srgbClr val="000000"/>
            </a:solidFill>
            <a:round/>
            <a:headEnd/>
            <a:tailEnd/>
          </a:ln>
        </xdr:spPr>
      </xdr:sp>
      <xdr:sp macro="" textlink="">
        <xdr:nvSpPr>
          <xdr:cNvPr id="32" name="Text Box 32">
            <a:extLst>
              <a:ext uri="{FF2B5EF4-FFF2-40B4-BE49-F238E27FC236}">
                <a16:creationId xmlns="" xmlns:a16="http://schemas.microsoft.com/office/drawing/2014/main" id="{00000000-0008-0000-0200-000020000000}"/>
              </a:ext>
            </a:extLst>
          </xdr:cNvPr>
          <xdr:cNvSpPr txBox="1">
            <a:spLocks noChangeArrowheads="1"/>
          </xdr:cNvSpPr>
        </xdr:nvSpPr>
        <xdr:spPr bwMode="auto">
          <a:xfrm>
            <a:off x="131" y="497"/>
            <a:ext cx="23" cy="79"/>
          </a:xfrm>
          <a:prstGeom prst="rect">
            <a:avLst/>
          </a:prstGeom>
          <a:solidFill>
            <a:srgbClr val="C0C0C0"/>
          </a:solidFill>
          <a:ln w="9525">
            <a:noFill/>
            <a:miter lim="800000"/>
            <a:headEnd/>
            <a:tailEnd/>
          </a:ln>
        </xdr:spPr>
        <xdr:txBody>
          <a:bodyPr vertOverflow="clip" vert="wordArtVertRtl" wrap="square" lIns="27432" tIns="0" rIns="27432" bIns="0" anchor="ctr" upright="1"/>
          <a:lstStyle/>
          <a:p>
            <a:pPr algn="ctr" rtl="1">
              <a:defRPr sz="1000"/>
            </a:pPr>
            <a:r>
              <a:rPr lang="ja-JP" altLang="en-US" sz="900" b="0" i="0" strike="noStrike">
                <a:solidFill>
                  <a:srgbClr val="000000"/>
                </a:solidFill>
                <a:latin typeface="ＭＳ Ｐゴシック"/>
                <a:ea typeface="ＭＳ Ｐゴシック"/>
              </a:rPr>
              <a:t>在宅復帰・入所の準備終了</a:t>
            </a:r>
          </a:p>
          <a:p>
            <a:pPr algn="ctr" rtl="1">
              <a:defRPr sz="1000"/>
            </a:pPr>
            <a:r>
              <a:rPr lang="ja-JP" altLang="en-US" sz="900" b="0" i="0" strike="noStrike">
                <a:solidFill>
                  <a:srgbClr val="000000"/>
                </a:solidFill>
                <a:latin typeface="ＭＳ Ｐゴシック"/>
                <a:ea typeface="ＭＳ Ｐゴシック"/>
              </a:rPr>
              <a:t>・障害改善の安定</a:t>
            </a:r>
          </a:p>
        </xdr:txBody>
      </xdr:sp>
    </xdr:grpSp>
    <xdr:clientData/>
  </xdr:twoCellAnchor>
  <xdr:twoCellAnchor>
    <xdr:from>
      <xdr:col>21</xdr:col>
      <xdr:colOff>47625</xdr:colOff>
      <xdr:row>8</xdr:row>
      <xdr:rowOff>180975</xdr:rowOff>
    </xdr:from>
    <xdr:to>
      <xdr:col>48</xdr:col>
      <xdr:colOff>104775</xdr:colOff>
      <xdr:row>10</xdr:row>
      <xdr:rowOff>0</xdr:rowOff>
    </xdr:to>
    <xdr:sp macro="" textlink="">
      <xdr:nvSpPr>
        <xdr:cNvPr id="1767964" name="AutoShape 33">
          <a:extLst>
            <a:ext uri="{FF2B5EF4-FFF2-40B4-BE49-F238E27FC236}">
              <a16:creationId xmlns="" xmlns:a16="http://schemas.microsoft.com/office/drawing/2014/main" id="{00000000-0008-0000-0200-00001CFA1A00}"/>
            </a:ext>
          </a:extLst>
        </xdr:cNvPr>
        <xdr:cNvSpPr>
          <a:spLocks noChangeArrowheads="1"/>
        </xdr:cNvSpPr>
      </xdr:nvSpPr>
      <xdr:spPr bwMode="auto">
        <a:xfrm>
          <a:off x="3248025" y="2590800"/>
          <a:ext cx="4171950" cy="180975"/>
        </a:xfrm>
        <a:prstGeom prst="rightArrow">
          <a:avLst>
            <a:gd name="adj1" fmla="val 40000"/>
            <a:gd name="adj2" fmla="val 83246"/>
          </a:avLst>
        </a:prstGeom>
        <a:solidFill>
          <a:srgbClr val="9999FF"/>
        </a:solidFill>
        <a:ln w="9525">
          <a:solidFill>
            <a:srgbClr val="000000"/>
          </a:solidFill>
          <a:miter lim="800000"/>
          <a:headEnd/>
          <a:tailEnd/>
        </a:ln>
      </xdr:spPr>
    </xdr:sp>
    <xdr:clientData/>
  </xdr:twoCellAnchor>
  <xdr:twoCellAnchor>
    <xdr:from>
      <xdr:col>21</xdr:col>
      <xdr:colOff>47625</xdr:colOff>
      <xdr:row>11</xdr:row>
      <xdr:rowOff>85725</xdr:rowOff>
    </xdr:from>
    <xdr:to>
      <xdr:col>26</xdr:col>
      <xdr:colOff>133350</xdr:colOff>
      <xdr:row>12</xdr:row>
      <xdr:rowOff>95250</xdr:rowOff>
    </xdr:to>
    <xdr:sp macro="" textlink="">
      <xdr:nvSpPr>
        <xdr:cNvPr id="1767965" name="AutoShape 34">
          <a:extLst>
            <a:ext uri="{FF2B5EF4-FFF2-40B4-BE49-F238E27FC236}">
              <a16:creationId xmlns="" xmlns:a16="http://schemas.microsoft.com/office/drawing/2014/main" id="{00000000-0008-0000-0200-00001DFA1A00}"/>
            </a:ext>
          </a:extLst>
        </xdr:cNvPr>
        <xdr:cNvSpPr>
          <a:spLocks noChangeArrowheads="1"/>
        </xdr:cNvSpPr>
      </xdr:nvSpPr>
      <xdr:spPr bwMode="auto">
        <a:xfrm>
          <a:off x="3248025" y="2952750"/>
          <a:ext cx="847725" cy="200025"/>
        </a:xfrm>
        <a:prstGeom prst="rightArrow">
          <a:avLst>
            <a:gd name="adj1" fmla="val 41667"/>
            <a:gd name="adj2" fmla="val 76188"/>
          </a:avLst>
        </a:prstGeom>
        <a:solidFill>
          <a:srgbClr val="9999FF"/>
        </a:solidFill>
        <a:ln w="9525">
          <a:solidFill>
            <a:srgbClr val="000000"/>
          </a:solidFill>
          <a:miter lim="800000"/>
          <a:headEnd/>
          <a:tailEnd/>
        </a:ln>
      </xdr:spPr>
    </xdr:sp>
    <xdr:clientData/>
  </xdr:twoCellAnchor>
  <xdr:twoCellAnchor>
    <xdr:from>
      <xdr:col>22</xdr:col>
      <xdr:colOff>28575</xdr:colOff>
      <xdr:row>20</xdr:row>
      <xdr:rowOff>180975</xdr:rowOff>
    </xdr:from>
    <xdr:to>
      <xdr:col>26</xdr:col>
      <xdr:colOff>114300</xdr:colOff>
      <xdr:row>21</xdr:row>
      <xdr:rowOff>180975</xdr:rowOff>
    </xdr:to>
    <xdr:sp macro="" textlink="">
      <xdr:nvSpPr>
        <xdr:cNvPr id="1767966" name="AutoShape 36">
          <a:extLst>
            <a:ext uri="{FF2B5EF4-FFF2-40B4-BE49-F238E27FC236}">
              <a16:creationId xmlns="" xmlns:a16="http://schemas.microsoft.com/office/drawing/2014/main" id="{00000000-0008-0000-0200-00001EFA1A00}"/>
            </a:ext>
          </a:extLst>
        </xdr:cNvPr>
        <xdr:cNvSpPr>
          <a:spLocks noChangeArrowheads="1"/>
        </xdr:cNvSpPr>
      </xdr:nvSpPr>
      <xdr:spPr bwMode="auto">
        <a:xfrm>
          <a:off x="3381375" y="4219575"/>
          <a:ext cx="695325" cy="190500"/>
        </a:xfrm>
        <a:prstGeom prst="rightArrow">
          <a:avLst>
            <a:gd name="adj1" fmla="val 41667"/>
            <a:gd name="adj2" fmla="val 65616"/>
          </a:avLst>
        </a:prstGeom>
        <a:solidFill>
          <a:srgbClr val="9999FF"/>
        </a:solidFill>
        <a:ln w="9525">
          <a:solidFill>
            <a:srgbClr val="000000"/>
          </a:solidFill>
          <a:miter lim="800000"/>
          <a:headEnd/>
          <a:tailEnd/>
        </a:ln>
      </xdr:spPr>
    </xdr:sp>
    <xdr:clientData/>
  </xdr:twoCellAnchor>
  <xdr:twoCellAnchor>
    <xdr:from>
      <xdr:col>22</xdr:col>
      <xdr:colOff>28575</xdr:colOff>
      <xdr:row>26</xdr:row>
      <xdr:rowOff>114300</xdr:rowOff>
    </xdr:from>
    <xdr:to>
      <xdr:col>26</xdr:col>
      <xdr:colOff>114300</xdr:colOff>
      <xdr:row>27</xdr:row>
      <xdr:rowOff>114300</xdr:rowOff>
    </xdr:to>
    <xdr:sp macro="" textlink="">
      <xdr:nvSpPr>
        <xdr:cNvPr id="1767967" name="AutoShape 37">
          <a:extLst>
            <a:ext uri="{FF2B5EF4-FFF2-40B4-BE49-F238E27FC236}">
              <a16:creationId xmlns="" xmlns:a16="http://schemas.microsoft.com/office/drawing/2014/main" id="{00000000-0008-0000-0200-00001FFA1A00}"/>
            </a:ext>
          </a:extLst>
        </xdr:cNvPr>
        <xdr:cNvSpPr>
          <a:spLocks noChangeArrowheads="1"/>
        </xdr:cNvSpPr>
      </xdr:nvSpPr>
      <xdr:spPr bwMode="auto">
        <a:xfrm>
          <a:off x="3381375" y="5067300"/>
          <a:ext cx="695325" cy="190500"/>
        </a:xfrm>
        <a:prstGeom prst="rightArrow">
          <a:avLst>
            <a:gd name="adj1" fmla="val 41667"/>
            <a:gd name="adj2" fmla="val 65616"/>
          </a:avLst>
        </a:prstGeom>
        <a:solidFill>
          <a:srgbClr val="9999FF"/>
        </a:solidFill>
        <a:ln w="9525">
          <a:solidFill>
            <a:srgbClr val="000000"/>
          </a:solidFill>
          <a:miter lim="800000"/>
          <a:headEnd/>
          <a:tailEnd/>
        </a:ln>
      </xdr:spPr>
    </xdr:sp>
    <xdr:clientData/>
  </xdr:twoCellAnchor>
  <xdr:twoCellAnchor>
    <xdr:from>
      <xdr:col>18</xdr:col>
      <xdr:colOff>142875</xdr:colOff>
      <xdr:row>39</xdr:row>
      <xdr:rowOff>133350</xdr:rowOff>
    </xdr:from>
    <xdr:to>
      <xdr:col>29</xdr:col>
      <xdr:colOff>133350</xdr:colOff>
      <xdr:row>40</xdr:row>
      <xdr:rowOff>114300</xdr:rowOff>
    </xdr:to>
    <xdr:sp macro="" textlink="">
      <xdr:nvSpPr>
        <xdr:cNvPr id="1767968" name="AutoShape 38">
          <a:extLst>
            <a:ext uri="{FF2B5EF4-FFF2-40B4-BE49-F238E27FC236}">
              <a16:creationId xmlns="" xmlns:a16="http://schemas.microsoft.com/office/drawing/2014/main" id="{00000000-0008-0000-0200-000020FA1A00}"/>
            </a:ext>
          </a:extLst>
        </xdr:cNvPr>
        <xdr:cNvSpPr>
          <a:spLocks noChangeArrowheads="1"/>
        </xdr:cNvSpPr>
      </xdr:nvSpPr>
      <xdr:spPr bwMode="auto">
        <a:xfrm>
          <a:off x="2886075" y="6896100"/>
          <a:ext cx="1666875" cy="257175"/>
        </a:xfrm>
        <a:prstGeom prst="rightArrow">
          <a:avLst>
            <a:gd name="adj1" fmla="val 28000"/>
            <a:gd name="adj2" fmla="val 66675"/>
          </a:avLst>
        </a:prstGeom>
        <a:solidFill>
          <a:srgbClr val="9999FF"/>
        </a:solidFill>
        <a:ln w="9525">
          <a:solidFill>
            <a:srgbClr val="000000"/>
          </a:solidFill>
          <a:miter lim="800000"/>
          <a:headEnd/>
          <a:tailEnd/>
        </a:ln>
      </xdr:spPr>
    </xdr:sp>
    <xdr:clientData/>
  </xdr:twoCellAnchor>
  <xdr:twoCellAnchor>
    <xdr:from>
      <xdr:col>45</xdr:col>
      <xdr:colOff>47625</xdr:colOff>
      <xdr:row>20</xdr:row>
      <xdr:rowOff>180975</xdr:rowOff>
    </xdr:from>
    <xdr:to>
      <xdr:col>49</xdr:col>
      <xdr:colOff>133350</xdr:colOff>
      <xdr:row>21</xdr:row>
      <xdr:rowOff>180975</xdr:rowOff>
    </xdr:to>
    <xdr:sp macro="" textlink="">
      <xdr:nvSpPr>
        <xdr:cNvPr id="1767969" name="AutoShape 39">
          <a:extLst>
            <a:ext uri="{FF2B5EF4-FFF2-40B4-BE49-F238E27FC236}">
              <a16:creationId xmlns="" xmlns:a16="http://schemas.microsoft.com/office/drawing/2014/main" id="{00000000-0008-0000-0200-000021FA1A00}"/>
            </a:ext>
          </a:extLst>
        </xdr:cNvPr>
        <xdr:cNvSpPr>
          <a:spLocks noChangeArrowheads="1"/>
        </xdr:cNvSpPr>
      </xdr:nvSpPr>
      <xdr:spPr bwMode="auto">
        <a:xfrm>
          <a:off x="6905625" y="4219575"/>
          <a:ext cx="695325" cy="190500"/>
        </a:xfrm>
        <a:prstGeom prst="rightArrow">
          <a:avLst>
            <a:gd name="adj1" fmla="val 41667"/>
            <a:gd name="adj2" fmla="val 65616"/>
          </a:avLst>
        </a:prstGeom>
        <a:solidFill>
          <a:srgbClr val="9999FF"/>
        </a:solidFill>
        <a:ln w="9525">
          <a:solidFill>
            <a:srgbClr val="000000"/>
          </a:solidFill>
          <a:miter lim="800000"/>
          <a:headEnd/>
          <a:tailEnd/>
        </a:ln>
      </xdr:spPr>
    </xdr:sp>
    <xdr:clientData/>
  </xdr:twoCellAnchor>
  <xdr:twoCellAnchor>
    <xdr:from>
      <xdr:col>45</xdr:col>
      <xdr:colOff>28575</xdr:colOff>
      <xdr:row>26</xdr:row>
      <xdr:rowOff>114300</xdr:rowOff>
    </xdr:from>
    <xdr:to>
      <xdr:col>49</xdr:col>
      <xdr:colOff>114300</xdr:colOff>
      <xdr:row>27</xdr:row>
      <xdr:rowOff>114300</xdr:rowOff>
    </xdr:to>
    <xdr:sp macro="" textlink="">
      <xdr:nvSpPr>
        <xdr:cNvPr id="1767970" name="AutoShape 40">
          <a:extLst>
            <a:ext uri="{FF2B5EF4-FFF2-40B4-BE49-F238E27FC236}">
              <a16:creationId xmlns="" xmlns:a16="http://schemas.microsoft.com/office/drawing/2014/main" id="{00000000-0008-0000-0200-000022FA1A00}"/>
            </a:ext>
          </a:extLst>
        </xdr:cNvPr>
        <xdr:cNvSpPr>
          <a:spLocks noChangeArrowheads="1"/>
        </xdr:cNvSpPr>
      </xdr:nvSpPr>
      <xdr:spPr bwMode="auto">
        <a:xfrm>
          <a:off x="6886575" y="5067300"/>
          <a:ext cx="695325" cy="190500"/>
        </a:xfrm>
        <a:prstGeom prst="rightArrow">
          <a:avLst>
            <a:gd name="adj1" fmla="val 41667"/>
            <a:gd name="adj2" fmla="val 65616"/>
          </a:avLst>
        </a:prstGeom>
        <a:solidFill>
          <a:srgbClr val="9999FF"/>
        </a:solidFill>
        <a:ln w="9525">
          <a:solidFill>
            <a:srgbClr val="000000"/>
          </a:solidFill>
          <a:miter lim="800000"/>
          <a:headEnd/>
          <a:tailEnd/>
        </a:ln>
      </xdr:spPr>
    </xdr:sp>
    <xdr:clientData/>
  </xdr:twoCellAnchor>
  <xdr:twoCellAnchor>
    <xdr:from>
      <xdr:col>45</xdr:col>
      <xdr:colOff>38100</xdr:colOff>
      <xdr:row>33</xdr:row>
      <xdr:rowOff>0</xdr:rowOff>
    </xdr:from>
    <xdr:to>
      <xdr:col>49</xdr:col>
      <xdr:colOff>123825</xdr:colOff>
      <xdr:row>34</xdr:row>
      <xdr:rowOff>0</xdr:rowOff>
    </xdr:to>
    <xdr:sp macro="" textlink="">
      <xdr:nvSpPr>
        <xdr:cNvPr id="1767971" name="AutoShape 41">
          <a:extLst>
            <a:ext uri="{FF2B5EF4-FFF2-40B4-BE49-F238E27FC236}">
              <a16:creationId xmlns="" xmlns:a16="http://schemas.microsoft.com/office/drawing/2014/main" id="{00000000-0008-0000-0200-000023FA1A00}"/>
            </a:ext>
          </a:extLst>
        </xdr:cNvPr>
        <xdr:cNvSpPr>
          <a:spLocks noChangeArrowheads="1"/>
        </xdr:cNvSpPr>
      </xdr:nvSpPr>
      <xdr:spPr bwMode="auto">
        <a:xfrm>
          <a:off x="6896100" y="6019800"/>
          <a:ext cx="695325" cy="190500"/>
        </a:xfrm>
        <a:prstGeom prst="rightArrow">
          <a:avLst>
            <a:gd name="adj1" fmla="val 41667"/>
            <a:gd name="adj2" fmla="val 65616"/>
          </a:avLst>
        </a:prstGeom>
        <a:solidFill>
          <a:srgbClr val="9999FF"/>
        </a:solidFill>
        <a:ln w="9525">
          <a:solidFill>
            <a:srgbClr val="000000"/>
          </a:solidFill>
          <a:miter lim="800000"/>
          <a:headEnd/>
          <a:tailEnd/>
        </a:ln>
      </xdr:spPr>
    </xdr:sp>
    <xdr:clientData/>
  </xdr:twoCellAnchor>
  <xdr:twoCellAnchor>
    <xdr:from>
      <xdr:col>41</xdr:col>
      <xdr:colOff>85725</xdr:colOff>
      <xdr:row>39</xdr:row>
      <xdr:rowOff>133350</xdr:rowOff>
    </xdr:from>
    <xdr:to>
      <xdr:col>55</xdr:col>
      <xdr:colOff>19050</xdr:colOff>
      <xdr:row>40</xdr:row>
      <xdr:rowOff>114300</xdr:rowOff>
    </xdr:to>
    <xdr:sp macro="" textlink="">
      <xdr:nvSpPr>
        <xdr:cNvPr id="1767972" name="AutoShape 42">
          <a:extLst>
            <a:ext uri="{FF2B5EF4-FFF2-40B4-BE49-F238E27FC236}">
              <a16:creationId xmlns="" xmlns:a16="http://schemas.microsoft.com/office/drawing/2014/main" id="{00000000-0008-0000-0200-000024FA1A00}"/>
            </a:ext>
          </a:extLst>
        </xdr:cNvPr>
        <xdr:cNvSpPr>
          <a:spLocks noChangeArrowheads="1"/>
        </xdr:cNvSpPr>
      </xdr:nvSpPr>
      <xdr:spPr bwMode="auto">
        <a:xfrm>
          <a:off x="6334125" y="6896100"/>
          <a:ext cx="2066925" cy="257175"/>
        </a:xfrm>
        <a:prstGeom prst="rightArrow">
          <a:avLst>
            <a:gd name="adj1" fmla="val 28000"/>
            <a:gd name="adj2" fmla="val 66678"/>
          </a:avLst>
        </a:prstGeom>
        <a:solidFill>
          <a:srgbClr val="9999FF"/>
        </a:solidFill>
        <a:ln w="9525">
          <a:solidFill>
            <a:srgbClr val="000000"/>
          </a:solidFill>
          <a:miter lim="800000"/>
          <a:headEnd/>
          <a:tailEnd/>
        </a:ln>
      </xdr:spPr>
    </xdr:sp>
    <xdr:clientData/>
  </xdr:twoCellAnchor>
  <xdr:twoCellAnchor>
    <xdr:from>
      <xdr:col>44</xdr:col>
      <xdr:colOff>133350</xdr:colOff>
      <xdr:row>9</xdr:row>
      <xdr:rowOff>152400</xdr:rowOff>
    </xdr:from>
    <xdr:to>
      <xdr:col>46</xdr:col>
      <xdr:colOff>104775</xdr:colOff>
      <xdr:row>15</xdr:row>
      <xdr:rowOff>28575</xdr:rowOff>
    </xdr:to>
    <xdr:sp macro="" textlink="">
      <xdr:nvSpPr>
        <xdr:cNvPr id="42" name="Text Box 43">
          <a:extLst>
            <a:ext uri="{FF2B5EF4-FFF2-40B4-BE49-F238E27FC236}">
              <a16:creationId xmlns="" xmlns:a16="http://schemas.microsoft.com/office/drawing/2014/main" id="{00000000-0008-0000-0200-00002A000000}"/>
            </a:ext>
          </a:extLst>
        </xdr:cNvPr>
        <xdr:cNvSpPr txBox="1">
          <a:spLocks noChangeArrowheads="1"/>
        </xdr:cNvSpPr>
      </xdr:nvSpPr>
      <xdr:spPr bwMode="auto">
        <a:xfrm>
          <a:off x="6838950" y="2305050"/>
          <a:ext cx="276225" cy="771525"/>
        </a:xfrm>
        <a:prstGeom prst="rect">
          <a:avLst/>
        </a:prstGeom>
        <a:solidFill>
          <a:srgbClr val="808000"/>
        </a:solidFill>
        <a:ln w="9525">
          <a:noFill/>
          <a:miter lim="800000"/>
          <a:headEnd/>
          <a:tailEnd/>
        </a:ln>
      </xdr:spPr>
      <xdr:txBody>
        <a:bodyPr vertOverflow="clip" vert="wordArtVertRtl" wrap="square" lIns="27432" tIns="0" rIns="27432" bIns="0" anchor="ctr" upright="1"/>
        <a:lstStyle/>
        <a:p>
          <a:pPr algn="ctr" rtl="1">
            <a:defRPr sz="1000"/>
          </a:pPr>
          <a:r>
            <a:rPr lang="ja-JP" altLang="en-US" sz="900" b="0" i="0" strike="noStrike">
              <a:solidFill>
                <a:srgbClr val="FFFFFF"/>
              </a:solidFill>
              <a:latin typeface="ＭＳ Ｐゴシック"/>
              <a:ea typeface="ＭＳ Ｐゴシック"/>
            </a:rPr>
            <a:t>急性期病院</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8</xdr:row>
          <xdr:rowOff>28575</xdr:rowOff>
        </xdr:from>
        <xdr:to>
          <xdr:col>6</xdr:col>
          <xdr:colOff>28575</xdr:colOff>
          <xdr:row>9</xdr:row>
          <xdr:rowOff>0</xdr:rowOff>
        </xdr:to>
        <xdr:sp macro="" textlink="">
          <xdr:nvSpPr>
            <xdr:cNvPr id="1284" name="Option Button 260" hidden="1">
              <a:extLst>
                <a:ext uri="{63B3BB69-23CF-44E3-9099-C40C66FF867C}">
                  <a14:compatExt spid="_x0000_s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8</xdr:row>
          <xdr:rowOff>28575</xdr:rowOff>
        </xdr:from>
        <xdr:to>
          <xdr:col>9</xdr:col>
          <xdr:colOff>28575</xdr:colOff>
          <xdr:row>9</xdr:row>
          <xdr:rowOff>0</xdr:rowOff>
        </xdr:to>
        <xdr:sp macro="" textlink="">
          <xdr:nvSpPr>
            <xdr:cNvPr id="1285" name="Option Button 261" hidden="1">
              <a:extLst>
                <a:ext uri="{63B3BB69-23CF-44E3-9099-C40C66FF867C}">
                  <a14:compatExt spid="_x0000_s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xdr:row>
          <xdr:rowOff>19050</xdr:rowOff>
        </xdr:from>
        <xdr:to>
          <xdr:col>12</xdr:col>
          <xdr:colOff>190500</xdr:colOff>
          <xdr:row>9</xdr:row>
          <xdr:rowOff>9525</xdr:rowOff>
        </xdr:to>
        <xdr:sp macro="" textlink="">
          <xdr:nvSpPr>
            <xdr:cNvPr id="1286" name="Option Button 262" hidden="1">
              <a:extLst>
                <a:ext uri="{63B3BB69-23CF-44E3-9099-C40C66FF867C}">
                  <a14:compatExt spid="_x0000_s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8</xdr:row>
          <xdr:rowOff>28575</xdr:rowOff>
        </xdr:from>
        <xdr:to>
          <xdr:col>15</xdr:col>
          <xdr:colOff>190500</xdr:colOff>
          <xdr:row>9</xdr:row>
          <xdr:rowOff>9525</xdr:rowOff>
        </xdr:to>
        <xdr:sp macro="" textlink="">
          <xdr:nvSpPr>
            <xdr:cNvPr id="1287" name="Option Button 263" hidden="1">
              <a:extLst>
                <a:ext uri="{63B3BB69-23CF-44E3-9099-C40C66FF867C}">
                  <a14:compatExt spid="_x0000_s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xdr:row>
          <xdr:rowOff>200025</xdr:rowOff>
        </xdr:from>
        <xdr:to>
          <xdr:col>16</xdr:col>
          <xdr:colOff>161925</xdr:colOff>
          <xdr:row>9</xdr:row>
          <xdr:rowOff>38100</xdr:rowOff>
        </xdr:to>
        <xdr:sp macro="" textlink="">
          <xdr:nvSpPr>
            <xdr:cNvPr id="1288" name="左右" hidden="1">
              <a:extLst>
                <a:ext uri="{63B3BB69-23CF-44E3-9099-C40C66FF867C}">
                  <a14:compatExt spid="_x0000_s12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8</xdr:row>
          <xdr:rowOff>19050</xdr:rowOff>
        </xdr:from>
        <xdr:to>
          <xdr:col>23</xdr:col>
          <xdr:colOff>171450</xdr:colOff>
          <xdr:row>9</xdr:row>
          <xdr:rowOff>9525</xdr:rowOff>
        </xdr:to>
        <xdr:sp macro="" textlink="">
          <xdr:nvSpPr>
            <xdr:cNvPr id="1289" name="Option Button 265" hidden="1">
              <a:extLst>
                <a:ext uri="{63B3BB69-23CF-44E3-9099-C40C66FF867C}">
                  <a14:compatExt spid="_x0000_s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8</xdr:row>
          <xdr:rowOff>19050</xdr:rowOff>
        </xdr:from>
        <xdr:to>
          <xdr:col>26</xdr:col>
          <xdr:colOff>171450</xdr:colOff>
          <xdr:row>9</xdr:row>
          <xdr:rowOff>9525</xdr:rowOff>
        </xdr:to>
        <xdr:sp macro="" textlink="">
          <xdr:nvSpPr>
            <xdr:cNvPr id="1290" name="Option Button 266" hidden="1">
              <a:extLst>
                <a:ext uri="{63B3BB69-23CF-44E3-9099-C40C66FF867C}">
                  <a14:compatExt spid="_x0000_s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8</xdr:row>
          <xdr:rowOff>19050</xdr:rowOff>
        </xdr:from>
        <xdr:to>
          <xdr:col>30</xdr:col>
          <xdr:colOff>171450</xdr:colOff>
          <xdr:row>9</xdr:row>
          <xdr:rowOff>9525</xdr:rowOff>
        </xdr:to>
        <xdr:sp macro="" textlink="">
          <xdr:nvSpPr>
            <xdr:cNvPr id="1291" name="Option Button 267" hidden="1">
              <a:extLst>
                <a:ext uri="{63B3BB69-23CF-44E3-9099-C40C66FF867C}">
                  <a14:compatExt spid="_x0000_s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7</xdr:row>
          <xdr:rowOff>219075</xdr:rowOff>
        </xdr:from>
        <xdr:to>
          <xdr:col>34</xdr:col>
          <xdr:colOff>171450</xdr:colOff>
          <xdr:row>9</xdr:row>
          <xdr:rowOff>19050</xdr:rowOff>
        </xdr:to>
        <xdr:sp macro="" textlink="">
          <xdr:nvSpPr>
            <xdr:cNvPr id="1292" name="大脳につき" hidden="1">
              <a:extLst>
                <a:ext uri="{63B3BB69-23CF-44E3-9099-C40C66FF867C}">
                  <a14:compatExt spid="_x0000_s1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9</xdr:row>
          <xdr:rowOff>9525</xdr:rowOff>
        </xdr:from>
        <xdr:to>
          <xdr:col>8</xdr:col>
          <xdr:colOff>47625</xdr:colOff>
          <xdr:row>9</xdr:row>
          <xdr:rowOff>228600</xdr:rowOff>
        </xdr:to>
        <xdr:sp macro="" textlink="">
          <xdr:nvSpPr>
            <xdr:cNvPr id="1293" name="Check Box 269" hidden="1">
              <a:extLst>
                <a:ext uri="{63B3BB69-23CF-44E3-9099-C40C66FF867C}">
                  <a14:compatExt spid="_x0000_s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9525</xdr:rowOff>
        </xdr:from>
        <xdr:to>
          <xdr:col>13</xdr:col>
          <xdr:colOff>133350</xdr:colOff>
          <xdr:row>9</xdr:row>
          <xdr:rowOff>219075</xdr:rowOff>
        </xdr:to>
        <xdr:sp macro="" textlink="">
          <xdr:nvSpPr>
            <xdr:cNvPr id="1294" name="Check Box 270" hidden="1">
              <a:extLst>
                <a:ext uri="{63B3BB69-23CF-44E3-9099-C40C66FF867C}">
                  <a14:compatExt spid="_x0000_s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9525</xdr:rowOff>
        </xdr:from>
        <xdr:to>
          <xdr:col>18</xdr:col>
          <xdr:colOff>133350</xdr:colOff>
          <xdr:row>9</xdr:row>
          <xdr:rowOff>219075</xdr:rowOff>
        </xdr:to>
        <xdr:sp macro="" textlink="">
          <xdr:nvSpPr>
            <xdr:cNvPr id="1295" name="Check Box 271" hidden="1">
              <a:extLst>
                <a:ext uri="{63B3BB69-23CF-44E3-9099-C40C66FF867C}">
                  <a14:compatExt spid="_x0000_s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23</xdr:col>
          <xdr:colOff>171450</xdr:colOff>
          <xdr:row>9</xdr:row>
          <xdr:rowOff>228600</xdr:rowOff>
        </xdr:to>
        <xdr:sp macro="" textlink="">
          <xdr:nvSpPr>
            <xdr:cNvPr id="1296" name="Check Box 272" hidden="1">
              <a:extLst>
                <a:ext uri="{63B3BB69-23CF-44E3-9099-C40C66FF867C}">
                  <a14:compatExt spid="_x0000_s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29</xdr:col>
          <xdr:colOff>76200</xdr:colOff>
          <xdr:row>9</xdr:row>
          <xdr:rowOff>228600</xdr:rowOff>
        </xdr:to>
        <xdr:sp macro="" textlink="">
          <xdr:nvSpPr>
            <xdr:cNvPr id="1297" name="Check Box 273" hidden="1">
              <a:extLst>
                <a:ext uri="{63B3BB69-23CF-44E3-9099-C40C66FF867C}">
                  <a14:compatExt spid="_x0000_s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9</xdr:row>
          <xdr:rowOff>0</xdr:rowOff>
        </xdr:from>
        <xdr:to>
          <xdr:col>34</xdr:col>
          <xdr:colOff>161925</xdr:colOff>
          <xdr:row>9</xdr:row>
          <xdr:rowOff>228600</xdr:rowOff>
        </xdr:to>
        <xdr:sp macro="" textlink="">
          <xdr:nvSpPr>
            <xdr:cNvPr id="1298" name="Check Box 274" hidden="1">
              <a:extLst>
                <a:ext uri="{63B3BB69-23CF-44E3-9099-C40C66FF867C}">
                  <a14:compatExt spid="_x0000_s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xdr:row>
          <xdr:rowOff>19050</xdr:rowOff>
        </xdr:from>
        <xdr:to>
          <xdr:col>7</xdr:col>
          <xdr:colOff>123825</xdr:colOff>
          <xdr:row>10</xdr:row>
          <xdr:rowOff>228600</xdr:rowOff>
        </xdr:to>
        <xdr:sp macro="" textlink="">
          <xdr:nvSpPr>
            <xdr:cNvPr id="1299" name="Check Box 275" hidden="1">
              <a:extLst>
                <a:ext uri="{63B3BB69-23CF-44E3-9099-C40C66FF867C}">
                  <a14:compatExt spid="_x0000_s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19050</xdr:rowOff>
        </xdr:from>
        <xdr:to>
          <xdr:col>11</xdr:col>
          <xdr:colOff>123825</xdr:colOff>
          <xdr:row>10</xdr:row>
          <xdr:rowOff>228600</xdr:rowOff>
        </xdr:to>
        <xdr:sp macro="" textlink="">
          <xdr:nvSpPr>
            <xdr:cNvPr id="1300" name="Check Box 276"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xdr:row>
          <xdr:rowOff>19050</xdr:rowOff>
        </xdr:from>
        <xdr:to>
          <xdr:col>15</xdr:col>
          <xdr:colOff>123825</xdr:colOff>
          <xdr:row>10</xdr:row>
          <xdr:rowOff>228600</xdr:rowOff>
        </xdr:to>
        <xdr:sp macro="" textlink="">
          <xdr:nvSpPr>
            <xdr:cNvPr id="1301" name="Check Box 277" hidden="1">
              <a:extLst>
                <a:ext uri="{63B3BB69-23CF-44E3-9099-C40C66FF867C}">
                  <a14:compatExt spid="_x0000_s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10</xdr:row>
          <xdr:rowOff>19050</xdr:rowOff>
        </xdr:from>
        <xdr:to>
          <xdr:col>18</xdr:col>
          <xdr:colOff>200025</xdr:colOff>
          <xdr:row>10</xdr:row>
          <xdr:rowOff>228600</xdr:rowOff>
        </xdr:to>
        <xdr:sp macro="" textlink="">
          <xdr:nvSpPr>
            <xdr:cNvPr id="1302" name="Check Box 278" hidden="1">
              <a:extLst>
                <a:ext uri="{63B3BB69-23CF-44E3-9099-C40C66FF867C}">
                  <a14:compatExt spid="_x0000_s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10</xdr:row>
          <xdr:rowOff>28575</xdr:rowOff>
        </xdr:from>
        <xdr:to>
          <xdr:col>23</xdr:col>
          <xdr:colOff>28575</xdr:colOff>
          <xdr:row>10</xdr:row>
          <xdr:rowOff>228600</xdr:rowOff>
        </xdr:to>
        <xdr:sp macro="" textlink="">
          <xdr:nvSpPr>
            <xdr:cNvPr id="1303" name="Check Box 279" hidden="1">
              <a:extLst>
                <a:ext uri="{63B3BB69-23CF-44E3-9099-C40C66FF867C}">
                  <a14:compatExt spid="_x0000_s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10</xdr:row>
          <xdr:rowOff>19050</xdr:rowOff>
        </xdr:from>
        <xdr:to>
          <xdr:col>26</xdr:col>
          <xdr:colOff>180975</xdr:colOff>
          <xdr:row>10</xdr:row>
          <xdr:rowOff>228600</xdr:rowOff>
        </xdr:to>
        <xdr:sp macro="" textlink="">
          <xdr:nvSpPr>
            <xdr:cNvPr id="1304" name="Check Box 280" hidden="1">
              <a:extLst>
                <a:ext uri="{63B3BB69-23CF-44E3-9099-C40C66FF867C}">
                  <a14:compatExt spid="_x0000_s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xdr:row>
          <xdr:rowOff>19050</xdr:rowOff>
        </xdr:from>
        <xdr:to>
          <xdr:col>29</xdr:col>
          <xdr:colOff>171450</xdr:colOff>
          <xdr:row>10</xdr:row>
          <xdr:rowOff>228600</xdr:rowOff>
        </xdr:to>
        <xdr:sp macro="" textlink="">
          <xdr:nvSpPr>
            <xdr:cNvPr id="1305" name="Check Box 281" hidden="1">
              <a:extLst>
                <a:ext uri="{63B3BB69-23CF-44E3-9099-C40C66FF867C}">
                  <a14:compatExt spid="_x0000_s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10</xdr:row>
          <xdr:rowOff>28575</xdr:rowOff>
        </xdr:from>
        <xdr:to>
          <xdr:col>32</xdr:col>
          <xdr:colOff>19050</xdr:colOff>
          <xdr:row>10</xdr:row>
          <xdr:rowOff>228600</xdr:rowOff>
        </xdr:to>
        <xdr:sp macro="" textlink="">
          <xdr:nvSpPr>
            <xdr:cNvPr id="1306" name="Check Box 28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10</xdr:row>
          <xdr:rowOff>28575</xdr:rowOff>
        </xdr:from>
        <xdr:to>
          <xdr:col>34</xdr:col>
          <xdr:colOff>171450</xdr:colOff>
          <xdr:row>10</xdr:row>
          <xdr:rowOff>219075</xdr:rowOff>
        </xdr:to>
        <xdr:sp macro="" textlink="">
          <xdr:nvSpPr>
            <xdr:cNvPr id="1307" name="Check Box 283" hidden="1">
              <a:extLst>
                <a:ext uri="{63B3BB69-23CF-44E3-9099-C40C66FF867C}">
                  <a14:compatExt spid="_x0000_s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219075</xdr:rowOff>
        </xdr:from>
        <xdr:to>
          <xdr:col>34</xdr:col>
          <xdr:colOff>190500</xdr:colOff>
          <xdr:row>11</xdr:row>
          <xdr:rowOff>38100</xdr:rowOff>
        </xdr:to>
        <xdr:sp macro="" textlink="">
          <xdr:nvSpPr>
            <xdr:cNvPr id="1308" name="部位" hidden="1">
              <a:extLst>
                <a:ext uri="{63B3BB69-23CF-44E3-9099-C40C66FF867C}">
                  <a14:compatExt spid="_x0000_s13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31</xdr:row>
          <xdr:rowOff>9525</xdr:rowOff>
        </xdr:from>
        <xdr:to>
          <xdr:col>11</xdr:col>
          <xdr:colOff>152400</xdr:colOff>
          <xdr:row>31</xdr:row>
          <xdr:rowOff>219075</xdr:rowOff>
        </xdr:to>
        <xdr:sp macro="" textlink="">
          <xdr:nvSpPr>
            <xdr:cNvPr id="1309" name="Check Box 285" hidden="1">
              <a:extLst>
                <a:ext uri="{63B3BB69-23CF-44E3-9099-C40C66FF867C}">
                  <a14:compatExt spid="_x0000_s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31</xdr:row>
          <xdr:rowOff>0</xdr:rowOff>
        </xdr:from>
        <xdr:to>
          <xdr:col>16</xdr:col>
          <xdr:colOff>9525</xdr:colOff>
          <xdr:row>32</xdr:row>
          <xdr:rowOff>0</xdr:rowOff>
        </xdr:to>
        <xdr:sp macro="" textlink="">
          <xdr:nvSpPr>
            <xdr:cNvPr id="1310" name="Check Box 286" hidden="1">
              <a:extLst>
                <a:ext uri="{63B3BB69-23CF-44E3-9099-C40C66FF867C}">
                  <a14:compatExt spid="_x0000_s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9525</xdr:rowOff>
        </xdr:from>
        <xdr:to>
          <xdr:col>18</xdr:col>
          <xdr:colOff>171450</xdr:colOff>
          <xdr:row>31</xdr:row>
          <xdr:rowOff>219075</xdr:rowOff>
        </xdr:to>
        <xdr:sp macro="" textlink="">
          <xdr:nvSpPr>
            <xdr:cNvPr id="1311" name="Check Box 287" hidden="1">
              <a:extLst>
                <a:ext uri="{63B3BB69-23CF-44E3-9099-C40C66FF867C}">
                  <a14:compatExt spid="_x0000_s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31</xdr:row>
          <xdr:rowOff>0</xdr:rowOff>
        </xdr:from>
        <xdr:to>
          <xdr:col>23</xdr:col>
          <xdr:colOff>142875</xdr:colOff>
          <xdr:row>31</xdr:row>
          <xdr:rowOff>228600</xdr:rowOff>
        </xdr:to>
        <xdr:sp macro="" textlink="">
          <xdr:nvSpPr>
            <xdr:cNvPr id="1312" name="Check Box 288"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9525</xdr:rowOff>
        </xdr:from>
        <xdr:to>
          <xdr:col>28</xdr:col>
          <xdr:colOff>9525</xdr:colOff>
          <xdr:row>31</xdr:row>
          <xdr:rowOff>219075</xdr:rowOff>
        </xdr:to>
        <xdr:sp macro="" textlink="">
          <xdr:nvSpPr>
            <xdr:cNvPr id="1313" name="Check Box 289"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31</xdr:row>
          <xdr:rowOff>9525</xdr:rowOff>
        </xdr:from>
        <xdr:to>
          <xdr:col>29</xdr:col>
          <xdr:colOff>19050</xdr:colOff>
          <xdr:row>32</xdr:row>
          <xdr:rowOff>0</xdr:rowOff>
        </xdr:to>
        <xdr:sp macro="" textlink="">
          <xdr:nvSpPr>
            <xdr:cNvPr id="1314" name="Check Box 290"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209550</xdr:rowOff>
        </xdr:from>
        <xdr:to>
          <xdr:col>35</xdr:col>
          <xdr:colOff>19050</xdr:colOff>
          <xdr:row>32</xdr:row>
          <xdr:rowOff>47625</xdr:rowOff>
        </xdr:to>
        <xdr:sp macro="" textlink="">
          <xdr:nvSpPr>
            <xdr:cNvPr id="1315" name="経過中合併症" hidden="1">
              <a:extLst>
                <a:ext uri="{63B3BB69-23CF-44E3-9099-C40C66FF867C}">
                  <a14:compatExt spid="_x0000_s1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32</xdr:row>
          <xdr:rowOff>19050</xdr:rowOff>
        </xdr:from>
        <xdr:to>
          <xdr:col>8</xdr:col>
          <xdr:colOff>57150</xdr:colOff>
          <xdr:row>32</xdr:row>
          <xdr:rowOff>219075</xdr:rowOff>
        </xdr:to>
        <xdr:sp macro="" textlink="">
          <xdr:nvSpPr>
            <xdr:cNvPr id="1316" name="Check Box 29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32</xdr:row>
          <xdr:rowOff>19050</xdr:rowOff>
        </xdr:from>
        <xdr:to>
          <xdr:col>13</xdr:col>
          <xdr:colOff>171450</xdr:colOff>
          <xdr:row>32</xdr:row>
          <xdr:rowOff>219075</xdr:rowOff>
        </xdr:to>
        <xdr:sp macro="" textlink="">
          <xdr:nvSpPr>
            <xdr:cNvPr id="1317" name="Check Box 293"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19050</xdr:rowOff>
        </xdr:from>
        <xdr:to>
          <xdr:col>18</xdr:col>
          <xdr:colOff>171450</xdr:colOff>
          <xdr:row>32</xdr:row>
          <xdr:rowOff>219075</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32</xdr:row>
          <xdr:rowOff>9525</xdr:rowOff>
        </xdr:from>
        <xdr:to>
          <xdr:col>24</xdr:col>
          <xdr:colOff>123825</xdr:colOff>
          <xdr:row>32</xdr:row>
          <xdr:rowOff>219075</xdr:rowOff>
        </xdr:to>
        <xdr:sp macro="" textlink="">
          <xdr:nvSpPr>
            <xdr:cNvPr id="1319" name="Check Box 295"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33</xdr:row>
          <xdr:rowOff>28575</xdr:rowOff>
        </xdr:from>
        <xdr:to>
          <xdr:col>8</xdr:col>
          <xdr:colOff>180975</xdr:colOff>
          <xdr:row>33</xdr:row>
          <xdr:rowOff>228600</xdr:rowOff>
        </xdr:to>
        <xdr:sp macro="" textlink="">
          <xdr:nvSpPr>
            <xdr:cNvPr id="1320" name="Check Box 296" hidden="1">
              <a:extLst>
                <a:ext uri="{63B3BB69-23CF-44E3-9099-C40C66FF867C}">
                  <a14:compatExt spid="_x0000_s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33</xdr:row>
          <xdr:rowOff>28575</xdr:rowOff>
        </xdr:from>
        <xdr:to>
          <xdr:col>12</xdr:col>
          <xdr:colOff>142875</xdr:colOff>
          <xdr:row>33</xdr:row>
          <xdr:rowOff>228600</xdr:rowOff>
        </xdr:to>
        <xdr:sp macro="" textlink="">
          <xdr:nvSpPr>
            <xdr:cNvPr id="1321" name="Check Box 297"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28575</xdr:rowOff>
        </xdr:from>
        <xdr:to>
          <xdr:col>17</xdr:col>
          <xdr:colOff>142875</xdr:colOff>
          <xdr:row>33</xdr:row>
          <xdr:rowOff>228600</xdr:rowOff>
        </xdr:to>
        <xdr:sp macro="" textlink="">
          <xdr:nvSpPr>
            <xdr:cNvPr id="1322" name="Check Box 298"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33</xdr:row>
          <xdr:rowOff>19050</xdr:rowOff>
        </xdr:from>
        <xdr:to>
          <xdr:col>23</xdr:col>
          <xdr:colOff>114300</xdr:colOff>
          <xdr:row>33</xdr:row>
          <xdr:rowOff>228600</xdr:rowOff>
        </xdr:to>
        <xdr:sp macro="" textlink="">
          <xdr:nvSpPr>
            <xdr:cNvPr id="1323" name="Check Box 299" hidden="1">
              <a:extLst>
                <a:ext uri="{63B3BB69-23CF-44E3-9099-C40C66FF867C}">
                  <a14:compatExt spid="_x0000_s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28575</xdr:rowOff>
        </xdr:from>
        <xdr:to>
          <xdr:col>27</xdr:col>
          <xdr:colOff>161925</xdr:colOff>
          <xdr:row>33</xdr:row>
          <xdr:rowOff>228600</xdr:rowOff>
        </xdr:to>
        <xdr:sp macro="" textlink="">
          <xdr:nvSpPr>
            <xdr:cNvPr id="1324" name="Check Box 300" hidden="1">
              <a:extLst>
                <a:ext uri="{63B3BB69-23CF-44E3-9099-C40C66FF867C}">
                  <a14:compatExt spid="_x0000_s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34</xdr:row>
          <xdr:rowOff>28575</xdr:rowOff>
        </xdr:from>
        <xdr:to>
          <xdr:col>8</xdr:col>
          <xdr:colOff>123825</xdr:colOff>
          <xdr:row>34</xdr:row>
          <xdr:rowOff>219075</xdr:rowOff>
        </xdr:to>
        <xdr:sp macro="" textlink="">
          <xdr:nvSpPr>
            <xdr:cNvPr id="1325" name="Check Box 301" hidden="1">
              <a:extLst>
                <a:ext uri="{63B3BB69-23CF-44E3-9099-C40C66FF867C}">
                  <a14:compatExt spid="_x0000_s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34</xdr:row>
          <xdr:rowOff>28575</xdr:rowOff>
        </xdr:from>
        <xdr:to>
          <xdr:col>12</xdr:col>
          <xdr:colOff>142875</xdr:colOff>
          <xdr:row>34</xdr:row>
          <xdr:rowOff>228600</xdr:rowOff>
        </xdr:to>
        <xdr:sp macro="" textlink="">
          <xdr:nvSpPr>
            <xdr:cNvPr id="1326" name="Check Box 302" hidden="1">
              <a:extLst>
                <a:ext uri="{63B3BB69-23CF-44E3-9099-C40C66FF867C}">
                  <a14:compatExt spid="_x0000_s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28575</xdr:rowOff>
        </xdr:from>
        <xdr:to>
          <xdr:col>18</xdr:col>
          <xdr:colOff>66675</xdr:colOff>
          <xdr:row>34</xdr:row>
          <xdr:rowOff>219075</xdr:rowOff>
        </xdr:to>
        <xdr:sp macro="" textlink="">
          <xdr:nvSpPr>
            <xdr:cNvPr id="1327" name="Check Box 303" hidden="1">
              <a:extLst>
                <a:ext uri="{63B3BB69-23CF-44E3-9099-C40C66FF867C}">
                  <a14:compatExt spid="_x0000_s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31</xdr:row>
          <xdr:rowOff>219075</xdr:rowOff>
        </xdr:from>
        <xdr:to>
          <xdr:col>30</xdr:col>
          <xdr:colOff>19050</xdr:colOff>
          <xdr:row>34</xdr:row>
          <xdr:rowOff>228600</xdr:rowOff>
        </xdr:to>
        <xdr:sp macro="" textlink="">
          <xdr:nvSpPr>
            <xdr:cNvPr id="1328" name="リスク因子" hidden="1">
              <a:extLst>
                <a:ext uri="{63B3BB69-23CF-44E3-9099-C40C66FF867C}">
                  <a14:compatExt spid="_x0000_s13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35</xdr:row>
          <xdr:rowOff>19050</xdr:rowOff>
        </xdr:from>
        <xdr:to>
          <xdr:col>11</xdr:col>
          <xdr:colOff>200025</xdr:colOff>
          <xdr:row>35</xdr:row>
          <xdr:rowOff>219075</xdr:rowOff>
        </xdr:to>
        <xdr:sp macro="" textlink="">
          <xdr:nvSpPr>
            <xdr:cNvPr id="1329" name="Option Button 305" hidden="1">
              <a:extLst>
                <a:ext uri="{63B3BB69-23CF-44E3-9099-C40C66FF867C}">
                  <a14:compatExt spid="_x0000_s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35</xdr:row>
          <xdr:rowOff>19050</xdr:rowOff>
        </xdr:from>
        <xdr:to>
          <xdr:col>15</xdr:col>
          <xdr:colOff>200025</xdr:colOff>
          <xdr:row>35</xdr:row>
          <xdr:rowOff>219075</xdr:rowOff>
        </xdr:to>
        <xdr:sp macro="" textlink="">
          <xdr:nvSpPr>
            <xdr:cNvPr id="1331" name="Option Button 307" hidden="1">
              <a:extLst>
                <a:ext uri="{63B3BB69-23CF-44E3-9099-C40C66FF867C}">
                  <a14:compatExt spid="_x0000_s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219075</xdr:rowOff>
        </xdr:from>
        <xdr:to>
          <xdr:col>16</xdr:col>
          <xdr:colOff>47625</xdr:colOff>
          <xdr:row>36</xdr:row>
          <xdr:rowOff>9525</xdr:rowOff>
        </xdr:to>
        <xdr:sp macro="" textlink="">
          <xdr:nvSpPr>
            <xdr:cNvPr id="1332" name="胸部x-p" hidden="1">
              <a:extLst>
                <a:ext uri="{63B3BB69-23CF-44E3-9099-C40C66FF867C}">
                  <a14:compatExt spid="_x0000_s13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36</xdr:row>
          <xdr:rowOff>19050</xdr:rowOff>
        </xdr:from>
        <xdr:to>
          <xdr:col>11</xdr:col>
          <xdr:colOff>200025</xdr:colOff>
          <xdr:row>36</xdr:row>
          <xdr:rowOff>219075</xdr:rowOff>
        </xdr:to>
        <xdr:sp macro="" textlink="">
          <xdr:nvSpPr>
            <xdr:cNvPr id="1335" name="Option Button 311" hidden="1">
              <a:extLst>
                <a:ext uri="{63B3BB69-23CF-44E3-9099-C40C66FF867C}">
                  <a14:compatExt spid="_x0000_s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36</xdr:row>
          <xdr:rowOff>19050</xdr:rowOff>
        </xdr:from>
        <xdr:to>
          <xdr:col>15</xdr:col>
          <xdr:colOff>200025</xdr:colOff>
          <xdr:row>36</xdr:row>
          <xdr:rowOff>219075</xdr:rowOff>
        </xdr:to>
        <xdr:sp macro="" textlink="">
          <xdr:nvSpPr>
            <xdr:cNvPr id="1336" name="Option Button 312" hidden="1">
              <a:extLst>
                <a:ext uri="{63B3BB69-23CF-44E3-9099-C40C66FF867C}">
                  <a14:compatExt spid="_x0000_s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200025</xdr:rowOff>
        </xdr:from>
        <xdr:to>
          <xdr:col>17</xdr:col>
          <xdr:colOff>0</xdr:colOff>
          <xdr:row>37</xdr:row>
          <xdr:rowOff>28575</xdr:rowOff>
        </xdr:to>
        <xdr:sp macro="" textlink="">
          <xdr:nvSpPr>
            <xdr:cNvPr id="1337" name="ECG" hidden="1">
              <a:extLst>
                <a:ext uri="{63B3BB69-23CF-44E3-9099-C40C66FF867C}">
                  <a14:compatExt spid="_x0000_s13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37</xdr:row>
          <xdr:rowOff>9525</xdr:rowOff>
        </xdr:from>
        <xdr:to>
          <xdr:col>30</xdr:col>
          <xdr:colOff>200025</xdr:colOff>
          <xdr:row>37</xdr:row>
          <xdr:rowOff>228600</xdr:rowOff>
        </xdr:to>
        <xdr:sp macro="" textlink="">
          <xdr:nvSpPr>
            <xdr:cNvPr id="1339" name="Option Button 315" hidden="1">
              <a:extLst>
                <a:ext uri="{63B3BB69-23CF-44E3-9099-C40C66FF867C}">
                  <a14:compatExt spid="_x0000_s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37</xdr:row>
          <xdr:rowOff>9525</xdr:rowOff>
        </xdr:from>
        <xdr:to>
          <xdr:col>32</xdr:col>
          <xdr:colOff>200025</xdr:colOff>
          <xdr:row>37</xdr:row>
          <xdr:rowOff>228600</xdr:rowOff>
        </xdr:to>
        <xdr:sp macro="" textlink="">
          <xdr:nvSpPr>
            <xdr:cNvPr id="1340" name="Option Button 316" hidden="1">
              <a:extLst>
                <a:ext uri="{63B3BB69-23CF-44E3-9099-C40C66FF867C}">
                  <a14:compatExt spid="_x0000_s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37</xdr:row>
          <xdr:rowOff>9525</xdr:rowOff>
        </xdr:from>
        <xdr:to>
          <xdr:col>34</xdr:col>
          <xdr:colOff>200025</xdr:colOff>
          <xdr:row>37</xdr:row>
          <xdr:rowOff>228600</xdr:rowOff>
        </xdr:to>
        <xdr:sp macro="" textlink="">
          <xdr:nvSpPr>
            <xdr:cNvPr id="1341" name="Option Button 317" hidden="1">
              <a:extLst>
                <a:ext uri="{63B3BB69-23CF-44E3-9099-C40C66FF867C}">
                  <a14:compatExt spid="_x0000_s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161925</xdr:rowOff>
        </xdr:from>
        <xdr:to>
          <xdr:col>35</xdr:col>
          <xdr:colOff>47625</xdr:colOff>
          <xdr:row>38</xdr:row>
          <xdr:rowOff>28575</xdr:rowOff>
        </xdr:to>
        <xdr:sp macro="" textlink="">
          <xdr:nvSpPr>
            <xdr:cNvPr id="1342" name="HBｓ" hidden="1">
              <a:extLst>
                <a:ext uri="{63B3BB69-23CF-44E3-9099-C40C66FF867C}">
                  <a14:compatExt spid="_x0000_s1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38</xdr:row>
          <xdr:rowOff>9525</xdr:rowOff>
        </xdr:from>
        <xdr:to>
          <xdr:col>30</xdr:col>
          <xdr:colOff>200025</xdr:colOff>
          <xdr:row>38</xdr:row>
          <xdr:rowOff>228600</xdr:rowOff>
        </xdr:to>
        <xdr:sp macro="" textlink="">
          <xdr:nvSpPr>
            <xdr:cNvPr id="1343" name="Option Button 319" hidden="1">
              <a:extLst>
                <a:ext uri="{63B3BB69-23CF-44E3-9099-C40C66FF867C}">
                  <a14:compatExt spid="_x0000_s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38</xdr:row>
          <xdr:rowOff>9525</xdr:rowOff>
        </xdr:from>
        <xdr:to>
          <xdr:col>32</xdr:col>
          <xdr:colOff>200025</xdr:colOff>
          <xdr:row>38</xdr:row>
          <xdr:rowOff>228600</xdr:rowOff>
        </xdr:to>
        <xdr:sp macro="" textlink="">
          <xdr:nvSpPr>
            <xdr:cNvPr id="1344" name="Option Button 320" hidden="1">
              <a:extLst>
                <a:ext uri="{63B3BB69-23CF-44E3-9099-C40C66FF867C}">
                  <a14:compatExt spid="_x0000_s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38</xdr:row>
          <xdr:rowOff>9525</xdr:rowOff>
        </xdr:from>
        <xdr:to>
          <xdr:col>34</xdr:col>
          <xdr:colOff>200025</xdr:colOff>
          <xdr:row>38</xdr:row>
          <xdr:rowOff>228600</xdr:rowOff>
        </xdr:to>
        <xdr:sp macro="" textlink="">
          <xdr:nvSpPr>
            <xdr:cNvPr id="1345" name="Option Button 321" hidden="1">
              <a:extLst>
                <a:ext uri="{63B3BB69-23CF-44E3-9099-C40C66FF867C}">
                  <a14:compatExt spid="_x0000_s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161925</xdr:colOff>
          <xdr:row>37</xdr:row>
          <xdr:rowOff>228600</xdr:rowOff>
        </xdr:from>
        <xdr:to>
          <xdr:col>35</xdr:col>
          <xdr:colOff>47625</xdr:colOff>
          <xdr:row>39</xdr:row>
          <xdr:rowOff>38100</xdr:rowOff>
        </xdr:to>
        <xdr:sp macro="" textlink="">
          <xdr:nvSpPr>
            <xdr:cNvPr id="1346" name="HCV" hidden="1">
              <a:extLst>
                <a:ext uri="{63B3BB69-23CF-44E3-9099-C40C66FF867C}">
                  <a14:compatExt spid="_x0000_s1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39</xdr:row>
          <xdr:rowOff>9525</xdr:rowOff>
        </xdr:from>
        <xdr:to>
          <xdr:col>30</xdr:col>
          <xdr:colOff>200025</xdr:colOff>
          <xdr:row>39</xdr:row>
          <xdr:rowOff>228600</xdr:rowOff>
        </xdr:to>
        <xdr:sp macro="" textlink="">
          <xdr:nvSpPr>
            <xdr:cNvPr id="1347" name="Option Button 323" hidden="1">
              <a:extLst>
                <a:ext uri="{63B3BB69-23CF-44E3-9099-C40C66FF867C}">
                  <a14:compatExt spid="_x0000_s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39</xdr:row>
          <xdr:rowOff>9525</xdr:rowOff>
        </xdr:from>
        <xdr:to>
          <xdr:col>32</xdr:col>
          <xdr:colOff>200025</xdr:colOff>
          <xdr:row>39</xdr:row>
          <xdr:rowOff>228600</xdr:rowOff>
        </xdr:to>
        <xdr:sp macro="" textlink="">
          <xdr:nvSpPr>
            <xdr:cNvPr id="1348" name="Option Button 324" hidden="1">
              <a:extLst>
                <a:ext uri="{63B3BB69-23CF-44E3-9099-C40C66FF867C}">
                  <a14:compatExt spid="_x0000_s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39</xdr:row>
          <xdr:rowOff>9525</xdr:rowOff>
        </xdr:from>
        <xdr:to>
          <xdr:col>34</xdr:col>
          <xdr:colOff>200025</xdr:colOff>
          <xdr:row>39</xdr:row>
          <xdr:rowOff>228600</xdr:rowOff>
        </xdr:to>
        <xdr:sp macro="" textlink="">
          <xdr:nvSpPr>
            <xdr:cNvPr id="1349" name="Option Button 325" hidden="1">
              <a:extLst>
                <a:ext uri="{63B3BB69-23CF-44E3-9099-C40C66FF867C}">
                  <a14:compatExt spid="_x0000_s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200025</xdr:rowOff>
        </xdr:from>
        <xdr:to>
          <xdr:col>35</xdr:col>
          <xdr:colOff>114300</xdr:colOff>
          <xdr:row>40</xdr:row>
          <xdr:rowOff>47625</xdr:rowOff>
        </xdr:to>
        <xdr:sp macro="" textlink="">
          <xdr:nvSpPr>
            <xdr:cNvPr id="1360" name="RPR" hidden="1">
              <a:extLst>
                <a:ext uri="{63B3BB69-23CF-44E3-9099-C40C66FF867C}">
                  <a14:compatExt spid="_x0000_s13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40</xdr:row>
          <xdr:rowOff>0</xdr:rowOff>
        </xdr:from>
        <xdr:to>
          <xdr:col>23</xdr:col>
          <xdr:colOff>19050</xdr:colOff>
          <xdr:row>41</xdr:row>
          <xdr:rowOff>9525</xdr:rowOff>
        </xdr:to>
        <xdr:sp macro="" textlink="">
          <xdr:nvSpPr>
            <xdr:cNvPr id="1368" name="Check Box 344" hidden="1">
              <a:extLst>
                <a:ext uri="{63B3BB69-23CF-44E3-9099-C40C66FF867C}">
                  <a14:compatExt spid="_x0000_s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40</xdr:row>
          <xdr:rowOff>9525</xdr:rowOff>
        </xdr:from>
        <xdr:to>
          <xdr:col>30</xdr:col>
          <xdr:colOff>200025</xdr:colOff>
          <xdr:row>40</xdr:row>
          <xdr:rowOff>228600</xdr:rowOff>
        </xdr:to>
        <xdr:sp macro="" textlink="">
          <xdr:nvSpPr>
            <xdr:cNvPr id="1352" name="Option Button 328" hidden="1">
              <a:extLst>
                <a:ext uri="{63B3BB69-23CF-44E3-9099-C40C66FF867C}">
                  <a14:compatExt spid="_x0000_s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40</xdr:row>
          <xdr:rowOff>9525</xdr:rowOff>
        </xdr:from>
        <xdr:to>
          <xdr:col>32</xdr:col>
          <xdr:colOff>200025</xdr:colOff>
          <xdr:row>40</xdr:row>
          <xdr:rowOff>228600</xdr:rowOff>
        </xdr:to>
        <xdr:sp macro="" textlink="">
          <xdr:nvSpPr>
            <xdr:cNvPr id="1353" name="Option Button 329" hidden="1">
              <a:extLst>
                <a:ext uri="{63B3BB69-23CF-44E3-9099-C40C66FF867C}">
                  <a14:compatExt spid="_x0000_s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40</xdr:row>
          <xdr:rowOff>9525</xdr:rowOff>
        </xdr:from>
        <xdr:to>
          <xdr:col>34</xdr:col>
          <xdr:colOff>200025</xdr:colOff>
          <xdr:row>40</xdr:row>
          <xdr:rowOff>228600</xdr:rowOff>
        </xdr:to>
        <xdr:sp macro="" textlink="">
          <xdr:nvSpPr>
            <xdr:cNvPr id="1355" name="Option Button 331" hidden="1">
              <a:extLst>
                <a:ext uri="{63B3BB69-23CF-44E3-9099-C40C66FF867C}">
                  <a14:compatExt spid="_x0000_s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39</xdr:row>
          <xdr:rowOff>228600</xdr:rowOff>
        </xdr:from>
        <xdr:to>
          <xdr:col>35</xdr:col>
          <xdr:colOff>57150</xdr:colOff>
          <xdr:row>40</xdr:row>
          <xdr:rowOff>228600</xdr:rowOff>
        </xdr:to>
        <xdr:sp macro="" textlink="">
          <xdr:nvSpPr>
            <xdr:cNvPr id="1354" name="MRSA" hidden="1">
              <a:extLst>
                <a:ext uri="{63B3BB69-23CF-44E3-9099-C40C66FF867C}">
                  <a14:compatExt spid="_x0000_s13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42</xdr:row>
          <xdr:rowOff>123825</xdr:rowOff>
        </xdr:from>
        <xdr:to>
          <xdr:col>30</xdr:col>
          <xdr:colOff>200025</xdr:colOff>
          <xdr:row>43</xdr:row>
          <xdr:rowOff>104775</xdr:rowOff>
        </xdr:to>
        <xdr:sp macro="" textlink="">
          <xdr:nvSpPr>
            <xdr:cNvPr id="1356" name="Option Button 332" hidden="1">
              <a:extLst>
                <a:ext uri="{63B3BB69-23CF-44E3-9099-C40C66FF867C}">
                  <a14:compatExt spid="_x0000_s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42</xdr:row>
          <xdr:rowOff>123825</xdr:rowOff>
        </xdr:from>
        <xdr:to>
          <xdr:col>34</xdr:col>
          <xdr:colOff>152400</xdr:colOff>
          <xdr:row>43</xdr:row>
          <xdr:rowOff>104775</xdr:rowOff>
        </xdr:to>
        <xdr:sp macro="" textlink="">
          <xdr:nvSpPr>
            <xdr:cNvPr id="1357" name="Option Button 333" hidden="1">
              <a:extLst>
                <a:ext uri="{63B3BB69-23CF-44E3-9099-C40C66FF867C}">
                  <a14:compatExt spid="_x0000_s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42</xdr:row>
          <xdr:rowOff>9525</xdr:rowOff>
        </xdr:from>
        <xdr:to>
          <xdr:col>35</xdr:col>
          <xdr:colOff>19050</xdr:colOff>
          <xdr:row>44</xdr:row>
          <xdr:rowOff>0</xdr:rowOff>
        </xdr:to>
        <xdr:sp macro="" textlink="">
          <xdr:nvSpPr>
            <xdr:cNvPr id="1358" name="回復期終了後の受診" hidden="1">
              <a:extLst>
                <a:ext uri="{63B3BB69-23CF-44E3-9099-C40C66FF867C}">
                  <a14:compatExt spid="_x0000_s13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27</xdr:col>
          <xdr:colOff>190500</xdr:colOff>
          <xdr:row>33</xdr:row>
          <xdr:rowOff>9525</xdr:rowOff>
        </xdr:to>
        <xdr:sp macro="" textlink="">
          <xdr:nvSpPr>
            <xdr:cNvPr id="1371" name="Check Box 347" hidden="1">
              <a:extLst>
                <a:ext uri="{63B3BB69-23CF-44E3-9099-C40C66FF867C}">
                  <a14:compatExt spid="_x0000_s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26</xdr:row>
          <xdr:rowOff>57150</xdr:rowOff>
        </xdr:from>
        <xdr:to>
          <xdr:col>8</xdr:col>
          <xdr:colOff>66675</xdr:colOff>
          <xdr:row>26</xdr:row>
          <xdr:rowOff>247650</xdr:rowOff>
        </xdr:to>
        <xdr:sp macro="" textlink="">
          <xdr:nvSpPr>
            <xdr:cNvPr id="9250" name="Option Button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xdr:row>
          <xdr:rowOff>66675</xdr:rowOff>
        </xdr:from>
        <xdr:to>
          <xdr:col>12</xdr:col>
          <xdr:colOff>152400</xdr:colOff>
          <xdr:row>26</xdr:row>
          <xdr:rowOff>247650</xdr:rowOff>
        </xdr:to>
        <xdr:sp macro="" textlink="">
          <xdr:nvSpPr>
            <xdr:cNvPr id="9251" name="Option Button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26</xdr:row>
          <xdr:rowOff>57150</xdr:rowOff>
        </xdr:from>
        <xdr:to>
          <xdr:col>16</xdr:col>
          <xdr:colOff>190500</xdr:colOff>
          <xdr:row>26</xdr:row>
          <xdr:rowOff>257175</xdr:rowOff>
        </xdr:to>
        <xdr:sp macro="" textlink="">
          <xdr:nvSpPr>
            <xdr:cNvPr id="9252" name="Option Button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26</xdr:row>
          <xdr:rowOff>57150</xdr:rowOff>
        </xdr:from>
        <xdr:to>
          <xdr:col>21</xdr:col>
          <xdr:colOff>66675</xdr:colOff>
          <xdr:row>26</xdr:row>
          <xdr:rowOff>247650</xdr:rowOff>
        </xdr:to>
        <xdr:sp macro="" textlink="">
          <xdr:nvSpPr>
            <xdr:cNvPr id="9253" name="Option Button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0</xdr:rowOff>
        </xdr:from>
        <xdr:to>
          <xdr:col>22</xdr:col>
          <xdr:colOff>38100</xdr:colOff>
          <xdr:row>27</xdr:row>
          <xdr:rowOff>28575</xdr:rowOff>
        </xdr:to>
        <xdr:sp macro="" textlink="">
          <xdr:nvSpPr>
            <xdr:cNvPr id="9254" name="調剤方法" hidden="1">
              <a:extLst>
                <a:ext uri="{63B3BB69-23CF-44E3-9099-C40C66FF867C}">
                  <a14:compatExt spid="_x0000_s9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27</xdr:row>
          <xdr:rowOff>66675</xdr:rowOff>
        </xdr:from>
        <xdr:to>
          <xdr:col>8</xdr:col>
          <xdr:colOff>66675</xdr:colOff>
          <xdr:row>27</xdr:row>
          <xdr:rowOff>257175</xdr:rowOff>
        </xdr:to>
        <xdr:sp macro="" textlink="">
          <xdr:nvSpPr>
            <xdr:cNvPr id="9255" name="Option Button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27</xdr:row>
          <xdr:rowOff>66675</xdr:rowOff>
        </xdr:from>
        <xdr:to>
          <xdr:col>13</xdr:col>
          <xdr:colOff>66675</xdr:colOff>
          <xdr:row>27</xdr:row>
          <xdr:rowOff>257175</xdr:rowOff>
        </xdr:to>
        <xdr:sp macro="" textlink="">
          <xdr:nvSpPr>
            <xdr:cNvPr id="9256" name="Option Button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27</xdr:row>
          <xdr:rowOff>66675</xdr:rowOff>
        </xdr:from>
        <xdr:to>
          <xdr:col>18</xdr:col>
          <xdr:colOff>66675</xdr:colOff>
          <xdr:row>27</xdr:row>
          <xdr:rowOff>257175</xdr:rowOff>
        </xdr:to>
        <xdr:sp macro="" textlink="">
          <xdr:nvSpPr>
            <xdr:cNvPr id="9257" name="Option Button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26</xdr:row>
          <xdr:rowOff>295275</xdr:rowOff>
        </xdr:from>
        <xdr:to>
          <xdr:col>19</xdr:col>
          <xdr:colOff>38100</xdr:colOff>
          <xdr:row>28</xdr:row>
          <xdr:rowOff>47625</xdr:rowOff>
        </xdr:to>
        <xdr:sp macro="" textlink="">
          <xdr:nvSpPr>
            <xdr:cNvPr id="9258" name="薬剤管理方法" hidden="1">
              <a:extLst>
                <a:ext uri="{63B3BB69-23CF-44E3-9099-C40C66FF867C}">
                  <a14:compatExt spid="_x0000_s92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25</xdr:row>
          <xdr:rowOff>9525</xdr:rowOff>
        </xdr:from>
        <xdr:to>
          <xdr:col>13</xdr:col>
          <xdr:colOff>47625</xdr:colOff>
          <xdr:row>26</xdr:row>
          <xdr:rowOff>76200</xdr:rowOff>
        </xdr:to>
        <xdr:sp macro="" textlink="">
          <xdr:nvSpPr>
            <xdr:cNvPr id="9259" name="処方内容" hidden="1">
              <a:extLst>
                <a:ext uri="{63B3BB69-23CF-44E3-9099-C40C66FF867C}">
                  <a14:compatExt spid="_x0000_s9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38100</xdr:rowOff>
        </xdr:from>
        <xdr:to>
          <xdr:col>13</xdr:col>
          <xdr:colOff>142875</xdr:colOff>
          <xdr:row>25</xdr:row>
          <xdr:rowOff>276225</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19050</xdr:rowOff>
        </xdr:from>
        <xdr:to>
          <xdr:col>6</xdr:col>
          <xdr:colOff>104775</xdr:colOff>
          <xdr:row>4</xdr:row>
          <xdr:rowOff>247650</xdr:rowOff>
        </xdr:to>
        <xdr:sp macro="" textlink="">
          <xdr:nvSpPr>
            <xdr:cNvPr id="2123" name="Option Button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xdr:row>
          <xdr:rowOff>19050</xdr:rowOff>
        </xdr:from>
        <xdr:to>
          <xdr:col>9</xdr:col>
          <xdr:colOff>123825</xdr:colOff>
          <xdr:row>4</xdr:row>
          <xdr:rowOff>247650</xdr:rowOff>
        </xdr:to>
        <xdr:sp macro="" textlink="">
          <xdr:nvSpPr>
            <xdr:cNvPr id="2236" name="Option Button 76" hidden="1">
              <a:extLst>
                <a:ext uri="{63B3BB69-23CF-44E3-9099-C40C66FF867C}">
                  <a14:compatExt spid="_x0000_s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219075</xdr:rowOff>
        </xdr:from>
        <xdr:to>
          <xdr:col>9</xdr:col>
          <xdr:colOff>171450</xdr:colOff>
          <xdr:row>5</xdr:row>
          <xdr:rowOff>47625</xdr:rowOff>
        </xdr:to>
        <xdr:sp macro="" textlink="">
          <xdr:nvSpPr>
            <xdr:cNvPr id="2125" name="口膣衛生" hidden="1">
              <a:extLst>
                <a:ext uri="{63B3BB69-23CF-44E3-9099-C40C66FF867C}">
                  <a14:compatExt spid="_x0000_s2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19050</xdr:rowOff>
        </xdr:from>
        <xdr:to>
          <xdr:col>13</xdr:col>
          <xdr:colOff>219075</xdr:colOff>
          <xdr:row>4</xdr:row>
          <xdr:rowOff>247650</xdr:rowOff>
        </xdr:to>
        <xdr:sp macro="" textlink="">
          <xdr:nvSpPr>
            <xdr:cNvPr id="2126" name="Option Button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xdr:row>
          <xdr:rowOff>19050</xdr:rowOff>
        </xdr:from>
        <xdr:to>
          <xdr:col>16</xdr:col>
          <xdr:colOff>104775</xdr:colOff>
          <xdr:row>4</xdr:row>
          <xdr:rowOff>247650</xdr:rowOff>
        </xdr:to>
        <xdr:sp macro="" textlink="">
          <xdr:nvSpPr>
            <xdr:cNvPr id="2127" name="Option Button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xdr:row>
          <xdr:rowOff>19050</xdr:rowOff>
        </xdr:from>
        <xdr:to>
          <xdr:col>20</xdr:col>
          <xdr:colOff>47625</xdr:colOff>
          <xdr:row>5</xdr:row>
          <xdr:rowOff>0</xdr:rowOff>
        </xdr:to>
        <xdr:sp macro="" textlink="">
          <xdr:nvSpPr>
            <xdr:cNvPr id="2128" name="Option Button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xdr:row>
          <xdr:rowOff>247650</xdr:rowOff>
        </xdr:from>
        <xdr:to>
          <xdr:col>22</xdr:col>
          <xdr:colOff>95250</xdr:colOff>
          <xdr:row>5</xdr:row>
          <xdr:rowOff>19050</xdr:rowOff>
        </xdr:to>
        <xdr:sp macro="" textlink="">
          <xdr:nvSpPr>
            <xdr:cNvPr id="2129" name="義歯" hidden="1">
              <a:extLst>
                <a:ext uri="{63B3BB69-23CF-44E3-9099-C40C66FF867C}">
                  <a14:compatExt spid="_x0000_s2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9525</xdr:rowOff>
        </xdr:from>
        <xdr:to>
          <xdr:col>7</xdr:col>
          <xdr:colOff>190500</xdr:colOff>
          <xdr:row>6</xdr:row>
          <xdr:rowOff>9525</xdr:rowOff>
        </xdr:to>
        <xdr:sp macro="" textlink="">
          <xdr:nvSpPr>
            <xdr:cNvPr id="2131" name="Option Button 83" hidden="1">
              <a:extLst>
                <a:ext uri="{63B3BB69-23CF-44E3-9099-C40C66FF867C}">
                  <a14:compatExt spid="_x0000_s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xdr:row>
          <xdr:rowOff>9525</xdr:rowOff>
        </xdr:from>
        <xdr:to>
          <xdr:col>11</xdr:col>
          <xdr:colOff>190500</xdr:colOff>
          <xdr:row>6</xdr:row>
          <xdr:rowOff>9525</xdr:rowOff>
        </xdr:to>
        <xdr:sp macro="" textlink="">
          <xdr:nvSpPr>
            <xdr:cNvPr id="2132" name="Option Button 84" hidden="1">
              <a:extLst>
                <a:ext uri="{63B3BB69-23CF-44E3-9099-C40C66FF867C}">
                  <a14:compatExt spid="_x0000_s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9525</xdr:rowOff>
        </xdr:from>
        <xdr:to>
          <xdr:col>15</xdr:col>
          <xdr:colOff>190500</xdr:colOff>
          <xdr:row>6</xdr:row>
          <xdr:rowOff>9525</xdr:rowOff>
        </xdr:to>
        <xdr:sp macro="" textlink="">
          <xdr:nvSpPr>
            <xdr:cNvPr id="2133" name="Option Button 85" hidden="1">
              <a:extLst>
                <a:ext uri="{63B3BB69-23CF-44E3-9099-C40C66FF867C}">
                  <a14:compatExt spid="_x0000_s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xdr:row>
          <xdr:rowOff>9525</xdr:rowOff>
        </xdr:from>
        <xdr:to>
          <xdr:col>18</xdr:col>
          <xdr:colOff>171450</xdr:colOff>
          <xdr:row>6</xdr:row>
          <xdr:rowOff>9525</xdr:rowOff>
        </xdr:to>
        <xdr:sp macro="" textlink="">
          <xdr:nvSpPr>
            <xdr:cNvPr id="2134" name="Option Button 86" hidden="1">
              <a:extLst>
                <a:ext uri="{63B3BB69-23CF-44E3-9099-C40C66FF867C}">
                  <a14:compatExt spid="_x0000_s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21</xdr:col>
          <xdr:colOff>171450</xdr:colOff>
          <xdr:row>6</xdr:row>
          <xdr:rowOff>9525</xdr:rowOff>
        </xdr:to>
        <xdr:sp macro="" textlink="">
          <xdr:nvSpPr>
            <xdr:cNvPr id="2135" name="Option Button 87" hidden="1">
              <a:extLst>
                <a:ext uri="{63B3BB69-23CF-44E3-9099-C40C66FF867C}">
                  <a14:compatExt spid="_x0000_s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xdr:row>
          <xdr:rowOff>9525</xdr:rowOff>
        </xdr:from>
        <xdr:to>
          <xdr:col>25</xdr:col>
          <xdr:colOff>190500</xdr:colOff>
          <xdr:row>6</xdr:row>
          <xdr:rowOff>9525</xdr:rowOff>
        </xdr:to>
        <xdr:sp macro="" textlink="">
          <xdr:nvSpPr>
            <xdr:cNvPr id="2136" name="Option Button 88" hidden="1">
              <a:extLst>
                <a:ext uri="{63B3BB69-23CF-44E3-9099-C40C66FF867C}">
                  <a14:compatExt spid="_x0000_s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7</xdr:row>
          <xdr:rowOff>0</xdr:rowOff>
        </xdr:from>
        <xdr:to>
          <xdr:col>31</xdr:col>
          <xdr:colOff>66675</xdr:colOff>
          <xdr:row>8</xdr:row>
          <xdr:rowOff>9525</xdr:rowOff>
        </xdr:to>
        <xdr:sp macro="" textlink="">
          <xdr:nvSpPr>
            <xdr:cNvPr id="2232" name="Check Box 34" hidden="1">
              <a:extLst>
                <a:ext uri="{63B3BB69-23CF-44E3-9099-C40C66FF867C}">
                  <a14:compatExt spid="_x0000_s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xdr:row>
          <xdr:rowOff>209550</xdr:rowOff>
        </xdr:from>
        <xdr:to>
          <xdr:col>27</xdr:col>
          <xdr:colOff>19050</xdr:colOff>
          <xdr:row>6</xdr:row>
          <xdr:rowOff>152400</xdr:rowOff>
        </xdr:to>
        <xdr:sp macro="" textlink="">
          <xdr:nvSpPr>
            <xdr:cNvPr id="2138" name="栄養管理" hidden="1">
              <a:extLst>
                <a:ext uri="{63B3BB69-23CF-44E3-9099-C40C66FF867C}">
                  <a14:compatExt spid="_x0000_s2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9525</xdr:rowOff>
        </xdr:from>
        <xdr:to>
          <xdr:col>6</xdr:col>
          <xdr:colOff>190500</xdr:colOff>
          <xdr:row>9</xdr:row>
          <xdr:rowOff>0</xdr:rowOff>
        </xdr:to>
        <xdr:sp macro="" textlink="">
          <xdr:nvSpPr>
            <xdr:cNvPr id="2139" name="Option Button 91" hidden="1">
              <a:extLst>
                <a:ext uri="{63B3BB69-23CF-44E3-9099-C40C66FF867C}">
                  <a14:compatExt spid="_x0000_s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19050</xdr:rowOff>
        </xdr:from>
        <xdr:to>
          <xdr:col>11</xdr:col>
          <xdr:colOff>209550</xdr:colOff>
          <xdr:row>9</xdr:row>
          <xdr:rowOff>0</xdr:rowOff>
        </xdr:to>
        <xdr:sp macro="" textlink="">
          <xdr:nvSpPr>
            <xdr:cNvPr id="2140" name="Option Button 92" hidden="1">
              <a:extLst>
                <a:ext uri="{63B3BB69-23CF-44E3-9099-C40C66FF867C}">
                  <a14:compatExt spid="_x0000_s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9525</xdr:rowOff>
        </xdr:from>
        <xdr:to>
          <xdr:col>17</xdr:col>
          <xdr:colOff>133350</xdr:colOff>
          <xdr:row>9</xdr:row>
          <xdr:rowOff>9525</xdr:rowOff>
        </xdr:to>
        <xdr:sp macro="" textlink="">
          <xdr:nvSpPr>
            <xdr:cNvPr id="2141" name="Option Button 93" hidden="1">
              <a:extLst>
                <a:ext uri="{63B3BB69-23CF-44E3-9099-C40C66FF867C}">
                  <a14:compatExt spid="_x0000_s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19050</xdr:rowOff>
        </xdr:from>
        <xdr:to>
          <xdr:col>20</xdr:col>
          <xdr:colOff>171450</xdr:colOff>
          <xdr:row>8</xdr:row>
          <xdr:rowOff>247650</xdr:rowOff>
        </xdr:to>
        <xdr:sp macro="" textlink="">
          <xdr:nvSpPr>
            <xdr:cNvPr id="2142" name="Option Button 94" hidden="1">
              <a:extLst>
                <a:ext uri="{63B3BB69-23CF-44E3-9099-C40C66FF867C}">
                  <a14:compatExt spid="_x0000_s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19050</xdr:rowOff>
        </xdr:from>
        <xdr:to>
          <xdr:col>24</xdr:col>
          <xdr:colOff>9525</xdr:colOff>
          <xdr:row>8</xdr:row>
          <xdr:rowOff>247650</xdr:rowOff>
        </xdr:to>
        <xdr:sp macro="" textlink="">
          <xdr:nvSpPr>
            <xdr:cNvPr id="2143" name="Option Button 95" hidden="1">
              <a:extLst>
                <a:ext uri="{63B3BB69-23CF-44E3-9099-C40C66FF867C}">
                  <a14:compatExt spid="_x0000_s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7</xdr:row>
          <xdr:rowOff>238125</xdr:rowOff>
        </xdr:from>
        <xdr:to>
          <xdr:col>34</xdr:col>
          <xdr:colOff>85725</xdr:colOff>
          <xdr:row>9</xdr:row>
          <xdr:rowOff>9525</xdr:rowOff>
        </xdr:to>
        <xdr:sp macro="" textlink="">
          <xdr:nvSpPr>
            <xdr:cNvPr id="2144" name="排便" hidden="1">
              <a:extLst>
                <a:ext uri="{63B3BB69-23CF-44E3-9099-C40C66FF867C}">
                  <a14:compatExt spid="_x0000_s2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19050</xdr:rowOff>
        </xdr:from>
        <xdr:to>
          <xdr:col>6</xdr:col>
          <xdr:colOff>133350</xdr:colOff>
          <xdr:row>10</xdr:row>
          <xdr:rowOff>0</xdr:rowOff>
        </xdr:to>
        <xdr:sp macro="" textlink="">
          <xdr:nvSpPr>
            <xdr:cNvPr id="2223" name="Option Button 175" hidden="1">
              <a:extLst>
                <a:ext uri="{63B3BB69-23CF-44E3-9099-C40C66FF867C}">
                  <a14:compatExt spid="_x0000_s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28575</xdr:rowOff>
        </xdr:from>
        <xdr:to>
          <xdr:col>11</xdr:col>
          <xdr:colOff>209550</xdr:colOff>
          <xdr:row>9</xdr:row>
          <xdr:rowOff>238125</xdr:rowOff>
        </xdr:to>
        <xdr:sp macro="" textlink="">
          <xdr:nvSpPr>
            <xdr:cNvPr id="2221" name="Option Button 173" hidden="1">
              <a:extLst>
                <a:ext uri="{63B3BB69-23CF-44E3-9099-C40C66FF867C}">
                  <a14:compatExt spid="_x0000_s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16</xdr:col>
          <xdr:colOff>142875</xdr:colOff>
          <xdr:row>10</xdr:row>
          <xdr:rowOff>19050</xdr:rowOff>
        </xdr:to>
        <xdr:sp macro="" textlink="">
          <xdr:nvSpPr>
            <xdr:cNvPr id="2222" name="Option Button 174" hidden="1">
              <a:extLst>
                <a:ext uri="{63B3BB69-23CF-44E3-9099-C40C66FF867C}">
                  <a14:compatExt spid="_x0000_s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9</xdr:row>
          <xdr:rowOff>19050</xdr:rowOff>
        </xdr:from>
        <xdr:to>
          <xdr:col>19</xdr:col>
          <xdr:colOff>190500</xdr:colOff>
          <xdr:row>10</xdr:row>
          <xdr:rowOff>0</xdr:rowOff>
        </xdr:to>
        <xdr:sp macro="" textlink="">
          <xdr:nvSpPr>
            <xdr:cNvPr id="2224" name="Option Button 176" hidden="1">
              <a:extLst>
                <a:ext uri="{63B3BB69-23CF-44E3-9099-C40C66FF867C}">
                  <a14:compatExt spid="_x0000_s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9525</xdr:rowOff>
        </xdr:from>
        <xdr:to>
          <xdr:col>23</xdr:col>
          <xdr:colOff>85725</xdr:colOff>
          <xdr:row>10</xdr:row>
          <xdr:rowOff>9525</xdr:rowOff>
        </xdr:to>
        <xdr:sp macro="" textlink="">
          <xdr:nvSpPr>
            <xdr:cNvPr id="2225" name="Option Button 177" hidden="1">
              <a:extLst>
                <a:ext uri="{63B3BB69-23CF-44E3-9099-C40C66FF867C}">
                  <a14:compatExt spid="_x0000_s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xdr:row>
          <xdr:rowOff>19050</xdr:rowOff>
        </xdr:from>
        <xdr:to>
          <xdr:col>27</xdr:col>
          <xdr:colOff>209550</xdr:colOff>
          <xdr:row>9</xdr:row>
          <xdr:rowOff>247650</xdr:rowOff>
        </xdr:to>
        <xdr:sp macro="" textlink="">
          <xdr:nvSpPr>
            <xdr:cNvPr id="2226" name="Option Button 178" hidden="1">
              <a:extLst>
                <a:ext uri="{63B3BB69-23CF-44E3-9099-C40C66FF867C}">
                  <a14:compatExt spid="_x0000_s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9</xdr:row>
          <xdr:rowOff>28575</xdr:rowOff>
        </xdr:from>
        <xdr:to>
          <xdr:col>33</xdr:col>
          <xdr:colOff>19050</xdr:colOff>
          <xdr:row>9</xdr:row>
          <xdr:rowOff>247650</xdr:rowOff>
        </xdr:to>
        <xdr:sp macro="" textlink="">
          <xdr:nvSpPr>
            <xdr:cNvPr id="2227" name="Option Button 179" hidden="1">
              <a:extLst>
                <a:ext uri="{63B3BB69-23CF-44E3-9099-C40C66FF867C}">
                  <a14:compatExt spid="_x0000_s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xdr:row>
          <xdr:rowOff>152400</xdr:rowOff>
        </xdr:from>
        <xdr:to>
          <xdr:col>33</xdr:col>
          <xdr:colOff>47625</xdr:colOff>
          <xdr:row>10</xdr:row>
          <xdr:rowOff>123825</xdr:rowOff>
        </xdr:to>
        <xdr:sp macro="" textlink="">
          <xdr:nvSpPr>
            <xdr:cNvPr id="2235" name="排尿" hidden="1">
              <a:extLst>
                <a:ext uri="{63B3BB69-23CF-44E3-9099-C40C66FF867C}">
                  <a14:compatExt spid="_x0000_s2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187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6</xdr:col>
          <xdr:colOff>171450</xdr:colOff>
          <xdr:row>11</xdr:row>
          <xdr:rowOff>0</xdr:rowOff>
        </xdr:to>
        <xdr:sp macro="" textlink="">
          <xdr:nvSpPr>
            <xdr:cNvPr id="2153" name="Option Button 105" hidden="1">
              <a:extLst>
                <a:ext uri="{63B3BB69-23CF-44E3-9099-C40C66FF867C}">
                  <a14:compatExt spid="_x0000_s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19050</xdr:rowOff>
        </xdr:from>
        <xdr:to>
          <xdr:col>11</xdr:col>
          <xdr:colOff>209550</xdr:colOff>
          <xdr:row>11</xdr:row>
          <xdr:rowOff>0</xdr:rowOff>
        </xdr:to>
        <xdr:sp macro="" textlink="">
          <xdr:nvSpPr>
            <xdr:cNvPr id="2154" name="Option Button 106" hidden="1">
              <a:extLst>
                <a:ext uri="{63B3BB69-23CF-44E3-9099-C40C66FF867C}">
                  <a14:compatExt spid="_x0000_s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19050</xdr:rowOff>
        </xdr:from>
        <xdr:to>
          <xdr:col>16</xdr:col>
          <xdr:colOff>95250</xdr:colOff>
          <xdr:row>11</xdr:row>
          <xdr:rowOff>0</xdr:rowOff>
        </xdr:to>
        <xdr:sp macro="" textlink="">
          <xdr:nvSpPr>
            <xdr:cNvPr id="2155" name="Option Button 107" hidden="1">
              <a:extLst>
                <a:ext uri="{63B3BB69-23CF-44E3-9099-C40C66FF867C}">
                  <a14:compatExt spid="_x0000_s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19050</xdr:rowOff>
        </xdr:from>
        <xdr:to>
          <xdr:col>20</xdr:col>
          <xdr:colOff>209550</xdr:colOff>
          <xdr:row>11</xdr:row>
          <xdr:rowOff>0</xdr:rowOff>
        </xdr:to>
        <xdr:sp macro="" textlink="">
          <xdr:nvSpPr>
            <xdr:cNvPr id="2156" name="Option Button 108" hidden="1">
              <a:extLst>
                <a:ext uri="{63B3BB69-23CF-44E3-9099-C40C66FF867C}">
                  <a14:compatExt spid="_x0000_s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19050</xdr:rowOff>
        </xdr:from>
        <xdr:to>
          <xdr:col>25</xdr:col>
          <xdr:colOff>190500</xdr:colOff>
          <xdr:row>10</xdr:row>
          <xdr:rowOff>247650</xdr:rowOff>
        </xdr:to>
        <xdr:sp macro="" textlink="">
          <xdr:nvSpPr>
            <xdr:cNvPr id="2157" name="Option Button 109" hidden="1">
              <a:extLst>
                <a:ext uri="{63B3BB69-23CF-44E3-9099-C40C66FF867C}">
                  <a14:compatExt spid="_x0000_s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9</xdr:row>
          <xdr:rowOff>238125</xdr:rowOff>
        </xdr:from>
        <xdr:to>
          <xdr:col>27</xdr:col>
          <xdr:colOff>209550</xdr:colOff>
          <xdr:row>11</xdr:row>
          <xdr:rowOff>19050</xdr:rowOff>
        </xdr:to>
        <xdr:sp macro="" textlink="">
          <xdr:nvSpPr>
            <xdr:cNvPr id="2158" name="清潔" hidden="1">
              <a:extLst>
                <a:ext uri="{63B3BB69-23CF-44E3-9099-C40C66FF867C}">
                  <a14:compatExt spid="_x0000_s21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6</xdr:col>
          <xdr:colOff>200025</xdr:colOff>
          <xdr:row>12</xdr:row>
          <xdr:rowOff>0</xdr:rowOff>
        </xdr:to>
        <xdr:sp macro="" textlink="">
          <xdr:nvSpPr>
            <xdr:cNvPr id="2159" name="Option Button 111" hidden="1">
              <a:extLst>
                <a:ext uri="{63B3BB69-23CF-44E3-9099-C40C66FF867C}">
                  <a14:compatExt spid="_x0000_s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9525</xdr:rowOff>
        </xdr:from>
        <xdr:to>
          <xdr:col>10</xdr:col>
          <xdr:colOff>200025</xdr:colOff>
          <xdr:row>12</xdr:row>
          <xdr:rowOff>0</xdr:rowOff>
        </xdr:to>
        <xdr:sp macro="" textlink="">
          <xdr:nvSpPr>
            <xdr:cNvPr id="2160" name="Option Button 112" hidden="1">
              <a:extLst>
                <a:ext uri="{63B3BB69-23CF-44E3-9099-C40C66FF867C}">
                  <a14:compatExt spid="_x0000_s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9525</xdr:rowOff>
        </xdr:from>
        <xdr:to>
          <xdr:col>14</xdr:col>
          <xdr:colOff>200025</xdr:colOff>
          <xdr:row>12</xdr:row>
          <xdr:rowOff>0</xdr:rowOff>
        </xdr:to>
        <xdr:sp macro="" textlink="">
          <xdr:nvSpPr>
            <xdr:cNvPr id="2161" name="Option Button 113" hidden="1">
              <a:extLst>
                <a:ext uri="{63B3BB69-23CF-44E3-9099-C40C66FF867C}">
                  <a14:compatExt spid="_x0000_s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228600</xdr:rowOff>
        </xdr:from>
        <xdr:to>
          <xdr:col>15</xdr:col>
          <xdr:colOff>161925</xdr:colOff>
          <xdr:row>12</xdr:row>
          <xdr:rowOff>66675</xdr:rowOff>
        </xdr:to>
        <xdr:sp macro="" textlink="">
          <xdr:nvSpPr>
            <xdr:cNvPr id="2162" name="知力障害" hidden="1">
              <a:extLst>
                <a:ext uri="{63B3BB69-23CF-44E3-9099-C40C66FF867C}">
                  <a14:compatExt spid="_x0000_s21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19050</xdr:rowOff>
        </xdr:from>
        <xdr:to>
          <xdr:col>21</xdr:col>
          <xdr:colOff>95250</xdr:colOff>
          <xdr:row>12</xdr:row>
          <xdr:rowOff>0</xdr:rowOff>
        </xdr:to>
        <xdr:sp macro="" textlink="">
          <xdr:nvSpPr>
            <xdr:cNvPr id="2163" name="Option Button 115" hidden="1">
              <a:extLst>
                <a:ext uri="{63B3BB69-23CF-44E3-9099-C40C66FF867C}">
                  <a14:compatExt spid="_x0000_s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19050</xdr:rowOff>
        </xdr:from>
        <xdr:to>
          <xdr:col>24</xdr:col>
          <xdr:colOff>95250</xdr:colOff>
          <xdr:row>12</xdr:row>
          <xdr:rowOff>0</xdr:rowOff>
        </xdr:to>
        <xdr:sp macro="" textlink="">
          <xdr:nvSpPr>
            <xdr:cNvPr id="2164" name="Option Button 116" hidden="1">
              <a:extLst>
                <a:ext uri="{63B3BB69-23CF-44E3-9099-C40C66FF867C}">
                  <a14:compatExt spid="_x0000_s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19050</xdr:rowOff>
        </xdr:from>
        <xdr:to>
          <xdr:col>27</xdr:col>
          <xdr:colOff>95250</xdr:colOff>
          <xdr:row>12</xdr:row>
          <xdr:rowOff>0</xdr:rowOff>
        </xdr:to>
        <xdr:sp macro="" textlink="">
          <xdr:nvSpPr>
            <xdr:cNvPr id="2165" name="Option Button 117" hidden="1">
              <a:extLst>
                <a:ext uri="{63B3BB69-23CF-44E3-9099-C40C66FF867C}">
                  <a14:compatExt spid="_x0000_s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200025</xdr:rowOff>
        </xdr:from>
        <xdr:to>
          <xdr:col>28</xdr:col>
          <xdr:colOff>161925</xdr:colOff>
          <xdr:row>12</xdr:row>
          <xdr:rowOff>38100</xdr:rowOff>
        </xdr:to>
        <xdr:sp macro="" textlink="">
          <xdr:nvSpPr>
            <xdr:cNvPr id="2166" name="視力障害" hidden="1">
              <a:extLst>
                <a:ext uri="{63B3BB69-23CF-44E3-9099-C40C66FF867C}">
                  <a14:compatExt spid="_x0000_s21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6</xdr:col>
          <xdr:colOff>142875</xdr:colOff>
          <xdr:row>13</xdr:row>
          <xdr:rowOff>9525</xdr:rowOff>
        </xdr:to>
        <xdr:sp macro="" textlink="">
          <xdr:nvSpPr>
            <xdr:cNvPr id="2167" name="Option Button 119" hidden="1">
              <a:extLst>
                <a:ext uri="{63B3BB69-23CF-44E3-9099-C40C66FF867C}">
                  <a14:compatExt spid="_x0000_s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6</xdr:col>
          <xdr:colOff>142875</xdr:colOff>
          <xdr:row>14</xdr:row>
          <xdr:rowOff>9525</xdr:rowOff>
        </xdr:to>
        <xdr:sp macro="" textlink="">
          <xdr:nvSpPr>
            <xdr:cNvPr id="2168" name="Option Button 120" hidden="1">
              <a:extLst>
                <a:ext uri="{63B3BB69-23CF-44E3-9099-C40C66FF867C}">
                  <a14:compatExt spid="_x0000_s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12</xdr:col>
          <xdr:colOff>190500</xdr:colOff>
          <xdr:row>14</xdr:row>
          <xdr:rowOff>19050</xdr:rowOff>
        </xdr:to>
        <xdr:sp macro="" textlink="">
          <xdr:nvSpPr>
            <xdr:cNvPr id="2169" name="Check Box 121" hidden="1">
              <a:extLst>
                <a:ext uri="{63B3BB69-23CF-44E3-9099-C40C66FF867C}">
                  <a14:compatExt spid="_x0000_s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12</xdr:row>
          <xdr:rowOff>247650</xdr:rowOff>
        </xdr:from>
        <xdr:to>
          <xdr:col>15</xdr:col>
          <xdr:colOff>190500</xdr:colOff>
          <xdr:row>14</xdr:row>
          <xdr:rowOff>19050</xdr:rowOff>
        </xdr:to>
        <xdr:sp macro="" textlink="">
          <xdr:nvSpPr>
            <xdr:cNvPr id="2170" name="Check Box 122" hidden="1">
              <a:extLst>
                <a:ext uri="{63B3BB69-23CF-44E3-9099-C40C66FF867C}">
                  <a14:compatExt spid="_x0000_s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190500</xdr:colOff>
          <xdr:row>14</xdr:row>
          <xdr:rowOff>19050</xdr:rowOff>
        </xdr:to>
        <xdr:sp macro="" textlink="">
          <xdr:nvSpPr>
            <xdr:cNvPr id="2171" name="Check Box 123" hidden="1">
              <a:extLst>
                <a:ext uri="{63B3BB69-23CF-44E3-9099-C40C66FF867C}">
                  <a14:compatExt spid="_x0000_s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0</xdr:rowOff>
        </xdr:from>
        <xdr:to>
          <xdr:col>25</xdr:col>
          <xdr:colOff>47625</xdr:colOff>
          <xdr:row>14</xdr:row>
          <xdr:rowOff>19050</xdr:rowOff>
        </xdr:to>
        <xdr:sp macro="" textlink="">
          <xdr:nvSpPr>
            <xdr:cNvPr id="2172" name="Check Box 124" hidden="1">
              <a:extLst>
                <a:ext uri="{63B3BB69-23CF-44E3-9099-C40C66FF867C}">
                  <a14:compatExt spid="_x0000_s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13</xdr:row>
          <xdr:rowOff>0</xdr:rowOff>
        </xdr:from>
        <xdr:to>
          <xdr:col>29</xdr:col>
          <xdr:colOff>9525</xdr:colOff>
          <xdr:row>14</xdr:row>
          <xdr:rowOff>19050</xdr:rowOff>
        </xdr:to>
        <xdr:sp macro="" textlink="">
          <xdr:nvSpPr>
            <xdr:cNvPr id="2173" name="Check Box 125" hidden="1">
              <a:extLst>
                <a:ext uri="{63B3BB69-23CF-44E3-9099-C40C66FF867C}">
                  <a14:compatExt spid="_x0000_s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0</xdr:rowOff>
        </xdr:from>
        <xdr:to>
          <xdr:col>33</xdr:col>
          <xdr:colOff>190500</xdr:colOff>
          <xdr:row>14</xdr:row>
          <xdr:rowOff>19050</xdr:rowOff>
        </xdr:to>
        <xdr:sp macro="" textlink="">
          <xdr:nvSpPr>
            <xdr:cNvPr id="2174" name="Check Box 126" hidden="1">
              <a:extLst>
                <a:ext uri="{63B3BB69-23CF-44E3-9099-C40C66FF867C}">
                  <a14:compatExt spid="_x0000_s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247650</xdr:rowOff>
        </xdr:from>
        <xdr:to>
          <xdr:col>11</xdr:col>
          <xdr:colOff>200025</xdr:colOff>
          <xdr:row>15</xdr:row>
          <xdr:rowOff>0</xdr:rowOff>
        </xdr:to>
        <xdr:sp macro="" textlink="">
          <xdr:nvSpPr>
            <xdr:cNvPr id="2175" name="Check Box 127" hidden="1">
              <a:extLst>
                <a:ext uri="{63B3BB69-23CF-44E3-9099-C40C66FF867C}">
                  <a14:compatExt spid="_x0000_s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13</xdr:row>
          <xdr:rowOff>247650</xdr:rowOff>
        </xdr:from>
        <xdr:to>
          <xdr:col>15</xdr:col>
          <xdr:colOff>190500</xdr:colOff>
          <xdr:row>15</xdr:row>
          <xdr:rowOff>0</xdr:rowOff>
        </xdr:to>
        <xdr:sp macro="" textlink="">
          <xdr:nvSpPr>
            <xdr:cNvPr id="2176" name="Check Box 128" hidden="1">
              <a:extLst>
                <a:ext uri="{63B3BB69-23CF-44E3-9099-C40C66FF867C}">
                  <a14:compatExt spid="_x0000_s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247650</xdr:rowOff>
        </xdr:from>
        <xdr:to>
          <xdr:col>22</xdr:col>
          <xdr:colOff>0</xdr:colOff>
          <xdr:row>15</xdr:row>
          <xdr:rowOff>0</xdr:rowOff>
        </xdr:to>
        <xdr:sp macro="" textlink="">
          <xdr:nvSpPr>
            <xdr:cNvPr id="2177" name="Check Box 129" hidden="1">
              <a:extLst>
                <a:ext uri="{63B3BB69-23CF-44E3-9099-C40C66FF867C}">
                  <a14:compatExt spid="_x0000_s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24</xdr:col>
          <xdr:colOff>190500</xdr:colOff>
          <xdr:row>15</xdr:row>
          <xdr:rowOff>0</xdr:rowOff>
        </xdr:to>
        <xdr:sp macro="" textlink="">
          <xdr:nvSpPr>
            <xdr:cNvPr id="2178" name="Check Box 130" hidden="1">
              <a:extLst>
                <a:ext uri="{63B3BB69-23CF-44E3-9099-C40C66FF867C}">
                  <a14:compatExt spid="_x0000_s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13</xdr:row>
          <xdr:rowOff>247650</xdr:rowOff>
        </xdr:from>
        <xdr:to>
          <xdr:col>29</xdr:col>
          <xdr:colOff>180975</xdr:colOff>
          <xdr:row>15</xdr:row>
          <xdr:rowOff>9525</xdr:rowOff>
        </xdr:to>
        <xdr:sp macro="" textlink="">
          <xdr:nvSpPr>
            <xdr:cNvPr id="2179" name="Check Box 131" hidden="1">
              <a:extLst>
                <a:ext uri="{63B3BB69-23CF-44E3-9099-C40C66FF867C}">
                  <a14:compatExt spid="_x0000_s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13</xdr:row>
          <xdr:rowOff>247650</xdr:rowOff>
        </xdr:from>
        <xdr:to>
          <xdr:col>33</xdr:col>
          <xdr:colOff>190500</xdr:colOff>
          <xdr:row>15</xdr:row>
          <xdr:rowOff>9525</xdr:rowOff>
        </xdr:to>
        <xdr:sp macro="" textlink="">
          <xdr:nvSpPr>
            <xdr:cNvPr id="2180" name="Check Box 132" hidden="1">
              <a:extLst>
                <a:ext uri="{63B3BB69-23CF-44E3-9099-C40C66FF867C}">
                  <a14:compatExt spid="_x0000_s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11</xdr:row>
          <xdr:rowOff>247650</xdr:rowOff>
        </xdr:from>
        <xdr:to>
          <xdr:col>34</xdr:col>
          <xdr:colOff>219075</xdr:colOff>
          <xdr:row>15</xdr:row>
          <xdr:rowOff>9525</xdr:rowOff>
        </xdr:to>
        <xdr:sp macro="" textlink="">
          <xdr:nvSpPr>
            <xdr:cNvPr id="2181" name="行動障害" hidden="1">
              <a:extLst>
                <a:ext uri="{63B3BB69-23CF-44E3-9099-C40C66FF867C}">
                  <a14:compatExt spid="_x0000_s2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6</xdr:col>
          <xdr:colOff>142875</xdr:colOff>
          <xdr:row>16</xdr:row>
          <xdr:rowOff>9525</xdr:rowOff>
        </xdr:to>
        <xdr:sp macro="" textlink="">
          <xdr:nvSpPr>
            <xdr:cNvPr id="2182" name="Option Button 134" hidden="1">
              <a:extLst>
                <a:ext uri="{63B3BB69-23CF-44E3-9099-C40C66FF867C}">
                  <a14:compatExt spid="_x0000_s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9</xdr:col>
          <xdr:colOff>142875</xdr:colOff>
          <xdr:row>16</xdr:row>
          <xdr:rowOff>9525</xdr:rowOff>
        </xdr:to>
        <xdr:sp macro="" textlink="">
          <xdr:nvSpPr>
            <xdr:cNvPr id="2183" name="Option Button 135" hidden="1">
              <a:extLst>
                <a:ext uri="{63B3BB69-23CF-44E3-9099-C40C66FF867C}">
                  <a14:compatExt spid="_x0000_s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14</xdr:col>
          <xdr:colOff>200025</xdr:colOff>
          <xdr:row>16</xdr:row>
          <xdr:rowOff>9525</xdr:rowOff>
        </xdr:to>
        <xdr:sp macro="" textlink="">
          <xdr:nvSpPr>
            <xdr:cNvPr id="2184" name="Check Box 136" hidden="1">
              <a:extLst>
                <a:ext uri="{63B3BB69-23CF-44E3-9099-C40C66FF867C}">
                  <a14:compatExt spid="_x0000_s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15</xdr:row>
          <xdr:rowOff>0</xdr:rowOff>
        </xdr:from>
        <xdr:to>
          <xdr:col>18</xdr:col>
          <xdr:colOff>209550</xdr:colOff>
          <xdr:row>16</xdr:row>
          <xdr:rowOff>9525</xdr:rowOff>
        </xdr:to>
        <xdr:sp macro="" textlink="">
          <xdr:nvSpPr>
            <xdr:cNvPr id="2185" name="Check Box 137" hidden="1">
              <a:extLst>
                <a:ext uri="{63B3BB69-23CF-44E3-9099-C40C66FF867C}">
                  <a14:compatExt spid="_x0000_s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15</xdr:row>
          <xdr:rowOff>0</xdr:rowOff>
        </xdr:from>
        <xdr:to>
          <xdr:col>24</xdr:col>
          <xdr:colOff>28575</xdr:colOff>
          <xdr:row>16</xdr:row>
          <xdr:rowOff>9525</xdr:rowOff>
        </xdr:to>
        <xdr:sp macro="" textlink="">
          <xdr:nvSpPr>
            <xdr:cNvPr id="2186" name="Check Box 138" hidden="1">
              <a:extLst>
                <a:ext uri="{63B3BB69-23CF-44E3-9099-C40C66FF867C}">
                  <a14:compatExt spid="_x0000_s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19050</xdr:rowOff>
        </xdr:from>
        <xdr:to>
          <xdr:col>29</xdr:col>
          <xdr:colOff>200025</xdr:colOff>
          <xdr:row>16</xdr:row>
          <xdr:rowOff>0</xdr:rowOff>
        </xdr:to>
        <xdr:sp macro="" textlink="">
          <xdr:nvSpPr>
            <xdr:cNvPr id="2187" name="Check Box 139" hidden="1">
              <a:extLst>
                <a:ext uri="{63B3BB69-23CF-44E3-9099-C40C66FF867C}">
                  <a14:compatExt spid="_x0000_s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34</xdr:col>
          <xdr:colOff>57150</xdr:colOff>
          <xdr:row>16</xdr:row>
          <xdr:rowOff>9525</xdr:rowOff>
        </xdr:to>
        <xdr:sp macro="" textlink="">
          <xdr:nvSpPr>
            <xdr:cNvPr id="2188" name="Check Box 140" hidden="1">
              <a:extLst>
                <a:ext uri="{63B3BB69-23CF-44E3-9099-C40C66FF867C}">
                  <a14:compatExt spid="_x0000_s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200025</xdr:rowOff>
        </xdr:from>
        <xdr:to>
          <xdr:col>34</xdr:col>
          <xdr:colOff>209550</xdr:colOff>
          <xdr:row>16</xdr:row>
          <xdr:rowOff>9525</xdr:rowOff>
        </xdr:to>
        <xdr:sp macro="" textlink="">
          <xdr:nvSpPr>
            <xdr:cNvPr id="2189" name="Group Box 141" hidden="1">
              <a:extLst>
                <a:ext uri="{63B3BB69-23CF-44E3-9099-C40C66FF867C}">
                  <a14:compatExt spid="_x0000_s2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7</xdr:col>
          <xdr:colOff>180975</xdr:colOff>
          <xdr:row>18</xdr:row>
          <xdr:rowOff>9525</xdr:rowOff>
        </xdr:to>
        <xdr:sp macro="" textlink="">
          <xdr:nvSpPr>
            <xdr:cNvPr id="2190" name="Check Box 142" hidden="1">
              <a:extLst>
                <a:ext uri="{63B3BB69-23CF-44E3-9099-C40C66FF867C}">
                  <a14:compatExt spid="_x0000_s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xdr:row>
          <xdr:rowOff>9525</xdr:rowOff>
        </xdr:from>
        <xdr:to>
          <xdr:col>7</xdr:col>
          <xdr:colOff>200025</xdr:colOff>
          <xdr:row>19</xdr:row>
          <xdr:rowOff>0</xdr:rowOff>
        </xdr:to>
        <xdr:sp macro="" textlink="">
          <xdr:nvSpPr>
            <xdr:cNvPr id="2191" name="Check Box 143" hidden="1">
              <a:extLst>
                <a:ext uri="{63B3BB69-23CF-44E3-9099-C40C66FF867C}">
                  <a14:compatExt spid="_x0000_s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19</xdr:row>
          <xdr:rowOff>0</xdr:rowOff>
        </xdr:from>
        <xdr:to>
          <xdr:col>7</xdr:col>
          <xdr:colOff>219075</xdr:colOff>
          <xdr:row>20</xdr:row>
          <xdr:rowOff>0</xdr:rowOff>
        </xdr:to>
        <xdr:sp macro="" textlink="">
          <xdr:nvSpPr>
            <xdr:cNvPr id="2192" name="Check Box 144" hidden="1">
              <a:extLst>
                <a:ext uri="{63B3BB69-23CF-44E3-9099-C40C66FF867C}">
                  <a14:compatExt spid="_x0000_s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0</xdr:rowOff>
        </xdr:from>
        <xdr:to>
          <xdr:col>7</xdr:col>
          <xdr:colOff>200025</xdr:colOff>
          <xdr:row>20</xdr:row>
          <xdr:rowOff>238125</xdr:rowOff>
        </xdr:to>
        <xdr:sp macro="" textlink="">
          <xdr:nvSpPr>
            <xdr:cNvPr id="2193" name="Check Box 145" hidden="1">
              <a:extLst>
                <a:ext uri="{63B3BB69-23CF-44E3-9099-C40C66FF867C}">
                  <a14:compatExt spid="_x0000_s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25</xdr:col>
          <xdr:colOff>200025</xdr:colOff>
          <xdr:row>17</xdr:row>
          <xdr:rowOff>28575</xdr:rowOff>
        </xdr:to>
        <xdr:sp macro="" textlink="">
          <xdr:nvSpPr>
            <xdr:cNvPr id="2194" name="Check Box 146" hidden="1">
              <a:extLst>
                <a:ext uri="{63B3BB69-23CF-44E3-9099-C40C66FF867C}">
                  <a14:compatExt spid="_x0000_s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247650</xdr:rowOff>
        </xdr:from>
        <xdr:to>
          <xdr:col>25</xdr:col>
          <xdr:colOff>171450</xdr:colOff>
          <xdr:row>17</xdr:row>
          <xdr:rowOff>238125</xdr:rowOff>
        </xdr:to>
        <xdr:sp macro="" textlink="">
          <xdr:nvSpPr>
            <xdr:cNvPr id="2195" name="Check Box 147" hidden="1">
              <a:extLst>
                <a:ext uri="{63B3BB69-23CF-44E3-9099-C40C66FF867C}">
                  <a14:compatExt spid="_x0000_s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26</xdr:col>
          <xdr:colOff>57150</xdr:colOff>
          <xdr:row>19</xdr:row>
          <xdr:rowOff>0</xdr:rowOff>
        </xdr:to>
        <xdr:sp macro="" textlink="">
          <xdr:nvSpPr>
            <xdr:cNvPr id="2196" name="Check Box 148" hidden="1">
              <a:extLst>
                <a:ext uri="{63B3BB69-23CF-44E3-9099-C40C66FF867C}">
                  <a14:compatExt spid="_x0000_s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247650</xdr:rowOff>
        </xdr:from>
        <xdr:to>
          <xdr:col>26</xdr:col>
          <xdr:colOff>57150</xdr:colOff>
          <xdr:row>19</xdr:row>
          <xdr:rowOff>247650</xdr:rowOff>
        </xdr:to>
        <xdr:sp macro="" textlink="">
          <xdr:nvSpPr>
            <xdr:cNvPr id="2197" name="Check Box 149" hidden="1">
              <a:extLst>
                <a:ext uri="{63B3BB69-23CF-44E3-9099-C40C66FF867C}">
                  <a14:compatExt spid="_x0000_s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19</xdr:row>
          <xdr:rowOff>247650</xdr:rowOff>
        </xdr:from>
        <xdr:to>
          <xdr:col>25</xdr:col>
          <xdr:colOff>171450</xdr:colOff>
          <xdr:row>21</xdr:row>
          <xdr:rowOff>9525</xdr:rowOff>
        </xdr:to>
        <xdr:sp macro="" textlink="">
          <xdr:nvSpPr>
            <xdr:cNvPr id="2198" name="Check Box 150" hidden="1">
              <a:extLst>
                <a:ext uri="{63B3BB69-23CF-44E3-9099-C40C66FF867C}">
                  <a14:compatExt spid="_x0000_s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15</xdr:row>
          <xdr:rowOff>238125</xdr:rowOff>
        </xdr:from>
        <xdr:to>
          <xdr:col>35</xdr:col>
          <xdr:colOff>19050</xdr:colOff>
          <xdr:row>21</xdr:row>
          <xdr:rowOff>0</xdr:rowOff>
        </xdr:to>
        <xdr:sp macro="" textlink="">
          <xdr:nvSpPr>
            <xdr:cNvPr id="2199" name="特別な処置" hidden="1">
              <a:extLst>
                <a:ext uri="{63B3BB69-23CF-44E3-9099-C40C66FF867C}">
                  <a14:compatExt spid="_x0000_s2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12</xdr:col>
          <xdr:colOff>180975</xdr:colOff>
          <xdr:row>37</xdr:row>
          <xdr:rowOff>9525</xdr:rowOff>
        </xdr:to>
        <xdr:sp macro="" textlink="">
          <xdr:nvSpPr>
            <xdr:cNvPr id="2200" name="Option Button 152" hidden="1">
              <a:extLst>
                <a:ext uri="{63B3BB69-23CF-44E3-9099-C40C66FF867C}">
                  <a14:compatExt spid="_x0000_s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19050</xdr:rowOff>
        </xdr:from>
        <xdr:to>
          <xdr:col>15</xdr:col>
          <xdr:colOff>57150</xdr:colOff>
          <xdr:row>37</xdr:row>
          <xdr:rowOff>0</xdr:rowOff>
        </xdr:to>
        <xdr:sp macro="" textlink="">
          <xdr:nvSpPr>
            <xdr:cNvPr id="2201" name="Option Button 153" hidden="1">
              <a:extLst>
                <a:ext uri="{63B3BB69-23CF-44E3-9099-C40C66FF867C}">
                  <a14:compatExt spid="_x0000_s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19050</xdr:rowOff>
        </xdr:from>
        <xdr:to>
          <xdr:col>17</xdr:col>
          <xdr:colOff>66675</xdr:colOff>
          <xdr:row>37</xdr:row>
          <xdr:rowOff>0</xdr:rowOff>
        </xdr:to>
        <xdr:sp macro="" textlink="">
          <xdr:nvSpPr>
            <xdr:cNvPr id="2202" name="Option Button 154" hidden="1">
              <a:extLst>
                <a:ext uri="{63B3BB69-23CF-44E3-9099-C40C66FF867C}">
                  <a14:compatExt spid="_x0000_s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19050</xdr:rowOff>
        </xdr:from>
        <xdr:to>
          <xdr:col>19</xdr:col>
          <xdr:colOff>66675</xdr:colOff>
          <xdr:row>37</xdr:row>
          <xdr:rowOff>0</xdr:rowOff>
        </xdr:to>
        <xdr:sp macro="" textlink="">
          <xdr:nvSpPr>
            <xdr:cNvPr id="2203" name="Option Button 155" hidden="1">
              <a:extLst>
                <a:ext uri="{63B3BB69-23CF-44E3-9099-C40C66FF867C}">
                  <a14:compatExt spid="_x0000_s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19050</xdr:rowOff>
        </xdr:from>
        <xdr:to>
          <xdr:col>21</xdr:col>
          <xdr:colOff>66675</xdr:colOff>
          <xdr:row>37</xdr:row>
          <xdr:rowOff>0</xdr:rowOff>
        </xdr:to>
        <xdr:sp macro="" textlink="">
          <xdr:nvSpPr>
            <xdr:cNvPr id="2204" name="Option Button 156" hidden="1">
              <a:extLst>
                <a:ext uri="{63B3BB69-23CF-44E3-9099-C40C66FF867C}">
                  <a14:compatExt spid="_x0000_s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19050</xdr:rowOff>
        </xdr:from>
        <xdr:to>
          <xdr:col>23</xdr:col>
          <xdr:colOff>66675</xdr:colOff>
          <xdr:row>37</xdr:row>
          <xdr:rowOff>0</xdr:rowOff>
        </xdr:to>
        <xdr:sp macro="" textlink="">
          <xdr:nvSpPr>
            <xdr:cNvPr id="2205" name="Option Button 157" hidden="1">
              <a:extLst>
                <a:ext uri="{63B3BB69-23CF-44E3-9099-C40C66FF867C}">
                  <a14:compatExt spid="_x0000_s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36</xdr:row>
          <xdr:rowOff>19050</xdr:rowOff>
        </xdr:from>
        <xdr:to>
          <xdr:col>25</xdr:col>
          <xdr:colOff>66675</xdr:colOff>
          <xdr:row>37</xdr:row>
          <xdr:rowOff>0</xdr:rowOff>
        </xdr:to>
        <xdr:sp macro="" textlink="">
          <xdr:nvSpPr>
            <xdr:cNvPr id="2206" name="Option Button 158" hidden="1">
              <a:extLst>
                <a:ext uri="{63B3BB69-23CF-44E3-9099-C40C66FF867C}">
                  <a14:compatExt spid="_x0000_s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36</xdr:row>
          <xdr:rowOff>19050</xdr:rowOff>
        </xdr:from>
        <xdr:to>
          <xdr:col>27</xdr:col>
          <xdr:colOff>66675</xdr:colOff>
          <xdr:row>37</xdr:row>
          <xdr:rowOff>0</xdr:rowOff>
        </xdr:to>
        <xdr:sp macro="" textlink="">
          <xdr:nvSpPr>
            <xdr:cNvPr id="2207" name="Option Button 159" hidden="1">
              <a:extLst>
                <a:ext uri="{63B3BB69-23CF-44E3-9099-C40C66FF867C}">
                  <a14:compatExt spid="_x0000_s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36</xdr:row>
          <xdr:rowOff>19050</xdr:rowOff>
        </xdr:from>
        <xdr:to>
          <xdr:col>29</xdr:col>
          <xdr:colOff>66675</xdr:colOff>
          <xdr:row>37</xdr:row>
          <xdr:rowOff>0</xdr:rowOff>
        </xdr:to>
        <xdr:sp macro="" textlink="">
          <xdr:nvSpPr>
            <xdr:cNvPr id="2208" name="Option Button 160" hidden="1">
              <a:extLst>
                <a:ext uri="{63B3BB69-23CF-44E3-9099-C40C66FF867C}">
                  <a14:compatExt spid="_x0000_s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35</xdr:row>
          <xdr:rowOff>171450</xdr:rowOff>
        </xdr:from>
        <xdr:to>
          <xdr:col>31</xdr:col>
          <xdr:colOff>200025</xdr:colOff>
          <xdr:row>37</xdr:row>
          <xdr:rowOff>19050</xdr:rowOff>
        </xdr:to>
        <xdr:sp macro="" textlink="">
          <xdr:nvSpPr>
            <xdr:cNvPr id="2209" name="寝たきり度" hidden="1">
              <a:extLst>
                <a:ext uri="{63B3BB69-23CF-44E3-9099-C40C66FF867C}">
                  <a14:compatExt spid="_x0000_s22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36</xdr:row>
          <xdr:rowOff>247650</xdr:rowOff>
        </xdr:from>
        <xdr:to>
          <xdr:col>12</xdr:col>
          <xdr:colOff>171450</xdr:colOff>
          <xdr:row>38</xdr:row>
          <xdr:rowOff>0</xdr:rowOff>
        </xdr:to>
        <xdr:sp macro="" textlink="">
          <xdr:nvSpPr>
            <xdr:cNvPr id="2210" name="Option Button 162" hidden="1">
              <a:extLst>
                <a:ext uri="{63B3BB69-23CF-44E3-9099-C40C66FF867C}">
                  <a14:compatExt spid="_x0000_s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37</xdr:row>
          <xdr:rowOff>9525</xdr:rowOff>
        </xdr:from>
        <xdr:to>
          <xdr:col>15</xdr:col>
          <xdr:colOff>66675</xdr:colOff>
          <xdr:row>37</xdr:row>
          <xdr:rowOff>247650</xdr:rowOff>
        </xdr:to>
        <xdr:sp macro="" textlink="">
          <xdr:nvSpPr>
            <xdr:cNvPr id="2211" name="Option Button 163" hidden="1">
              <a:extLst>
                <a:ext uri="{63B3BB69-23CF-44E3-9099-C40C66FF867C}">
                  <a14:compatExt spid="_x0000_s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9525</xdr:rowOff>
        </xdr:from>
        <xdr:to>
          <xdr:col>17</xdr:col>
          <xdr:colOff>123825</xdr:colOff>
          <xdr:row>37</xdr:row>
          <xdr:rowOff>238125</xdr:rowOff>
        </xdr:to>
        <xdr:sp macro="" textlink="">
          <xdr:nvSpPr>
            <xdr:cNvPr id="2212" name="Option Button 164" hidden="1">
              <a:extLst>
                <a:ext uri="{63B3BB69-23CF-44E3-9099-C40C66FF867C}">
                  <a14:compatExt spid="_x0000_s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9525</xdr:rowOff>
        </xdr:from>
        <xdr:to>
          <xdr:col>20</xdr:col>
          <xdr:colOff>57150</xdr:colOff>
          <xdr:row>37</xdr:row>
          <xdr:rowOff>247650</xdr:rowOff>
        </xdr:to>
        <xdr:sp macro="" textlink="">
          <xdr:nvSpPr>
            <xdr:cNvPr id="2213" name="Option Button 165" hidden="1">
              <a:extLst>
                <a:ext uri="{63B3BB69-23CF-44E3-9099-C40C66FF867C}">
                  <a14:compatExt spid="_x0000_s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37</xdr:row>
          <xdr:rowOff>9525</xdr:rowOff>
        </xdr:from>
        <xdr:to>
          <xdr:col>23</xdr:col>
          <xdr:colOff>57150</xdr:colOff>
          <xdr:row>37</xdr:row>
          <xdr:rowOff>247650</xdr:rowOff>
        </xdr:to>
        <xdr:sp macro="" textlink="">
          <xdr:nvSpPr>
            <xdr:cNvPr id="2214" name="Option Button 166" hidden="1">
              <a:extLst>
                <a:ext uri="{63B3BB69-23CF-44E3-9099-C40C66FF867C}">
                  <a14:compatExt spid="_x0000_s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37</xdr:row>
          <xdr:rowOff>9525</xdr:rowOff>
        </xdr:from>
        <xdr:to>
          <xdr:col>26</xdr:col>
          <xdr:colOff>57150</xdr:colOff>
          <xdr:row>37</xdr:row>
          <xdr:rowOff>247650</xdr:rowOff>
        </xdr:to>
        <xdr:sp macro="" textlink="">
          <xdr:nvSpPr>
            <xdr:cNvPr id="2215" name="Option Button 167" hidden="1">
              <a:extLst>
                <a:ext uri="{63B3BB69-23CF-44E3-9099-C40C66FF867C}">
                  <a14:compatExt spid="_x0000_s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37</xdr:row>
          <xdr:rowOff>9525</xdr:rowOff>
        </xdr:from>
        <xdr:to>
          <xdr:col>29</xdr:col>
          <xdr:colOff>57150</xdr:colOff>
          <xdr:row>37</xdr:row>
          <xdr:rowOff>247650</xdr:rowOff>
        </xdr:to>
        <xdr:sp macro="" textlink="">
          <xdr:nvSpPr>
            <xdr:cNvPr id="2216" name="Option Button 168" hidden="1">
              <a:extLst>
                <a:ext uri="{63B3BB69-23CF-44E3-9099-C40C66FF867C}">
                  <a14:compatExt spid="_x0000_s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37</xdr:row>
          <xdr:rowOff>9525</xdr:rowOff>
        </xdr:from>
        <xdr:to>
          <xdr:col>31</xdr:col>
          <xdr:colOff>66675</xdr:colOff>
          <xdr:row>37</xdr:row>
          <xdr:rowOff>247650</xdr:rowOff>
        </xdr:to>
        <xdr:sp macro="" textlink="">
          <xdr:nvSpPr>
            <xdr:cNvPr id="2217" name="Option Button 169" hidden="1">
              <a:extLst>
                <a:ext uri="{63B3BB69-23CF-44E3-9099-C40C66FF867C}">
                  <a14:compatExt spid="_x0000_s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247650</xdr:rowOff>
        </xdr:from>
        <xdr:to>
          <xdr:col>34</xdr:col>
          <xdr:colOff>0</xdr:colOff>
          <xdr:row>38</xdr:row>
          <xdr:rowOff>47625</xdr:rowOff>
        </xdr:to>
        <xdr:sp macro="" textlink="">
          <xdr:nvSpPr>
            <xdr:cNvPr id="2220" name="認知症老人自立度" hidden="1">
              <a:extLst>
                <a:ext uri="{63B3BB69-23CF-44E3-9099-C40C66FF867C}">
                  <a14:compatExt spid="_x0000_s2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9</xdr:row>
          <xdr:rowOff>9525</xdr:rowOff>
        </xdr:from>
        <xdr:to>
          <xdr:col>11</xdr:col>
          <xdr:colOff>123825</xdr:colOff>
          <xdr:row>10</xdr:row>
          <xdr:rowOff>9525</xdr:rowOff>
        </xdr:to>
        <xdr:sp macro="" textlink="">
          <xdr:nvSpPr>
            <xdr:cNvPr id="3153" name="Option Button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xdr:row>
          <xdr:rowOff>9525</xdr:rowOff>
        </xdr:from>
        <xdr:to>
          <xdr:col>14</xdr:col>
          <xdr:colOff>142875</xdr:colOff>
          <xdr:row>10</xdr:row>
          <xdr:rowOff>9525</xdr:rowOff>
        </xdr:to>
        <xdr:sp macro="" textlink="">
          <xdr:nvSpPr>
            <xdr:cNvPr id="3154" name="Option Button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9</xdr:row>
          <xdr:rowOff>9525</xdr:rowOff>
        </xdr:from>
        <xdr:to>
          <xdr:col>20</xdr:col>
          <xdr:colOff>171450</xdr:colOff>
          <xdr:row>9</xdr:row>
          <xdr:rowOff>219075</xdr:rowOff>
        </xdr:to>
        <xdr:sp macro=""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9525</xdr:rowOff>
        </xdr:from>
        <xdr:to>
          <xdr:col>23</xdr:col>
          <xdr:colOff>180975</xdr:colOff>
          <xdr:row>9</xdr:row>
          <xdr:rowOff>219075</xdr:rowOff>
        </xdr:to>
        <xdr:sp macro=""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19050</xdr:rowOff>
        </xdr:from>
        <xdr:to>
          <xdr:col>26</xdr:col>
          <xdr:colOff>133350</xdr:colOff>
          <xdr:row>9</xdr:row>
          <xdr:rowOff>219075</xdr:rowOff>
        </xdr:to>
        <xdr:sp macro=""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9</xdr:row>
          <xdr:rowOff>19050</xdr:rowOff>
        </xdr:from>
        <xdr:to>
          <xdr:col>29</xdr:col>
          <xdr:colOff>171450</xdr:colOff>
          <xdr:row>9</xdr:row>
          <xdr:rowOff>209550</xdr:rowOff>
        </xdr:to>
        <xdr:sp macro=""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34</xdr:col>
          <xdr:colOff>180975</xdr:colOff>
          <xdr:row>10</xdr:row>
          <xdr:rowOff>9525</xdr:rowOff>
        </xdr:to>
        <xdr:sp macro=""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9</xdr:row>
          <xdr:rowOff>0</xdr:rowOff>
        </xdr:from>
        <xdr:to>
          <xdr:col>35</xdr:col>
          <xdr:colOff>38100</xdr:colOff>
          <xdr:row>10</xdr:row>
          <xdr:rowOff>38100</xdr:rowOff>
        </xdr:to>
        <xdr:sp macro="" textlink="">
          <xdr:nvSpPr>
            <xdr:cNvPr id="3161" name="排泄" hidden="1">
              <a:extLst>
                <a:ext uri="{63B3BB69-23CF-44E3-9099-C40C66FF867C}">
                  <a14:compatExt spid="_x0000_s31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9525</xdr:rowOff>
        </xdr:from>
        <xdr:to>
          <xdr:col>11</xdr:col>
          <xdr:colOff>123825</xdr:colOff>
          <xdr:row>11</xdr:row>
          <xdr:rowOff>9525</xdr:rowOff>
        </xdr:to>
        <xdr:sp macro="" textlink="">
          <xdr:nvSpPr>
            <xdr:cNvPr id="3162" name="Option Button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9525</xdr:rowOff>
        </xdr:from>
        <xdr:to>
          <xdr:col>14</xdr:col>
          <xdr:colOff>142875</xdr:colOff>
          <xdr:row>11</xdr:row>
          <xdr:rowOff>9525</xdr:rowOff>
        </xdr:to>
        <xdr:sp macro="" textlink="">
          <xdr:nvSpPr>
            <xdr:cNvPr id="3163" name="Option Button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xdr:row>
          <xdr:rowOff>19050</xdr:rowOff>
        </xdr:from>
        <xdr:to>
          <xdr:col>21</xdr:col>
          <xdr:colOff>19050</xdr:colOff>
          <xdr:row>11</xdr:row>
          <xdr:rowOff>9525</xdr:rowOff>
        </xdr:to>
        <xdr:sp macro=""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10</xdr:row>
          <xdr:rowOff>9525</xdr:rowOff>
        </xdr:from>
        <xdr:to>
          <xdr:col>17</xdr:col>
          <xdr:colOff>133350</xdr:colOff>
          <xdr:row>11</xdr:row>
          <xdr:rowOff>9525</xdr:rowOff>
        </xdr:to>
        <xdr:sp macro="" textlink="">
          <xdr:nvSpPr>
            <xdr:cNvPr id="3164" name="Option Button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19050</xdr:rowOff>
        </xdr:from>
        <xdr:to>
          <xdr:col>24</xdr:col>
          <xdr:colOff>142875</xdr:colOff>
          <xdr:row>11</xdr:row>
          <xdr:rowOff>0</xdr:rowOff>
        </xdr:to>
        <xdr:sp macro=""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9</xdr:row>
          <xdr:rowOff>219075</xdr:rowOff>
        </xdr:from>
        <xdr:to>
          <xdr:col>24</xdr:col>
          <xdr:colOff>133350</xdr:colOff>
          <xdr:row>11</xdr:row>
          <xdr:rowOff>28575</xdr:rowOff>
        </xdr:to>
        <xdr:sp macro="" textlink="">
          <xdr:nvSpPr>
            <xdr:cNvPr id="3167" name="経口食事" hidden="1">
              <a:extLst>
                <a:ext uri="{63B3BB69-23CF-44E3-9099-C40C66FF867C}">
                  <a14:compatExt spid="_x0000_s31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9525</xdr:rowOff>
        </xdr:from>
        <xdr:to>
          <xdr:col>11</xdr:col>
          <xdr:colOff>123825</xdr:colOff>
          <xdr:row>13</xdr:row>
          <xdr:rowOff>9525</xdr:rowOff>
        </xdr:to>
        <xdr:sp macro="" textlink="">
          <xdr:nvSpPr>
            <xdr:cNvPr id="3171" name="Option Button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9525</xdr:rowOff>
        </xdr:from>
        <xdr:to>
          <xdr:col>14</xdr:col>
          <xdr:colOff>142875</xdr:colOff>
          <xdr:row>13</xdr:row>
          <xdr:rowOff>9525</xdr:rowOff>
        </xdr:to>
        <xdr:sp macro="" textlink="">
          <xdr:nvSpPr>
            <xdr:cNvPr id="3172" name="Option Button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190500</xdr:rowOff>
        </xdr:from>
        <xdr:to>
          <xdr:col>15</xdr:col>
          <xdr:colOff>66675</xdr:colOff>
          <xdr:row>13</xdr:row>
          <xdr:rowOff>9525</xdr:rowOff>
        </xdr:to>
        <xdr:sp macro="" textlink="">
          <xdr:nvSpPr>
            <xdr:cNvPr id="3173" name="更衣" hidden="1">
              <a:extLst>
                <a:ext uri="{63B3BB69-23CF-44E3-9099-C40C66FF867C}">
                  <a14:compatExt spid="_x0000_s3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9525</xdr:rowOff>
        </xdr:from>
        <xdr:to>
          <xdr:col>11</xdr:col>
          <xdr:colOff>123825</xdr:colOff>
          <xdr:row>14</xdr:row>
          <xdr:rowOff>9525</xdr:rowOff>
        </xdr:to>
        <xdr:sp macro="" textlink="">
          <xdr:nvSpPr>
            <xdr:cNvPr id="3174" name="Option Button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9525</xdr:rowOff>
        </xdr:from>
        <xdr:to>
          <xdr:col>14</xdr:col>
          <xdr:colOff>142875</xdr:colOff>
          <xdr:row>14</xdr:row>
          <xdr:rowOff>9525</xdr:rowOff>
        </xdr:to>
        <xdr:sp macro="" textlink="">
          <xdr:nvSpPr>
            <xdr:cNvPr id="3175" name="Option Button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13</xdr:row>
          <xdr:rowOff>0</xdr:rowOff>
        </xdr:from>
        <xdr:to>
          <xdr:col>21</xdr:col>
          <xdr:colOff>171450</xdr:colOff>
          <xdr:row>14</xdr:row>
          <xdr:rowOff>0</xdr:rowOff>
        </xdr:to>
        <xdr:sp macro=""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9525</xdr:rowOff>
        </xdr:from>
        <xdr:to>
          <xdr:col>25</xdr:col>
          <xdr:colOff>152400</xdr:colOff>
          <xdr:row>13</xdr:row>
          <xdr:rowOff>219075</xdr:rowOff>
        </xdr:to>
        <xdr:sp macro=""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19050</xdr:rowOff>
        </xdr:from>
        <xdr:to>
          <xdr:col>30</xdr:col>
          <xdr:colOff>104775</xdr:colOff>
          <xdr:row>13</xdr:row>
          <xdr:rowOff>209550</xdr:rowOff>
        </xdr:to>
        <xdr:sp macro=""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12</xdr:row>
          <xdr:rowOff>219075</xdr:rowOff>
        </xdr:from>
        <xdr:to>
          <xdr:col>30</xdr:col>
          <xdr:colOff>142875</xdr:colOff>
          <xdr:row>14</xdr:row>
          <xdr:rowOff>47625</xdr:rowOff>
        </xdr:to>
        <xdr:sp macro="" textlink="">
          <xdr:nvSpPr>
            <xdr:cNvPr id="3179" name="入浴" hidden="1">
              <a:extLst>
                <a:ext uri="{63B3BB69-23CF-44E3-9099-C40C66FF867C}">
                  <a14:compatExt spid="_x0000_s3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9525</xdr:rowOff>
        </xdr:from>
        <xdr:to>
          <xdr:col>11</xdr:col>
          <xdr:colOff>161925</xdr:colOff>
          <xdr:row>11</xdr:row>
          <xdr:rowOff>219075</xdr:rowOff>
        </xdr:to>
        <xdr:sp macro="" textlink="">
          <xdr:nvSpPr>
            <xdr:cNvPr id="3188" name="Option Button 116" hidden="1">
              <a:extLst>
                <a:ext uri="{63B3BB69-23CF-44E3-9099-C40C66FF867C}">
                  <a14:compatExt spid="_x0000_s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14</xdr:col>
          <xdr:colOff>180975</xdr:colOff>
          <xdr:row>11</xdr:row>
          <xdr:rowOff>209550</xdr:rowOff>
        </xdr:to>
        <xdr:sp macro="" textlink="">
          <xdr:nvSpPr>
            <xdr:cNvPr id="3189" name="Option Button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11</xdr:row>
          <xdr:rowOff>0</xdr:rowOff>
        </xdr:from>
        <xdr:to>
          <xdr:col>15</xdr:col>
          <xdr:colOff>133350</xdr:colOff>
          <xdr:row>12</xdr:row>
          <xdr:rowOff>19050</xdr:rowOff>
        </xdr:to>
        <xdr:sp macro="" textlink="">
          <xdr:nvSpPr>
            <xdr:cNvPr id="3206" name="整容" hidden="1">
              <a:extLst>
                <a:ext uri="{63B3BB69-23CF-44E3-9099-C40C66FF867C}">
                  <a14:compatExt spid="_x0000_s32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11</xdr:col>
          <xdr:colOff>114300</xdr:colOff>
          <xdr:row>8</xdr:row>
          <xdr:rowOff>209550</xdr:rowOff>
        </xdr:to>
        <xdr:sp macro="" textlink="">
          <xdr:nvSpPr>
            <xdr:cNvPr id="3208" name="Option Button 136"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14</xdr:col>
          <xdr:colOff>133350</xdr:colOff>
          <xdr:row>8</xdr:row>
          <xdr:rowOff>209550</xdr:rowOff>
        </xdr:to>
        <xdr:sp macro="" textlink="">
          <xdr:nvSpPr>
            <xdr:cNvPr id="3209" name="Option Button 137"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8</xdr:row>
          <xdr:rowOff>0</xdr:rowOff>
        </xdr:from>
        <xdr:to>
          <xdr:col>17</xdr:col>
          <xdr:colOff>123825</xdr:colOff>
          <xdr:row>8</xdr:row>
          <xdr:rowOff>209550</xdr:rowOff>
        </xdr:to>
        <xdr:sp macro="" textlink="">
          <xdr:nvSpPr>
            <xdr:cNvPr id="3210" name="Option Button 138"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xdr:row>
          <xdr:rowOff>219075</xdr:rowOff>
        </xdr:from>
        <xdr:to>
          <xdr:col>19</xdr:col>
          <xdr:colOff>161925</xdr:colOff>
          <xdr:row>9</xdr:row>
          <xdr:rowOff>0</xdr:rowOff>
        </xdr:to>
        <xdr:sp macro="" textlink="">
          <xdr:nvSpPr>
            <xdr:cNvPr id="3211" name="車椅子移乗" hidden="1">
              <a:extLst>
                <a:ext uri="{63B3BB69-23CF-44E3-9099-C40C66FF867C}">
                  <a14:compatExt spid="_x0000_s3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9525</xdr:rowOff>
        </xdr:from>
        <xdr:to>
          <xdr:col>11</xdr:col>
          <xdr:colOff>104775</xdr:colOff>
          <xdr:row>7</xdr:row>
          <xdr:rowOff>219075</xdr:rowOff>
        </xdr:to>
        <xdr:sp macro="" textlink="">
          <xdr:nvSpPr>
            <xdr:cNvPr id="3212" name="Option Button 140"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9525</xdr:rowOff>
        </xdr:from>
        <xdr:to>
          <xdr:col>14</xdr:col>
          <xdr:colOff>123825</xdr:colOff>
          <xdr:row>7</xdr:row>
          <xdr:rowOff>219075</xdr:rowOff>
        </xdr:to>
        <xdr:sp macro="" textlink="">
          <xdr:nvSpPr>
            <xdr:cNvPr id="3213" name="Option Button 141" hidden="1">
              <a:extLst>
                <a:ext uri="{63B3BB69-23CF-44E3-9099-C40C66FF867C}">
                  <a14:compatExt spid="_x0000_s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xdr:row>
          <xdr:rowOff>9525</xdr:rowOff>
        </xdr:from>
        <xdr:to>
          <xdr:col>17</xdr:col>
          <xdr:colOff>114300</xdr:colOff>
          <xdr:row>7</xdr:row>
          <xdr:rowOff>219075</xdr:rowOff>
        </xdr:to>
        <xdr:sp macro="" textlink="">
          <xdr:nvSpPr>
            <xdr:cNvPr id="3214" name="Option Button 142" hidden="1">
              <a:extLst>
                <a:ext uri="{63B3BB69-23CF-44E3-9099-C40C66FF867C}">
                  <a14:compatExt spid="_x0000_s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7</xdr:row>
          <xdr:rowOff>0</xdr:rowOff>
        </xdr:from>
        <xdr:to>
          <xdr:col>20</xdr:col>
          <xdr:colOff>38100</xdr:colOff>
          <xdr:row>8</xdr:row>
          <xdr:rowOff>19050</xdr:rowOff>
        </xdr:to>
        <xdr:sp macro="" textlink="">
          <xdr:nvSpPr>
            <xdr:cNvPr id="3216" name="Check Box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9525</xdr:rowOff>
        </xdr:from>
        <xdr:to>
          <xdr:col>23</xdr:col>
          <xdr:colOff>161925</xdr:colOff>
          <xdr:row>8</xdr:row>
          <xdr:rowOff>9525</xdr:rowOff>
        </xdr:to>
        <xdr:sp macro="" textlink="">
          <xdr:nvSpPr>
            <xdr:cNvPr id="3217" name="Check Box 145"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xdr:row>
          <xdr:rowOff>0</xdr:rowOff>
        </xdr:from>
        <xdr:to>
          <xdr:col>27</xdr:col>
          <xdr:colOff>38100</xdr:colOff>
          <xdr:row>8</xdr:row>
          <xdr:rowOff>19050</xdr:rowOff>
        </xdr:to>
        <xdr:sp macro="" textlink="">
          <xdr:nvSpPr>
            <xdr:cNvPr id="3218" name="Check Box 146"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7</xdr:row>
          <xdr:rowOff>0</xdr:rowOff>
        </xdr:from>
        <xdr:to>
          <xdr:col>30</xdr:col>
          <xdr:colOff>28575</xdr:colOff>
          <xdr:row>8</xdr:row>
          <xdr:rowOff>19050</xdr:rowOff>
        </xdr:to>
        <xdr:sp macro="" textlink="">
          <xdr:nvSpPr>
            <xdr:cNvPr id="3219" name="Check Box 147"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0</xdr:rowOff>
        </xdr:from>
        <xdr:to>
          <xdr:col>31</xdr:col>
          <xdr:colOff>180975</xdr:colOff>
          <xdr:row>8</xdr:row>
          <xdr:rowOff>0</xdr:rowOff>
        </xdr:to>
        <xdr:sp macro="" textlink="">
          <xdr:nvSpPr>
            <xdr:cNvPr id="3220" name="屋外移動" hidden="1">
              <a:extLst>
                <a:ext uri="{63B3BB69-23CF-44E3-9099-C40C66FF867C}">
                  <a14:compatExt spid="_x0000_s3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9525</xdr:rowOff>
        </xdr:from>
        <xdr:to>
          <xdr:col>11</xdr:col>
          <xdr:colOff>104775</xdr:colOff>
          <xdr:row>6</xdr:row>
          <xdr:rowOff>219075</xdr:rowOff>
        </xdr:to>
        <xdr:sp macro="" textlink="">
          <xdr:nvSpPr>
            <xdr:cNvPr id="3221" name="Option Button 149" hidden="1">
              <a:extLst>
                <a:ext uri="{63B3BB69-23CF-44E3-9099-C40C66FF867C}">
                  <a14:compatExt spid="_x0000_s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xdr:row>
          <xdr:rowOff>9525</xdr:rowOff>
        </xdr:from>
        <xdr:to>
          <xdr:col>14</xdr:col>
          <xdr:colOff>123825</xdr:colOff>
          <xdr:row>6</xdr:row>
          <xdr:rowOff>219075</xdr:rowOff>
        </xdr:to>
        <xdr:sp macro="" textlink="">
          <xdr:nvSpPr>
            <xdr:cNvPr id="3222" name="Option Button 150" hidden="1">
              <a:extLst>
                <a:ext uri="{63B3BB69-23CF-44E3-9099-C40C66FF867C}">
                  <a14:compatExt spid="_x0000_s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6</xdr:row>
          <xdr:rowOff>9525</xdr:rowOff>
        </xdr:from>
        <xdr:to>
          <xdr:col>17</xdr:col>
          <xdr:colOff>114300</xdr:colOff>
          <xdr:row>6</xdr:row>
          <xdr:rowOff>219075</xdr:rowOff>
        </xdr:to>
        <xdr:sp macro="" textlink="">
          <xdr:nvSpPr>
            <xdr:cNvPr id="3223" name="Option Button 151" hidden="1">
              <a:extLst>
                <a:ext uri="{63B3BB69-23CF-44E3-9099-C40C66FF867C}">
                  <a14:compatExt spid="_x0000_s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6</xdr:row>
          <xdr:rowOff>0</xdr:rowOff>
        </xdr:from>
        <xdr:to>
          <xdr:col>20</xdr:col>
          <xdr:colOff>38100</xdr:colOff>
          <xdr:row>7</xdr:row>
          <xdr:rowOff>19050</xdr:rowOff>
        </xdr:to>
        <xdr:sp macro="" textlink="">
          <xdr:nvSpPr>
            <xdr:cNvPr id="3224" name="Check Box 152"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xdr:row>
          <xdr:rowOff>9525</xdr:rowOff>
        </xdr:from>
        <xdr:to>
          <xdr:col>23</xdr:col>
          <xdr:colOff>161925</xdr:colOff>
          <xdr:row>7</xdr:row>
          <xdr:rowOff>9525</xdr:rowOff>
        </xdr:to>
        <xdr:sp macro="" textlink="">
          <xdr:nvSpPr>
            <xdr:cNvPr id="3225" name="Check Box 153"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27</xdr:col>
          <xdr:colOff>38100</xdr:colOff>
          <xdr:row>7</xdr:row>
          <xdr:rowOff>19050</xdr:rowOff>
        </xdr:to>
        <xdr:sp macro="" textlink="">
          <xdr:nvSpPr>
            <xdr:cNvPr id="3226" name="Check Box 154"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6</xdr:row>
          <xdr:rowOff>0</xdr:rowOff>
        </xdr:from>
        <xdr:to>
          <xdr:col>30</xdr:col>
          <xdr:colOff>28575</xdr:colOff>
          <xdr:row>7</xdr:row>
          <xdr:rowOff>19050</xdr:rowOff>
        </xdr:to>
        <xdr:sp macro="" textlink="">
          <xdr:nvSpPr>
            <xdr:cNvPr id="3227" name="Check Box 155"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219075</xdr:rowOff>
        </xdr:from>
        <xdr:to>
          <xdr:col>31</xdr:col>
          <xdr:colOff>123825</xdr:colOff>
          <xdr:row>6</xdr:row>
          <xdr:rowOff>219075</xdr:rowOff>
        </xdr:to>
        <xdr:sp macro="" textlink="">
          <xdr:nvSpPr>
            <xdr:cNvPr id="3228" name="屋内移動" hidden="1">
              <a:extLst>
                <a:ext uri="{63B3BB69-23CF-44E3-9099-C40C66FF867C}">
                  <a14:compatExt spid="_x0000_s3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11</xdr:col>
          <xdr:colOff>104775</xdr:colOff>
          <xdr:row>5</xdr:row>
          <xdr:rowOff>219075</xdr:rowOff>
        </xdr:to>
        <xdr:sp macro="" textlink="">
          <xdr:nvSpPr>
            <xdr:cNvPr id="3229" name="Option Button 157"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9525</xdr:rowOff>
        </xdr:from>
        <xdr:to>
          <xdr:col>14</xdr:col>
          <xdr:colOff>123825</xdr:colOff>
          <xdr:row>5</xdr:row>
          <xdr:rowOff>219075</xdr:rowOff>
        </xdr:to>
        <xdr:sp macro="" textlink="">
          <xdr:nvSpPr>
            <xdr:cNvPr id="3230" name="Option Button 158"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xdr:row>
          <xdr:rowOff>9525</xdr:rowOff>
        </xdr:from>
        <xdr:to>
          <xdr:col>17</xdr:col>
          <xdr:colOff>114300</xdr:colOff>
          <xdr:row>5</xdr:row>
          <xdr:rowOff>219075</xdr:rowOff>
        </xdr:to>
        <xdr:sp macro="" textlink="">
          <xdr:nvSpPr>
            <xdr:cNvPr id="3231" name="Option Button 159"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xdr:row>
          <xdr:rowOff>9525</xdr:rowOff>
        </xdr:from>
        <xdr:to>
          <xdr:col>18</xdr:col>
          <xdr:colOff>161925</xdr:colOff>
          <xdr:row>6</xdr:row>
          <xdr:rowOff>9525</xdr:rowOff>
        </xdr:to>
        <xdr:sp macro="" textlink="">
          <xdr:nvSpPr>
            <xdr:cNvPr id="3232" name="起居動作" hidden="1">
              <a:extLst>
                <a:ext uri="{63B3BB69-23CF-44E3-9099-C40C66FF867C}">
                  <a14:compatExt spid="_x0000_s32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17</xdr:row>
          <xdr:rowOff>0</xdr:rowOff>
        </xdr:from>
        <xdr:to>
          <xdr:col>31</xdr:col>
          <xdr:colOff>180975</xdr:colOff>
          <xdr:row>18</xdr:row>
          <xdr:rowOff>9525</xdr:rowOff>
        </xdr:to>
        <xdr:sp macro="" textlink="">
          <xdr:nvSpPr>
            <xdr:cNvPr id="3233" name="Option Button 161"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17</xdr:row>
          <xdr:rowOff>0</xdr:rowOff>
        </xdr:from>
        <xdr:to>
          <xdr:col>33</xdr:col>
          <xdr:colOff>180975</xdr:colOff>
          <xdr:row>18</xdr:row>
          <xdr:rowOff>9525</xdr:rowOff>
        </xdr:to>
        <xdr:sp macro="" textlink="">
          <xdr:nvSpPr>
            <xdr:cNvPr id="3234" name="Option Button 162" hidden="1">
              <a:extLst>
                <a:ext uri="{63B3BB69-23CF-44E3-9099-C40C66FF867C}">
                  <a14:compatExt spid="_x0000_s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16</xdr:row>
          <xdr:rowOff>95250</xdr:rowOff>
        </xdr:from>
        <xdr:to>
          <xdr:col>35</xdr:col>
          <xdr:colOff>28575</xdr:colOff>
          <xdr:row>18</xdr:row>
          <xdr:rowOff>0</xdr:rowOff>
        </xdr:to>
        <xdr:sp macro="" textlink="">
          <xdr:nvSpPr>
            <xdr:cNvPr id="3235" name="利き手" hidden="1">
              <a:extLst>
                <a:ext uri="{63B3BB69-23CF-44E3-9099-C40C66FF867C}">
                  <a14:compatExt spid="_x0000_s3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9525</xdr:rowOff>
        </xdr:from>
        <xdr:to>
          <xdr:col>31</xdr:col>
          <xdr:colOff>180975</xdr:colOff>
          <xdr:row>19</xdr:row>
          <xdr:rowOff>9525</xdr:rowOff>
        </xdr:to>
        <xdr:sp macro="" textlink="">
          <xdr:nvSpPr>
            <xdr:cNvPr id="3289" name="麻痺左"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28575</xdr:colOff>
          <xdr:row>18</xdr:row>
          <xdr:rowOff>9525</xdr:rowOff>
        </xdr:from>
        <xdr:to>
          <xdr:col>33</xdr:col>
          <xdr:colOff>200025</xdr:colOff>
          <xdr:row>19</xdr:row>
          <xdr:rowOff>9525</xdr:rowOff>
        </xdr:to>
        <xdr:sp macro="" textlink="">
          <xdr:nvSpPr>
            <xdr:cNvPr id="3290" name="麻痺右"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25</xdr:row>
          <xdr:rowOff>19050</xdr:rowOff>
        </xdr:from>
        <xdr:to>
          <xdr:col>31</xdr:col>
          <xdr:colOff>180975</xdr:colOff>
          <xdr:row>26</xdr:row>
          <xdr:rowOff>0</xdr:rowOff>
        </xdr:to>
        <xdr:sp macro="" textlink="">
          <xdr:nvSpPr>
            <xdr:cNvPr id="3246" name="Option Button 174" hidden="1">
              <a:extLst>
                <a:ext uri="{63B3BB69-23CF-44E3-9099-C40C66FF867C}">
                  <a14:compatExt spid="_x0000_s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25</xdr:row>
          <xdr:rowOff>19050</xdr:rowOff>
        </xdr:from>
        <xdr:to>
          <xdr:col>33</xdr:col>
          <xdr:colOff>180975</xdr:colOff>
          <xdr:row>26</xdr:row>
          <xdr:rowOff>0</xdr:rowOff>
        </xdr:to>
        <xdr:sp macro="" textlink="">
          <xdr:nvSpPr>
            <xdr:cNvPr id="3247" name="Option Button 175" hidden="1">
              <a:extLst>
                <a:ext uri="{63B3BB69-23CF-44E3-9099-C40C66FF867C}">
                  <a14:compatExt spid="_x0000_s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24</xdr:row>
          <xdr:rowOff>142875</xdr:rowOff>
        </xdr:from>
        <xdr:to>
          <xdr:col>35</xdr:col>
          <xdr:colOff>28575</xdr:colOff>
          <xdr:row>26</xdr:row>
          <xdr:rowOff>57150</xdr:rowOff>
        </xdr:to>
        <xdr:sp macro="" textlink="">
          <xdr:nvSpPr>
            <xdr:cNvPr id="3248" name="強調運動障害" hidden="1">
              <a:extLst>
                <a:ext uri="{63B3BB69-23CF-44E3-9099-C40C66FF867C}">
                  <a14:compatExt spid="_x0000_s3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26</xdr:row>
          <xdr:rowOff>19050</xdr:rowOff>
        </xdr:from>
        <xdr:to>
          <xdr:col>31</xdr:col>
          <xdr:colOff>200025</xdr:colOff>
          <xdr:row>27</xdr:row>
          <xdr:rowOff>0</xdr:rowOff>
        </xdr:to>
        <xdr:sp macro="" textlink="">
          <xdr:nvSpPr>
            <xdr:cNvPr id="3249" name="Option Button 177" hidden="1">
              <a:extLst>
                <a:ext uri="{63B3BB69-23CF-44E3-9099-C40C66FF867C}">
                  <a14:compatExt spid="_x0000_s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26</xdr:row>
          <xdr:rowOff>19050</xdr:rowOff>
        </xdr:from>
        <xdr:to>
          <xdr:col>33</xdr:col>
          <xdr:colOff>200025</xdr:colOff>
          <xdr:row>27</xdr:row>
          <xdr:rowOff>0</xdr:rowOff>
        </xdr:to>
        <xdr:sp macro="" textlink="">
          <xdr:nvSpPr>
            <xdr:cNvPr id="3250" name="Option Button 178" hidden="1">
              <a:extLst>
                <a:ext uri="{63B3BB69-23CF-44E3-9099-C40C66FF867C}">
                  <a14:compatExt spid="_x0000_s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25</xdr:row>
          <xdr:rowOff>190500</xdr:rowOff>
        </xdr:from>
        <xdr:to>
          <xdr:col>35</xdr:col>
          <xdr:colOff>19050</xdr:colOff>
          <xdr:row>27</xdr:row>
          <xdr:rowOff>38100</xdr:rowOff>
        </xdr:to>
        <xdr:sp macro="" textlink="">
          <xdr:nvSpPr>
            <xdr:cNvPr id="3251" name="嚥下障害" hidden="1">
              <a:extLst>
                <a:ext uri="{63B3BB69-23CF-44E3-9099-C40C66FF867C}">
                  <a14:compatExt spid="_x0000_s3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27</xdr:row>
          <xdr:rowOff>19050</xdr:rowOff>
        </xdr:from>
        <xdr:to>
          <xdr:col>31</xdr:col>
          <xdr:colOff>200025</xdr:colOff>
          <xdr:row>28</xdr:row>
          <xdr:rowOff>0</xdr:rowOff>
        </xdr:to>
        <xdr:sp macro="" textlink="">
          <xdr:nvSpPr>
            <xdr:cNvPr id="3252" name="Option Button 180" hidden="1">
              <a:extLst>
                <a:ext uri="{63B3BB69-23CF-44E3-9099-C40C66FF867C}">
                  <a14:compatExt spid="_x0000_s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27</xdr:row>
          <xdr:rowOff>19050</xdr:rowOff>
        </xdr:from>
        <xdr:to>
          <xdr:col>33</xdr:col>
          <xdr:colOff>200025</xdr:colOff>
          <xdr:row>28</xdr:row>
          <xdr:rowOff>0</xdr:rowOff>
        </xdr:to>
        <xdr:sp macro="" textlink="">
          <xdr:nvSpPr>
            <xdr:cNvPr id="3253" name="Option Button 181" hidden="1">
              <a:extLst>
                <a:ext uri="{63B3BB69-23CF-44E3-9099-C40C66FF867C}">
                  <a14:compatExt spid="_x0000_s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0</xdr:rowOff>
        </xdr:from>
        <xdr:to>
          <xdr:col>35</xdr:col>
          <xdr:colOff>9525</xdr:colOff>
          <xdr:row>28</xdr:row>
          <xdr:rowOff>38100</xdr:rowOff>
        </xdr:to>
        <xdr:sp macro="" textlink="">
          <xdr:nvSpPr>
            <xdr:cNvPr id="3254" name="構音障害" hidden="1">
              <a:extLst>
                <a:ext uri="{63B3BB69-23CF-44E3-9099-C40C66FF867C}">
                  <a14:compatExt spid="_x0000_s3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28</xdr:row>
          <xdr:rowOff>9525</xdr:rowOff>
        </xdr:from>
        <xdr:to>
          <xdr:col>31</xdr:col>
          <xdr:colOff>200025</xdr:colOff>
          <xdr:row>28</xdr:row>
          <xdr:rowOff>219075</xdr:rowOff>
        </xdr:to>
        <xdr:sp macro="" textlink="">
          <xdr:nvSpPr>
            <xdr:cNvPr id="3258" name="Option Button 186" hidden="1">
              <a:extLst>
                <a:ext uri="{63B3BB69-23CF-44E3-9099-C40C66FF867C}">
                  <a14:compatExt spid="_x0000_s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28</xdr:row>
          <xdr:rowOff>9525</xdr:rowOff>
        </xdr:from>
        <xdr:to>
          <xdr:col>33</xdr:col>
          <xdr:colOff>200025</xdr:colOff>
          <xdr:row>28</xdr:row>
          <xdr:rowOff>219075</xdr:rowOff>
        </xdr:to>
        <xdr:sp macro="" textlink="">
          <xdr:nvSpPr>
            <xdr:cNvPr id="3259" name="Option Button 187" hidden="1">
              <a:extLst>
                <a:ext uri="{63B3BB69-23CF-44E3-9099-C40C66FF867C}">
                  <a14:compatExt spid="_x0000_s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219075</xdr:rowOff>
        </xdr:from>
        <xdr:to>
          <xdr:col>35</xdr:col>
          <xdr:colOff>28575</xdr:colOff>
          <xdr:row>29</xdr:row>
          <xdr:rowOff>9525</xdr:rowOff>
        </xdr:to>
        <xdr:sp macro="" textlink="">
          <xdr:nvSpPr>
            <xdr:cNvPr id="3260" name="感覚障害" hidden="1">
              <a:extLst>
                <a:ext uri="{63B3BB69-23CF-44E3-9099-C40C66FF867C}">
                  <a14:compatExt spid="_x0000_s32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19050</xdr:rowOff>
        </xdr:from>
        <xdr:to>
          <xdr:col>30</xdr:col>
          <xdr:colOff>123825</xdr:colOff>
          <xdr:row>30</xdr:row>
          <xdr:rowOff>0</xdr:rowOff>
        </xdr:to>
        <xdr:sp macro="" textlink="">
          <xdr:nvSpPr>
            <xdr:cNvPr id="3261" name="Option Button 189" hidden="1">
              <a:extLst>
                <a:ext uri="{63B3BB69-23CF-44E3-9099-C40C66FF867C}">
                  <a14:compatExt spid="_x0000_s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29</xdr:row>
          <xdr:rowOff>28575</xdr:rowOff>
        </xdr:from>
        <xdr:to>
          <xdr:col>33</xdr:col>
          <xdr:colOff>9525</xdr:colOff>
          <xdr:row>30</xdr:row>
          <xdr:rowOff>0</xdr:rowOff>
        </xdr:to>
        <xdr:sp macro="" textlink="">
          <xdr:nvSpPr>
            <xdr:cNvPr id="3262" name="Option Button 190" hidden="1">
              <a:extLst>
                <a:ext uri="{63B3BB69-23CF-44E3-9099-C40C66FF867C}">
                  <a14:compatExt spid="_x0000_s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29</xdr:row>
          <xdr:rowOff>28575</xdr:rowOff>
        </xdr:from>
        <xdr:to>
          <xdr:col>35</xdr:col>
          <xdr:colOff>9525</xdr:colOff>
          <xdr:row>30</xdr:row>
          <xdr:rowOff>0</xdr:rowOff>
        </xdr:to>
        <xdr:sp macro="" textlink="">
          <xdr:nvSpPr>
            <xdr:cNvPr id="3263" name="Option Button 191" hidden="1">
              <a:extLst>
                <a:ext uri="{63B3BB69-23CF-44E3-9099-C40C66FF867C}">
                  <a14:compatExt spid="_x0000_s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28</xdr:row>
          <xdr:rowOff>200025</xdr:rowOff>
        </xdr:from>
        <xdr:to>
          <xdr:col>35</xdr:col>
          <xdr:colOff>19050</xdr:colOff>
          <xdr:row>30</xdr:row>
          <xdr:rowOff>38100</xdr:rowOff>
        </xdr:to>
        <xdr:sp macro="" textlink="">
          <xdr:nvSpPr>
            <xdr:cNvPr id="3264" name="リハビリ拒否" hidden="1">
              <a:extLst>
                <a:ext uri="{63B3BB69-23CF-44E3-9099-C40C66FF867C}">
                  <a14:compatExt spid="_x0000_s32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31</xdr:row>
          <xdr:rowOff>9525</xdr:rowOff>
        </xdr:from>
        <xdr:to>
          <xdr:col>28</xdr:col>
          <xdr:colOff>47625</xdr:colOff>
          <xdr:row>31</xdr:row>
          <xdr:rowOff>219075</xdr:rowOff>
        </xdr:to>
        <xdr:sp macro="" textlink="">
          <xdr:nvSpPr>
            <xdr:cNvPr id="3265" name="Check Box 193" hidden="1">
              <a:extLst>
                <a:ext uri="{63B3BB69-23CF-44E3-9099-C40C66FF867C}">
                  <a14:compatExt spid="_x0000_s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32</xdr:row>
          <xdr:rowOff>28575</xdr:rowOff>
        </xdr:from>
        <xdr:to>
          <xdr:col>28</xdr:col>
          <xdr:colOff>47625</xdr:colOff>
          <xdr:row>33</xdr:row>
          <xdr:rowOff>9525</xdr:rowOff>
        </xdr:to>
        <xdr:sp macro="" textlink="">
          <xdr:nvSpPr>
            <xdr:cNvPr id="3266" name="Check Box 194" hidden="1">
              <a:extLst>
                <a:ext uri="{63B3BB69-23CF-44E3-9099-C40C66FF867C}">
                  <a14:compatExt spid="_x0000_s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33</xdr:row>
          <xdr:rowOff>19050</xdr:rowOff>
        </xdr:from>
        <xdr:to>
          <xdr:col>28</xdr:col>
          <xdr:colOff>47625</xdr:colOff>
          <xdr:row>34</xdr:row>
          <xdr:rowOff>0</xdr:rowOff>
        </xdr:to>
        <xdr:sp macro="" textlink="">
          <xdr:nvSpPr>
            <xdr:cNvPr id="3267" name="Check Box 195" hidden="1">
              <a:extLst>
                <a:ext uri="{63B3BB69-23CF-44E3-9099-C40C66FF867C}">
                  <a14:compatExt spid="_x0000_s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34</xdr:row>
          <xdr:rowOff>28575</xdr:rowOff>
        </xdr:from>
        <xdr:to>
          <xdr:col>30</xdr:col>
          <xdr:colOff>85725</xdr:colOff>
          <xdr:row>34</xdr:row>
          <xdr:rowOff>219075</xdr:rowOff>
        </xdr:to>
        <xdr:sp macro="" textlink="">
          <xdr:nvSpPr>
            <xdr:cNvPr id="3268" name="Check Box 196" hidden="1">
              <a:extLst>
                <a:ext uri="{63B3BB69-23CF-44E3-9099-C40C66FF867C}">
                  <a14:compatExt spid="_x0000_s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35</xdr:row>
          <xdr:rowOff>28575</xdr:rowOff>
        </xdr:from>
        <xdr:to>
          <xdr:col>30</xdr:col>
          <xdr:colOff>0</xdr:colOff>
          <xdr:row>36</xdr:row>
          <xdr:rowOff>0</xdr:rowOff>
        </xdr:to>
        <xdr:sp macro="" textlink="">
          <xdr:nvSpPr>
            <xdr:cNvPr id="3269" name="Check Box 197" hidden="1">
              <a:extLst>
                <a:ext uri="{63B3BB69-23CF-44E3-9099-C40C66FF867C}">
                  <a14:compatExt spid="_x0000_s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36</xdr:row>
          <xdr:rowOff>19050</xdr:rowOff>
        </xdr:from>
        <xdr:to>
          <xdr:col>31</xdr:col>
          <xdr:colOff>19050</xdr:colOff>
          <xdr:row>36</xdr:row>
          <xdr:rowOff>219075</xdr:rowOff>
        </xdr:to>
        <xdr:sp macro="" textlink="">
          <xdr:nvSpPr>
            <xdr:cNvPr id="3270" name="Check Box 198" hidden="1">
              <a:extLst>
                <a:ext uri="{63B3BB69-23CF-44E3-9099-C40C66FF867C}">
                  <a14:compatExt spid="_x0000_s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31</xdr:row>
          <xdr:rowOff>9525</xdr:rowOff>
        </xdr:from>
        <xdr:to>
          <xdr:col>34</xdr:col>
          <xdr:colOff>85725</xdr:colOff>
          <xdr:row>31</xdr:row>
          <xdr:rowOff>209550</xdr:rowOff>
        </xdr:to>
        <xdr:sp macro="" textlink="">
          <xdr:nvSpPr>
            <xdr:cNvPr id="3271" name="Check Box 199" hidden="1">
              <a:extLst>
                <a:ext uri="{63B3BB69-23CF-44E3-9099-C40C66FF867C}">
                  <a14:compatExt spid="_x0000_s3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32</xdr:row>
          <xdr:rowOff>19050</xdr:rowOff>
        </xdr:from>
        <xdr:to>
          <xdr:col>34</xdr:col>
          <xdr:colOff>85725</xdr:colOff>
          <xdr:row>32</xdr:row>
          <xdr:rowOff>219075</xdr:rowOff>
        </xdr:to>
        <xdr:sp macro="" textlink="">
          <xdr:nvSpPr>
            <xdr:cNvPr id="3272" name="Check Box 200" hidden="1">
              <a:extLst>
                <a:ext uri="{63B3BB69-23CF-44E3-9099-C40C66FF867C}">
                  <a14:compatExt spid="_x0000_s3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33</xdr:row>
          <xdr:rowOff>19050</xdr:rowOff>
        </xdr:from>
        <xdr:to>
          <xdr:col>34</xdr:col>
          <xdr:colOff>85725</xdr:colOff>
          <xdr:row>33</xdr:row>
          <xdr:rowOff>219075</xdr:rowOff>
        </xdr:to>
        <xdr:sp macro="" textlink="">
          <xdr:nvSpPr>
            <xdr:cNvPr id="3273" name="Check Box 201" hidden="1">
              <a:extLst>
                <a:ext uri="{63B3BB69-23CF-44E3-9099-C40C66FF867C}">
                  <a14:compatExt spid="_x0000_s3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41</xdr:row>
          <xdr:rowOff>9525</xdr:rowOff>
        </xdr:from>
        <xdr:to>
          <xdr:col>33</xdr:col>
          <xdr:colOff>200025</xdr:colOff>
          <xdr:row>42</xdr:row>
          <xdr:rowOff>0</xdr:rowOff>
        </xdr:to>
        <xdr:sp macro="" textlink="">
          <xdr:nvSpPr>
            <xdr:cNvPr id="3277" name="Option Button 205" hidden="1">
              <a:extLst>
                <a:ext uri="{63B3BB69-23CF-44E3-9099-C40C66FF867C}">
                  <a14:compatExt spid="_x0000_s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42</xdr:row>
          <xdr:rowOff>9525</xdr:rowOff>
        </xdr:from>
        <xdr:to>
          <xdr:col>33</xdr:col>
          <xdr:colOff>200025</xdr:colOff>
          <xdr:row>43</xdr:row>
          <xdr:rowOff>0</xdr:rowOff>
        </xdr:to>
        <xdr:sp macro="" textlink="">
          <xdr:nvSpPr>
            <xdr:cNvPr id="3278" name="Option Button 206" hidden="1">
              <a:extLst>
                <a:ext uri="{63B3BB69-23CF-44E3-9099-C40C66FF867C}">
                  <a14:compatExt spid="_x0000_s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43</xdr:row>
          <xdr:rowOff>9525</xdr:rowOff>
        </xdr:from>
        <xdr:to>
          <xdr:col>29</xdr:col>
          <xdr:colOff>47625</xdr:colOff>
          <xdr:row>43</xdr:row>
          <xdr:rowOff>209550</xdr:rowOff>
        </xdr:to>
        <xdr:sp macro="" textlink="">
          <xdr:nvSpPr>
            <xdr:cNvPr id="3279" name="Option Button 207"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19050</xdr:rowOff>
        </xdr:from>
        <xdr:to>
          <xdr:col>29</xdr:col>
          <xdr:colOff>47625</xdr:colOff>
          <xdr:row>38</xdr:row>
          <xdr:rowOff>209550</xdr:rowOff>
        </xdr:to>
        <xdr:sp macro="" textlink="">
          <xdr:nvSpPr>
            <xdr:cNvPr id="3291" name="SLTA添付"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190500</xdr:rowOff>
        </xdr:from>
        <xdr:to>
          <xdr:col>35</xdr:col>
          <xdr:colOff>19050</xdr:colOff>
          <xdr:row>39</xdr:row>
          <xdr:rowOff>47625</xdr:rowOff>
        </xdr:to>
        <xdr:sp macro="" textlink="">
          <xdr:nvSpPr>
            <xdr:cNvPr id="3292" name="高次脳機能" hidden="1">
              <a:extLst>
                <a:ext uri="{63B3BB69-23CF-44E3-9099-C40C66FF867C}">
                  <a14:compatExt spid="_x0000_s3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cs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40</xdr:row>
          <xdr:rowOff>209550</xdr:rowOff>
        </xdr:from>
        <xdr:to>
          <xdr:col>35</xdr:col>
          <xdr:colOff>28575</xdr:colOff>
          <xdr:row>44</xdr:row>
          <xdr:rowOff>66675</xdr:rowOff>
        </xdr:to>
        <xdr:sp macro="" textlink="">
          <xdr:nvSpPr>
            <xdr:cNvPr id="3280" name="下肢装具" hidden="1">
              <a:extLst>
                <a:ext uri="{63B3BB69-23CF-44E3-9099-C40C66FF867C}">
                  <a14:compatExt spid="_x0000_s32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209550</xdr:colOff>
          <xdr:row>8</xdr:row>
          <xdr:rowOff>266700</xdr:rowOff>
        </xdr:from>
        <xdr:to>
          <xdr:col>6</xdr:col>
          <xdr:colOff>142875</xdr:colOff>
          <xdr:row>9</xdr:row>
          <xdr:rowOff>266700</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8</xdr:row>
          <xdr:rowOff>266700</xdr:rowOff>
        </xdr:from>
        <xdr:to>
          <xdr:col>9</xdr:col>
          <xdr:colOff>133350</xdr:colOff>
          <xdr:row>9</xdr:row>
          <xdr:rowOff>266700</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xdr:row>
          <xdr:rowOff>266700</xdr:rowOff>
        </xdr:from>
        <xdr:to>
          <xdr:col>12</xdr:col>
          <xdr:colOff>142875</xdr:colOff>
          <xdr:row>9</xdr:row>
          <xdr:rowOff>266700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266700</xdr:rowOff>
        </xdr:from>
        <xdr:to>
          <xdr:col>15</xdr:col>
          <xdr:colOff>152400</xdr:colOff>
          <xdr:row>9</xdr:row>
          <xdr:rowOff>266700</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8</xdr:row>
          <xdr:rowOff>266700</xdr:rowOff>
        </xdr:from>
        <xdr:to>
          <xdr:col>18</xdr:col>
          <xdr:colOff>142875</xdr:colOff>
          <xdr:row>9</xdr:row>
          <xdr:rowOff>266700</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266700</xdr:rowOff>
        </xdr:from>
        <xdr:to>
          <xdr:col>24</xdr:col>
          <xdr:colOff>219075</xdr:colOff>
          <xdr:row>9</xdr:row>
          <xdr:rowOff>266700</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8</xdr:row>
          <xdr:rowOff>266700</xdr:rowOff>
        </xdr:from>
        <xdr:to>
          <xdr:col>27</xdr:col>
          <xdr:colOff>142875</xdr:colOff>
          <xdr:row>9</xdr:row>
          <xdr:rowOff>266700</xdr:rowOff>
        </xdr:to>
        <xdr:sp macro="" textlink="">
          <xdr:nvSpPr>
            <xdr:cNvPr id="4147" name="Check Box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10</xdr:row>
          <xdr:rowOff>0</xdr:rowOff>
        </xdr:from>
        <xdr:to>
          <xdr:col>6</xdr:col>
          <xdr:colOff>142875</xdr:colOff>
          <xdr:row>11</xdr:row>
          <xdr:rowOff>0</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10</xdr:row>
          <xdr:rowOff>28575</xdr:rowOff>
        </xdr:from>
        <xdr:to>
          <xdr:col>28</xdr:col>
          <xdr:colOff>0</xdr:colOff>
          <xdr:row>10</xdr:row>
          <xdr:rowOff>247650</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xdr:row>
          <xdr:rowOff>0</xdr:rowOff>
        </xdr:from>
        <xdr:to>
          <xdr:col>35</xdr:col>
          <xdr:colOff>0</xdr:colOff>
          <xdr:row>11</xdr:row>
          <xdr:rowOff>9525</xdr:rowOff>
        </xdr:to>
        <xdr:sp macro="" textlink="">
          <xdr:nvSpPr>
            <xdr:cNvPr id="4150" name="保険" hidden="1">
              <a:extLst>
                <a:ext uri="{63B3BB69-23CF-44E3-9099-C40C66FF867C}">
                  <a14:compatExt spid="_x0000_s4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11</xdr:row>
          <xdr:rowOff>9525</xdr:rowOff>
        </xdr:from>
        <xdr:to>
          <xdr:col>6</xdr:col>
          <xdr:colOff>142875</xdr:colOff>
          <xdr:row>12</xdr:row>
          <xdr:rowOff>9525</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9525</xdr:rowOff>
        </xdr:from>
        <xdr:to>
          <xdr:col>9</xdr:col>
          <xdr:colOff>142875</xdr:colOff>
          <xdr:row>12</xdr:row>
          <xdr:rowOff>9525</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11</xdr:row>
          <xdr:rowOff>9525</xdr:rowOff>
        </xdr:from>
        <xdr:to>
          <xdr:col>12</xdr:col>
          <xdr:colOff>142875</xdr:colOff>
          <xdr:row>12</xdr:row>
          <xdr:rowOff>9525</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11</xdr:row>
          <xdr:rowOff>9525</xdr:rowOff>
        </xdr:from>
        <xdr:to>
          <xdr:col>15</xdr:col>
          <xdr:colOff>142875</xdr:colOff>
          <xdr:row>12</xdr:row>
          <xdr:rowOff>9525</xdr:rowOff>
        </xdr:to>
        <xdr:sp macro="" textlink="">
          <xdr:nvSpPr>
            <xdr:cNvPr id="4154" name="Check Box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11</xdr:row>
          <xdr:rowOff>9525</xdr:rowOff>
        </xdr:from>
        <xdr:to>
          <xdr:col>19</xdr:col>
          <xdr:colOff>180975</xdr:colOff>
          <xdr:row>12</xdr:row>
          <xdr:rowOff>0</xdr:rowOff>
        </xdr:to>
        <xdr:sp macro="" textlink="">
          <xdr:nvSpPr>
            <xdr:cNvPr id="4155" name="Check Box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9525</xdr:rowOff>
        </xdr:from>
        <xdr:to>
          <xdr:col>23</xdr:col>
          <xdr:colOff>200025</xdr:colOff>
          <xdr:row>12</xdr:row>
          <xdr:rowOff>0</xdr:rowOff>
        </xdr:to>
        <xdr:sp macro="" textlink="">
          <xdr:nvSpPr>
            <xdr:cNvPr id="4156" name="Check Box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19050</xdr:rowOff>
        </xdr:from>
        <xdr:to>
          <xdr:col>26</xdr:col>
          <xdr:colOff>133350</xdr:colOff>
          <xdr:row>12</xdr:row>
          <xdr:rowOff>0</xdr:rowOff>
        </xdr:to>
        <xdr:sp macro="" textlink="">
          <xdr:nvSpPr>
            <xdr:cNvPr id="4157" name="Check Box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9525</xdr:rowOff>
        </xdr:from>
        <xdr:to>
          <xdr:col>30</xdr:col>
          <xdr:colOff>9525</xdr:colOff>
          <xdr:row>11</xdr:row>
          <xdr:rowOff>247650</xdr:rowOff>
        </xdr:to>
        <xdr:sp macro="" textlink="">
          <xdr:nvSpPr>
            <xdr:cNvPr id="4158" name="Check Box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13</xdr:row>
          <xdr:rowOff>9525</xdr:rowOff>
        </xdr:from>
        <xdr:to>
          <xdr:col>6</xdr:col>
          <xdr:colOff>142875</xdr:colOff>
          <xdr:row>13</xdr:row>
          <xdr:rowOff>257175</xdr:rowOff>
        </xdr:to>
        <xdr:sp macro="" textlink="">
          <xdr:nvSpPr>
            <xdr:cNvPr id="4159" name="Option Button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19050</xdr:rowOff>
        </xdr:from>
        <xdr:to>
          <xdr:col>10</xdr:col>
          <xdr:colOff>0</xdr:colOff>
          <xdr:row>13</xdr:row>
          <xdr:rowOff>257175</xdr:rowOff>
        </xdr:to>
        <xdr:sp macro="" textlink="">
          <xdr:nvSpPr>
            <xdr:cNvPr id="4160" name="Option Button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13</xdr:row>
          <xdr:rowOff>19050</xdr:rowOff>
        </xdr:from>
        <xdr:to>
          <xdr:col>13</xdr:col>
          <xdr:colOff>0</xdr:colOff>
          <xdr:row>13</xdr:row>
          <xdr:rowOff>257175</xdr:rowOff>
        </xdr:to>
        <xdr:sp macro="" textlink="">
          <xdr:nvSpPr>
            <xdr:cNvPr id="4161" name="Option Button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13</xdr:row>
          <xdr:rowOff>9525</xdr:rowOff>
        </xdr:from>
        <xdr:to>
          <xdr:col>13</xdr:col>
          <xdr:colOff>171450</xdr:colOff>
          <xdr:row>14</xdr:row>
          <xdr:rowOff>66675</xdr:rowOff>
        </xdr:to>
        <xdr:sp macro="" textlink="">
          <xdr:nvSpPr>
            <xdr:cNvPr id="4165" name="申請状況" hidden="1">
              <a:extLst>
                <a:ext uri="{63B3BB69-23CF-44E3-9099-C40C66FF867C}">
                  <a14:compatExt spid="_x0000_s41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13</xdr:row>
          <xdr:rowOff>9525</xdr:rowOff>
        </xdr:from>
        <xdr:to>
          <xdr:col>16</xdr:col>
          <xdr:colOff>152400</xdr:colOff>
          <xdr:row>13</xdr:row>
          <xdr:rowOff>257175</xdr:rowOff>
        </xdr:to>
        <xdr:sp macro="" textlink="">
          <xdr:nvSpPr>
            <xdr:cNvPr id="4162" name="Option Button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13</xdr:row>
          <xdr:rowOff>9525</xdr:rowOff>
        </xdr:from>
        <xdr:to>
          <xdr:col>19</xdr:col>
          <xdr:colOff>123825</xdr:colOff>
          <xdr:row>13</xdr:row>
          <xdr:rowOff>257175</xdr:rowOff>
        </xdr:to>
        <xdr:sp macro="" textlink="">
          <xdr:nvSpPr>
            <xdr:cNvPr id="4163" name="Option Button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13</xdr:row>
          <xdr:rowOff>9525</xdr:rowOff>
        </xdr:from>
        <xdr:to>
          <xdr:col>22</xdr:col>
          <xdr:colOff>133350</xdr:colOff>
          <xdr:row>13</xdr:row>
          <xdr:rowOff>257175</xdr:rowOff>
        </xdr:to>
        <xdr:sp macro="" textlink="">
          <xdr:nvSpPr>
            <xdr:cNvPr id="4164" name="Option Button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238125</xdr:rowOff>
        </xdr:from>
        <xdr:to>
          <xdr:col>24</xdr:col>
          <xdr:colOff>9525</xdr:colOff>
          <xdr:row>14</xdr:row>
          <xdr:rowOff>19050</xdr:rowOff>
        </xdr:to>
        <xdr:sp macro="" textlink="">
          <xdr:nvSpPr>
            <xdr:cNvPr id="4281" name="申請状況" hidden="1">
              <a:extLst>
                <a:ext uri="{63B3BB69-23CF-44E3-9099-C40C66FF867C}">
                  <a14:compatExt spid="_x0000_s42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13</xdr:row>
          <xdr:rowOff>0</xdr:rowOff>
        </xdr:from>
        <xdr:to>
          <xdr:col>30</xdr:col>
          <xdr:colOff>200025</xdr:colOff>
          <xdr:row>13</xdr:row>
          <xdr:rowOff>266700</xdr:rowOff>
        </xdr:to>
        <xdr:sp macro="" textlink="">
          <xdr:nvSpPr>
            <xdr:cNvPr id="4166" name="Option Button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13</xdr:row>
          <xdr:rowOff>9525</xdr:rowOff>
        </xdr:from>
        <xdr:to>
          <xdr:col>33</xdr:col>
          <xdr:colOff>200025</xdr:colOff>
          <xdr:row>13</xdr:row>
          <xdr:rowOff>257175</xdr:rowOff>
        </xdr:to>
        <xdr:sp macro="" textlink="">
          <xdr:nvSpPr>
            <xdr:cNvPr id="4167" name="Option Button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12</xdr:row>
          <xdr:rowOff>238125</xdr:rowOff>
        </xdr:from>
        <xdr:to>
          <xdr:col>34</xdr:col>
          <xdr:colOff>171450</xdr:colOff>
          <xdr:row>14</xdr:row>
          <xdr:rowOff>19050</xdr:rowOff>
        </xdr:to>
        <xdr:sp macro="" textlink="">
          <xdr:nvSpPr>
            <xdr:cNvPr id="4168" name="サービス利用" hidden="1">
              <a:extLst>
                <a:ext uri="{63B3BB69-23CF-44E3-9099-C40C66FF867C}">
                  <a14:compatExt spid="_x0000_s4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14</xdr:row>
          <xdr:rowOff>28575</xdr:rowOff>
        </xdr:from>
        <xdr:to>
          <xdr:col>7</xdr:col>
          <xdr:colOff>114300</xdr:colOff>
          <xdr:row>14</xdr:row>
          <xdr:rowOff>257175</xdr:rowOff>
        </xdr:to>
        <xdr:sp macro="" textlink="">
          <xdr:nvSpPr>
            <xdr:cNvPr id="4177" name="Option Button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14</xdr:row>
          <xdr:rowOff>28575</xdr:rowOff>
        </xdr:from>
        <xdr:to>
          <xdr:col>11</xdr:col>
          <xdr:colOff>114300</xdr:colOff>
          <xdr:row>14</xdr:row>
          <xdr:rowOff>257175</xdr:rowOff>
        </xdr:to>
        <xdr:sp macro="" textlink="">
          <xdr:nvSpPr>
            <xdr:cNvPr id="4178" name="Option Button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14</xdr:row>
          <xdr:rowOff>28575</xdr:rowOff>
        </xdr:from>
        <xdr:to>
          <xdr:col>15</xdr:col>
          <xdr:colOff>114300</xdr:colOff>
          <xdr:row>14</xdr:row>
          <xdr:rowOff>257175</xdr:rowOff>
        </xdr:to>
        <xdr:sp macro="" textlink="">
          <xdr:nvSpPr>
            <xdr:cNvPr id="4179" name="Option Button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14</xdr:row>
          <xdr:rowOff>28575</xdr:rowOff>
        </xdr:from>
        <xdr:to>
          <xdr:col>19</xdr:col>
          <xdr:colOff>85725</xdr:colOff>
          <xdr:row>14</xdr:row>
          <xdr:rowOff>257175</xdr:rowOff>
        </xdr:to>
        <xdr:sp macro="" textlink="">
          <xdr:nvSpPr>
            <xdr:cNvPr id="4180" name="Option Button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14</xdr:row>
          <xdr:rowOff>28575</xdr:rowOff>
        </xdr:from>
        <xdr:to>
          <xdr:col>23</xdr:col>
          <xdr:colOff>95250</xdr:colOff>
          <xdr:row>14</xdr:row>
          <xdr:rowOff>257175</xdr:rowOff>
        </xdr:to>
        <xdr:sp macro="" textlink="">
          <xdr:nvSpPr>
            <xdr:cNvPr id="4181" name="Option Button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xdr:row>
          <xdr:rowOff>28575</xdr:rowOff>
        </xdr:from>
        <xdr:to>
          <xdr:col>27</xdr:col>
          <xdr:colOff>76200</xdr:colOff>
          <xdr:row>14</xdr:row>
          <xdr:rowOff>257175</xdr:rowOff>
        </xdr:to>
        <xdr:sp macro="" textlink="">
          <xdr:nvSpPr>
            <xdr:cNvPr id="4182" name="Option Button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14</xdr:row>
          <xdr:rowOff>28575</xdr:rowOff>
        </xdr:from>
        <xdr:to>
          <xdr:col>31</xdr:col>
          <xdr:colOff>114300</xdr:colOff>
          <xdr:row>14</xdr:row>
          <xdr:rowOff>257175</xdr:rowOff>
        </xdr:to>
        <xdr:sp macro="" textlink="">
          <xdr:nvSpPr>
            <xdr:cNvPr id="4183" name="Option Button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28575</xdr:rowOff>
        </xdr:from>
        <xdr:to>
          <xdr:col>34</xdr:col>
          <xdr:colOff>95250</xdr:colOff>
          <xdr:row>15</xdr:row>
          <xdr:rowOff>95250</xdr:rowOff>
        </xdr:to>
        <xdr:sp macro="" textlink="">
          <xdr:nvSpPr>
            <xdr:cNvPr id="4184" name="介護保険設定" hidden="1">
              <a:extLst>
                <a:ext uri="{63B3BB69-23CF-44E3-9099-C40C66FF867C}">
                  <a14:compatExt spid="_x0000_s4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16</xdr:row>
          <xdr:rowOff>28575</xdr:rowOff>
        </xdr:from>
        <xdr:to>
          <xdr:col>6</xdr:col>
          <xdr:colOff>161925</xdr:colOff>
          <xdr:row>16</xdr:row>
          <xdr:rowOff>238125</xdr:rowOff>
        </xdr:to>
        <xdr:sp macro="" textlink="">
          <xdr:nvSpPr>
            <xdr:cNvPr id="4185" name="Option Button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xdr:row>
          <xdr:rowOff>28575</xdr:rowOff>
        </xdr:from>
        <xdr:to>
          <xdr:col>9</xdr:col>
          <xdr:colOff>161925</xdr:colOff>
          <xdr:row>16</xdr:row>
          <xdr:rowOff>238125</xdr:rowOff>
        </xdr:to>
        <xdr:sp macro="" textlink="">
          <xdr:nvSpPr>
            <xdr:cNvPr id="4186" name="Option Button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16</xdr:row>
          <xdr:rowOff>28575</xdr:rowOff>
        </xdr:from>
        <xdr:to>
          <xdr:col>16</xdr:col>
          <xdr:colOff>19050</xdr:colOff>
          <xdr:row>16</xdr:row>
          <xdr:rowOff>247650</xdr:rowOff>
        </xdr:to>
        <xdr:sp macro="" textlink="">
          <xdr:nvSpPr>
            <xdr:cNvPr id="4187" name="Option Button 91" hidden="1">
              <a:extLst>
                <a:ext uri="{63B3BB69-23CF-44E3-9099-C40C66FF867C}">
                  <a14:compatExt spid="_x0000_s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16</xdr:row>
          <xdr:rowOff>0</xdr:rowOff>
        </xdr:from>
        <xdr:to>
          <xdr:col>16</xdr:col>
          <xdr:colOff>200025</xdr:colOff>
          <xdr:row>17</xdr:row>
          <xdr:rowOff>28575</xdr:rowOff>
        </xdr:to>
        <xdr:sp macro="" textlink="">
          <xdr:nvSpPr>
            <xdr:cNvPr id="4188" name="障害認定身障手帳" hidden="1">
              <a:extLst>
                <a:ext uri="{63B3BB69-23CF-44E3-9099-C40C66FF867C}">
                  <a14:compatExt spid="_x0000_s4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17</xdr:row>
          <xdr:rowOff>38100</xdr:rowOff>
        </xdr:from>
        <xdr:to>
          <xdr:col>6</xdr:col>
          <xdr:colOff>152400</xdr:colOff>
          <xdr:row>17</xdr:row>
          <xdr:rowOff>247650</xdr:rowOff>
        </xdr:to>
        <xdr:sp macro="" textlink="">
          <xdr:nvSpPr>
            <xdr:cNvPr id="4189" name="Check Box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38100</xdr:rowOff>
        </xdr:from>
        <xdr:to>
          <xdr:col>9</xdr:col>
          <xdr:colOff>152400</xdr:colOff>
          <xdr:row>17</xdr:row>
          <xdr:rowOff>247650</xdr:rowOff>
        </xdr:to>
        <xdr:sp macro="" textlink="">
          <xdr:nvSpPr>
            <xdr:cNvPr id="4190" name="Check Box 94" hidden="1">
              <a:extLst>
                <a:ext uri="{63B3BB69-23CF-44E3-9099-C40C66FF867C}">
                  <a14:compatExt spid="_x0000_s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17</xdr:row>
          <xdr:rowOff>38100</xdr:rowOff>
        </xdr:from>
        <xdr:to>
          <xdr:col>12</xdr:col>
          <xdr:colOff>152400</xdr:colOff>
          <xdr:row>17</xdr:row>
          <xdr:rowOff>247650</xdr:rowOff>
        </xdr:to>
        <xdr:sp macro="" textlink="">
          <xdr:nvSpPr>
            <xdr:cNvPr id="4191" name="Check Box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17</xdr:row>
          <xdr:rowOff>38100</xdr:rowOff>
        </xdr:from>
        <xdr:to>
          <xdr:col>15</xdr:col>
          <xdr:colOff>152400</xdr:colOff>
          <xdr:row>17</xdr:row>
          <xdr:rowOff>247650</xdr:rowOff>
        </xdr:to>
        <xdr:sp macro="" textlink="">
          <xdr:nvSpPr>
            <xdr:cNvPr id="4192" name="Check Box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17</xdr:row>
          <xdr:rowOff>38100</xdr:rowOff>
        </xdr:from>
        <xdr:to>
          <xdr:col>18</xdr:col>
          <xdr:colOff>152400</xdr:colOff>
          <xdr:row>17</xdr:row>
          <xdr:rowOff>247650</xdr:rowOff>
        </xdr:to>
        <xdr:sp macro="" textlink="">
          <xdr:nvSpPr>
            <xdr:cNvPr id="4193" name="Check Box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xdr:row>
          <xdr:rowOff>9525</xdr:rowOff>
        </xdr:from>
        <xdr:to>
          <xdr:col>19</xdr:col>
          <xdr:colOff>19050</xdr:colOff>
          <xdr:row>18</xdr:row>
          <xdr:rowOff>38100</xdr:rowOff>
        </xdr:to>
        <xdr:sp macro="" textlink="">
          <xdr:nvSpPr>
            <xdr:cNvPr id="4194" name="Group Box 98" hidden="1">
              <a:extLst>
                <a:ext uri="{63B3BB69-23CF-44E3-9099-C40C66FF867C}">
                  <a14:compatExt spid="_x0000_s4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18</xdr:row>
          <xdr:rowOff>38100</xdr:rowOff>
        </xdr:from>
        <xdr:to>
          <xdr:col>5</xdr:col>
          <xdr:colOff>171450</xdr:colOff>
          <xdr:row>18</xdr:row>
          <xdr:rowOff>247650</xdr:rowOff>
        </xdr:to>
        <xdr:sp macro="" textlink="">
          <xdr:nvSpPr>
            <xdr:cNvPr id="4198" name="Option Button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38100</xdr:rowOff>
        </xdr:from>
        <xdr:to>
          <xdr:col>8</xdr:col>
          <xdr:colOff>171450</xdr:colOff>
          <xdr:row>18</xdr:row>
          <xdr:rowOff>247650</xdr:rowOff>
        </xdr:to>
        <xdr:sp macro="" textlink="">
          <xdr:nvSpPr>
            <xdr:cNvPr id="4199" name="Option Button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18</xdr:row>
          <xdr:rowOff>28575</xdr:rowOff>
        </xdr:from>
        <xdr:to>
          <xdr:col>9</xdr:col>
          <xdr:colOff>123825</xdr:colOff>
          <xdr:row>19</xdr:row>
          <xdr:rowOff>85725</xdr:rowOff>
        </xdr:to>
        <xdr:sp macro="" textlink="">
          <xdr:nvSpPr>
            <xdr:cNvPr id="4200" name="障害認定精神" hidden="1">
              <a:extLst>
                <a:ext uri="{63B3BB69-23CF-44E3-9099-C40C66FF867C}">
                  <a14:compatExt spid="_x0000_s4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xdr:row>
          <xdr:rowOff>9525</xdr:rowOff>
        </xdr:from>
        <xdr:to>
          <xdr:col>22</xdr:col>
          <xdr:colOff>190500</xdr:colOff>
          <xdr:row>19</xdr:row>
          <xdr:rowOff>0</xdr:rowOff>
        </xdr:to>
        <xdr:sp macro="" textlink="">
          <xdr:nvSpPr>
            <xdr:cNvPr id="4201" name="Option Button 105" hidden="1">
              <a:extLst>
                <a:ext uri="{63B3BB69-23CF-44E3-9099-C40C66FF867C}">
                  <a14:compatExt spid="_x0000_s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200025</xdr:colOff>
          <xdr:row>18</xdr:row>
          <xdr:rowOff>9525</xdr:rowOff>
        </xdr:from>
        <xdr:to>
          <xdr:col>24</xdr:col>
          <xdr:colOff>200025</xdr:colOff>
          <xdr:row>19</xdr:row>
          <xdr:rowOff>0</xdr:rowOff>
        </xdr:to>
        <xdr:sp macro="" textlink="">
          <xdr:nvSpPr>
            <xdr:cNvPr id="4202" name="Option Button 106" hidden="1">
              <a:extLst>
                <a:ext uri="{63B3BB69-23CF-44E3-9099-C40C66FF867C}">
                  <a14:compatExt spid="_x0000_s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18</xdr:row>
          <xdr:rowOff>9525</xdr:rowOff>
        </xdr:from>
        <xdr:to>
          <xdr:col>27</xdr:col>
          <xdr:colOff>200025</xdr:colOff>
          <xdr:row>19</xdr:row>
          <xdr:rowOff>0</xdr:rowOff>
        </xdr:to>
        <xdr:sp macro="" textlink="">
          <xdr:nvSpPr>
            <xdr:cNvPr id="4203" name="Option Button 107" hidden="1">
              <a:extLst>
                <a:ext uri="{63B3BB69-23CF-44E3-9099-C40C66FF867C}">
                  <a14:compatExt spid="_x0000_s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18</xdr:row>
          <xdr:rowOff>9525</xdr:rowOff>
        </xdr:from>
        <xdr:to>
          <xdr:col>30</xdr:col>
          <xdr:colOff>200025</xdr:colOff>
          <xdr:row>19</xdr:row>
          <xdr:rowOff>0</xdr:rowOff>
        </xdr:to>
        <xdr:sp macro="" textlink="">
          <xdr:nvSpPr>
            <xdr:cNvPr id="4204" name="Option Button 108" hidden="1">
              <a:extLst>
                <a:ext uri="{63B3BB69-23CF-44E3-9099-C40C66FF867C}">
                  <a14:compatExt spid="_x0000_s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200025</xdr:colOff>
          <xdr:row>18</xdr:row>
          <xdr:rowOff>9525</xdr:rowOff>
        </xdr:from>
        <xdr:to>
          <xdr:col>33</xdr:col>
          <xdr:colOff>200025</xdr:colOff>
          <xdr:row>19</xdr:row>
          <xdr:rowOff>0</xdr:rowOff>
        </xdr:to>
        <xdr:sp macro="" textlink="">
          <xdr:nvSpPr>
            <xdr:cNvPr id="4205" name="Option Button 109" hidden="1">
              <a:extLst>
                <a:ext uri="{63B3BB69-23CF-44E3-9099-C40C66FF867C}">
                  <a14:compatExt spid="_x0000_s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17</xdr:row>
          <xdr:rowOff>247650</xdr:rowOff>
        </xdr:from>
        <xdr:to>
          <xdr:col>34</xdr:col>
          <xdr:colOff>123825</xdr:colOff>
          <xdr:row>19</xdr:row>
          <xdr:rowOff>47625</xdr:rowOff>
        </xdr:to>
        <xdr:sp macro="" textlink="">
          <xdr:nvSpPr>
            <xdr:cNvPr id="4206" name="療育手帳" hidden="1">
              <a:extLst>
                <a:ext uri="{63B3BB69-23CF-44E3-9099-C40C66FF867C}">
                  <a14:compatExt spid="_x0000_s42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20</xdr:row>
          <xdr:rowOff>0</xdr:rowOff>
        </xdr:from>
        <xdr:to>
          <xdr:col>6</xdr:col>
          <xdr:colOff>190500</xdr:colOff>
          <xdr:row>20</xdr:row>
          <xdr:rowOff>266700</xdr:rowOff>
        </xdr:to>
        <xdr:sp macro="" textlink="">
          <xdr:nvSpPr>
            <xdr:cNvPr id="4225" name="Check Box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0</xdr:rowOff>
        </xdr:from>
        <xdr:to>
          <xdr:col>9</xdr:col>
          <xdr:colOff>190500</xdr:colOff>
          <xdr:row>20</xdr:row>
          <xdr:rowOff>266700</xdr:rowOff>
        </xdr:to>
        <xdr:sp macro="" textlink="">
          <xdr:nvSpPr>
            <xdr:cNvPr id="4207" name="Check Box 111" hidden="1">
              <a:extLst>
                <a:ext uri="{63B3BB69-23CF-44E3-9099-C40C66FF867C}">
                  <a14:compatExt spid="_x0000_s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20</xdr:row>
          <xdr:rowOff>0</xdr:rowOff>
        </xdr:from>
        <xdr:to>
          <xdr:col>12</xdr:col>
          <xdr:colOff>200025</xdr:colOff>
          <xdr:row>20</xdr:row>
          <xdr:rowOff>266700</xdr:rowOff>
        </xdr:to>
        <xdr:sp macro="" textlink="">
          <xdr:nvSpPr>
            <xdr:cNvPr id="4208" name="Check Box 112" hidden="1">
              <a:extLst>
                <a:ext uri="{63B3BB69-23CF-44E3-9099-C40C66FF867C}">
                  <a14:compatExt spid="_x0000_s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20</xdr:row>
          <xdr:rowOff>9525</xdr:rowOff>
        </xdr:from>
        <xdr:to>
          <xdr:col>18</xdr:col>
          <xdr:colOff>28575</xdr:colOff>
          <xdr:row>20</xdr:row>
          <xdr:rowOff>257175</xdr:rowOff>
        </xdr:to>
        <xdr:sp macro="" textlink="">
          <xdr:nvSpPr>
            <xdr:cNvPr id="4209" name="Check Box 113" hidden="1">
              <a:extLst>
                <a:ext uri="{63B3BB69-23CF-44E3-9099-C40C66FF867C}">
                  <a14:compatExt spid="_x0000_s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20</xdr:row>
          <xdr:rowOff>9525</xdr:rowOff>
        </xdr:from>
        <xdr:to>
          <xdr:col>20</xdr:col>
          <xdr:colOff>9525</xdr:colOff>
          <xdr:row>20</xdr:row>
          <xdr:rowOff>257175</xdr:rowOff>
        </xdr:to>
        <xdr:sp macro="" textlink="">
          <xdr:nvSpPr>
            <xdr:cNvPr id="4210" name="Check Box 114" hidden="1">
              <a:extLst>
                <a:ext uri="{63B3BB69-23CF-44E3-9099-C40C66FF867C}">
                  <a14:compatExt spid="_x0000_s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9525</xdr:rowOff>
        </xdr:from>
        <xdr:to>
          <xdr:col>23</xdr:col>
          <xdr:colOff>28575</xdr:colOff>
          <xdr:row>20</xdr:row>
          <xdr:rowOff>257175</xdr:rowOff>
        </xdr:to>
        <xdr:sp macro="" textlink="">
          <xdr:nvSpPr>
            <xdr:cNvPr id="4211" name="Check Box 115" hidden="1">
              <a:extLst>
                <a:ext uri="{63B3BB69-23CF-44E3-9099-C40C66FF867C}">
                  <a14:compatExt spid="_x0000_s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9525</xdr:rowOff>
        </xdr:from>
        <xdr:to>
          <xdr:col>30</xdr:col>
          <xdr:colOff>28575</xdr:colOff>
          <xdr:row>20</xdr:row>
          <xdr:rowOff>257175</xdr:rowOff>
        </xdr:to>
        <xdr:sp macro="" textlink="">
          <xdr:nvSpPr>
            <xdr:cNvPr id="4212" name="Check Box 116" hidden="1">
              <a:extLst>
                <a:ext uri="{63B3BB69-23CF-44E3-9099-C40C66FF867C}">
                  <a14:compatExt spid="_x0000_s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266700</xdr:rowOff>
        </xdr:from>
        <xdr:to>
          <xdr:col>34</xdr:col>
          <xdr:colOff>133350</xdr:colOff>
          <xdr:row>21</xdr:row>
          <xdr:rowOff>9525</xdr:rowOff>
        </xdr:to>
        <xdr:sp macro="" textlink="">
          <xdr:nvSpPr>
            <xdr:cNvPr id="4213" name="家族状況同居" hidden="1">
              <a:extLst>
                <a:ext uri="{63B3BB69-23CF-44E3-9099-C40C66FF867C}">
                  <a14:compatExt spid="_x0000_s42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21</xdr:row>
          <xdr:rowOff>0</xdr:rowOff>
        </xdr:from>
        <xdr:to>
          <xdr:col>6</xdr:col>
          <xdr:colOff>19050</xdr:colOff>
          <xdr:row>22</xdr:row>
          <xdr:rowOff>0</xdr:rowOff>
        </xdr:to>
        <xdr:sp macro="" textlink="">
          <xdr:nvSpPr>
            <xdr:cNvPr id="4214" name="Check Box 118" hidden="1">
              <a:extLst>
                <a:ext uri="{63B3BB69-23CF-44E3-9099-C40C66FF867C}">
                  <a14:compatExt spid="_x0000_s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0</xdr:rowOff>
        </xdr:from>
        <xdr:to>
          <xdr:col>10</xdr:col>
          <xdr:colOff>9525</xdr:colOff>
          <xdr:row>21</xdr:row>
          <xdr:rowOff>266700</xdr:rowOff>
        </xdr:to>
        <xdr:sp macro="" textlink="">
          <xdr:nvSpPr>
            <xdr:cNvPr id="4215" name="Check Box 119" hidden="1">
              <a:extLst>
                <a:ext uri="{63B3BB69-23CF-44E3-9099-C40C66FF867C}">
                  <a14:compatExt spid="_x0000_s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21</xdr:row>
          <xdr:rowOff>9525</xdr:rowOff>
        </xdr:from>
        <xdr:to>
          <xdr:col>12</xdr:col>
          <xdr:colOff>142875</xdr:colOff>
          <xdr:row>21</xdr:row>
          <xdr:rowOff>257175</xdr:rowOff>
        </xdr:to>
        <xdr:sp macro="" textlink="">
          <xdr:nvSpPr>
            <xdr:cNvPr id="4216" name="Check Box 120" hidden="1">
              <a:extLst>
                <a:ext uri="{63B3BB69-23CF-44E3-9099-C40C66FF867C}">
                  <a14:compatExt spid="_x0000_s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21</xdr:row>
          <xdr:rowOff>0</xdr:rowOff>
        </xdr:from>
        <xdr:to>
          <xdr:col>18</xdr:col>
          <xdr:colOff>9525</xdr:colOff>
          <xdr:row>22</xdr:row>
          <xdr:rowOff>0</xdr:rowOff>
        </xdr:to>
        <xdr:sp macro="" textlink="">
          <xdr:nvSpPr>
            <xdr:cNvPr id="4217" name="Check Box 121" hidden="1">
              <a:extLst>
                <a:ext uri="{63B3BB69-23CF-44E3-9099-C40C66FF867C}">
                  <a14:compatExt spid="_x0000_s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21</xdr:row>
          <xdr:rowOff>0</xdr:rowOff>
        </xdr:from>
        <xdr:to>
          <xdr:col>20</xdr:col>
          <xdr:colOff>0</xdr:colOff>
          <xdr:row>22</xdr:row>
          <xdr:rowOff>0</xdr:rowOff>
        </xdr:to>
        <xdr:sp macro="" textlink="">
          <xdr:nvSpPr>
            <xdr:cNvPr id="4218" name="Check Box 122" hidden="1">
              <a:extLst>
                <a:ext uri="{63B3BB69-23CF-44E3-9099-C40C66FF867C}">
                  <a14:compatExt spid="_x0000_s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200025</xdr:colOff>
          <xdr:row>21</xdr:row>
          <xdr:rowOff>0</xdr:rowOff>
        </xdr:from>
        <xdr:to>
          <xdr:col>21</xdr:col>
          <xdr:colOff>209550</xdr:colOff>
          <xdr:row>22</xdr:row>
          <xdr:rowOff>0</xdr:rowOff>
        </xdr:to>
        <xdr:sp macro="" textlink="">
          <xdr:nvSpPr>
            <xdr:cNvPr id="4219" name="Check Box 123" hidden="1">
              <a:extLst>
                <a:ext uri="{63B3BB69-23CF-44E3-9099-C40C66FF867C}">
                  <a14:compatExt spid="_x0000_s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21</xdr:row>
          <xdr:rowOff>0</xdr:rowOff>
        </xdr:from>
        <xdr:to>
          <xdr:col>29</xdr:col>
          <xdr:colOff>0</xdr:colOff>
          <xdr:row>22</xdr:row>
          <xdr:rowOff>0</xdr:rowOff>
        </xdr:to>
        <xdr:sp macro="" textlink="">
          <xdr:nvSpPr>
            <xdr:cNvPr id="4220" name="Check Box 124" hidden="1">
              <a:extLst>
                <a:ext uri="{63B3BB69-23CF-44E3-9099-C40C66FF867C}">
                  <a14:compatExt spid="_x0000_s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21</xdr:row>
          <xdr:rowOff>9525</xdr:rowOff>
        </xdr:from>
        <xdr:to>
          <xdr:col>34</xdr:col>
          <xdr:colOff>85725</xdr:colOff>
          <xdr:row>22</xdr:row>
          <xdr:rowOff>28575</xdr:rowOff>
        </xdr:to>
        <xdr:sp macro="" textlink="">
          <xdr:nvSpPr>
            <xdr:cNvPr id="4221" name="家族状況介護" hidden="1">
              <a:extLst>
                <a:ext uri="{63B3BB69-23CF-44E3-9099-C40C66FF867C}">
                  <a14:compatExt spid="_x0000_s4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22</xdr:row>
          <xdr:rowOff>38100</xdr:rowOff>
        </xdr:from>
        <xdr:to>
          <xdr:col>7</xdr:col>
          <xdr:colOff>190500</xdr:colOff>
          <xdr:row>22</xdr:row>
          <xdr:rowOff>247650</xdr:rowOff>
        </xdr:to>
        <xdr:sp macro="" textlink="">
          <xdr:nvSpPr>
            <xdr:cNvPr id="4222" name="Option Button 126" hidden="1">
              <a:extLst>
                <a:ext uri="{63B3BB69-23CF-44E3-9099-C40C66FF867C}">
                  <a14:compatExt spid="_x0000_s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22</xdr:row>
          <xdr:rowOff>28575</xdr:rowOff>
        </xdr:from>
        <xdr:to>
          <xdr:col>12</xdr:col>
          <xdr:colOff>104775</xdr:colOff>
          <xdr:row>22</xdr:row>
          <xdr:rowOff>257175</xdr:rowOff>
        </xdr:to>
        <xdr:sp macro="" textlink="">
          <xdr:nvSpPr>
            <xdr:cNvPr id="4223" name="Option Button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22</xdr:row>
          <xdr:rowOff>9525</xdr:rowOff>
        </xdr:from>
        <xdr:to>
          <xdr:col>16</xdr:col>
          <xdr:colOff>123825</xdr:colOff>
          <xdr:row>23</xdr:row>
          <xdr:rowOff>47625</xdr:rowOff>
        </xdr:to>
        <xdr:sp macro="" textlink="">
          <xdr:nvSpPr>
            <xdr:cNvPr id="4224" name="日中の状況" hidden="1">
              <a:extLst>
                <a:ext uri="{63B3BB69-23CF-44E3-9099-C40C66FF867C}">
                  <a14:compatExt spid="_x0000_s4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24</xdr:row>
          <xdr:rowOff>9525</xdr:rowOff>
        </xdr:from>
        <xdr:to>
          <xdr:col>6</xdr:col>
          <xdr:colOff>152400</xdr:colOff>
          <xdr:row>24</xdr:row>
          <xdr:rowOff>266700</xdr:rowOff>
        </xdr:to>
        <xdr:sp macro="" textlink="">
          <xdr:nvSpPr>
            <xdr:cNvPr id="4226" name="Check Box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9525</xdr:rowOff>
        </xdr:from>
        <xdr:to>
          <xdr:col>9</xdr:col>
          <xdr:colOff>152400</xdr:colOff>
          <xdr:row>24</xdr:row>
          <xdr:rowOff>266700</xdr:rowOff>
        </xdr:to>
        <xdr:sp macro="" textlink="">
          <xdr:nvSpPr>
            <xdr:cNvPr id="4227" name="Check Box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24</xdr:row>
          <xdr:rowOff>19050</xdr:rowOff>
        </xdr:from>
        <xdr:to>
          <xdr:col>12</xdr:col>
          <xdr:colOff>95250</xdr:colOff>
          <xdr:row>24</xdr:row>
          <xdr:rowOff>257175</xdr:rowOff>
        </xdr:to>
        <xdr:sp macro="" textlink="">
          <xdr:nvSpPr>
            <xdr:cNvPr id="4228" name="Option Button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24</xdr:row>
          <xdr:rowOff>19050</xdr:rowOff>
        </xdr:from>
        <xdr:to>
          <xdr:col>15</xdr:col>
          <xdr:colOff>95250</xdr:colOff>
          <xdr:row>24</xdr:row>
          <xdr:rowOff>257175</xdr:rowOff>
        </xdr:to>
        <xdr:sp macro="" textlink="">
          <xdr:nvSpPr>
            <xdr:cNvPr id="4229" name="Option Button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24</xdr:row>
          <xdr:rowOff>19050</xdr:rowOff>
        </xdr:from>
        <xdr:to>
          <xdr:col>19</xdr:col>
          <xdr:colOff>66675</xdr:colOff>
          <xdr:row>24</xdr:row>
          <xdr:rowOff>257175</xdr:rowOff>
        </xdr:to>
        <xdr:sp macro="" textlink="">
          <xdr:nvSpPr>
            <xdr:cNvPr id="4230" name="Option Button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219075</xdr:rowOff>
        </xdr:from>
        <xdr:to>
          <xdr:col>21</xdr:col>
          <xdr:colOff>152400</xdr:colOff>
          <xdr:row>25</xdr:row>
          <xdr:rowOff>19050</xdr:rowOff>
        </xdr:to>
        <xdr:sp macro="" textlink="">
          <xdr:nvSpPr>
            <xdr:cNvPr id="4231" name="権利擁護" hidden="1">
              <a:extLst>
                <a:ext uri="{63B3BB69-23CF-44E3-9099-C40C66FF867C}">
                  <a14:compatExt spid="_x0000_s42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24</xdr:row>
          <xdr:rowOff>0</xdr:rowOff>
        </xdr:from>
        <xdr:to>
          <xdr:col>27</xdr:col>
          <xdr:colOff>95250</xdr:colOff>
          <xdr:row>25</xdr:row>
          <xdr:rowOff>0</xdr:rowOff>
        </xdr:to>
        <xdr:sp macro="" textlink="">
          <xdr:nvSpPr>
            <xdr:cNvPr id="4232" name="Option Button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24</xdr:row>
          <xdr:rowOff>0</xdr:rowOff>
        </xdr:from>
        <xdr:to>
          <xdr:col>31</xdr:col>
          <xdr:colOff>133350</xdr:colOff>
          <xdr:row>25</xdr:row>
          <xdr:rowOff>0</xdr:rowOff>
        </xdr:to>
        <xdr:sp macro="" textlink="">
          <xdr:nvSpPr>
            <xdr:cNvPr id="4233" name="Option Button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23</xdr:row>
          <xdr:rowOff>257175</xdr:rowOff>
        </xdr:from>
        <xdr:to>
          <xdr:col>33</xdr:col>
          <xdr:colOff>57150</xdr:colOff>
          <xdr:row>25</xdr:row>
          <xdr:rowOff>0</xdr:rowOff>
        </xdr:to>
        <xdr:sp macro="" textlink="">
          <xdr:nvSpPr>
            <xdr:cNvPr id="4234" name="権利擁護申請利用" hidden="1">
              <a:extLst>
                <a:ext uri="{63B3BB69-23CF-44E3-9099-C40C66FF867C}">
                  <a14:compatExt spid="_x0000_s42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26</xdr:row>
          <xdr:rowOff>28575</xdr:rowOff>
        </xdr:from>
        <xdr:to>
          <xdr:col>6</xdr:col>
          <xdr:colOff>114300</xdr:colOff>
          <xdr:row>26</xdr:row>
          <xdr:rowOff>266700</xdr:rowOff>
        </xdr:to>
        <xdr:sp macro="" textlink="">
          <xdr:nvSpPr>
            <xdr:cNvPr id="4249" name="Option Button 153" hidden="1">
              <a:extLst>
                <a:ext uri="{63B3BB69-23CF-44E3-9099-C40C66FF867C}">
                  <a14:compatExt spid="_x0000_s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xdr:row>
          <xdr:rowOff>28575</xdr:rowOff>
        </xdr:from>
        <xdr:to>
          <xdr:col>11</xdr:col>
          <xdr:colOff>0</xdr:colOff>
          <xdr:row>26</xdr:row>
          <xdr:rowOff>266700</xdr:rowOff>
        </xdr:to>
        <xdr:sp macro="" textlink="">
          <xdr:nvSpPr>
            <xdr:cNvPr id="4250" name="Option Button 154" hidden="1">
              <a:extLst>
                <a:ext uri="{63B3BB69-23CF-44E3-9099-C40C66FF867C}">
                  <a14:compatExt spid="_x0000_s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26</xdr:row>
          <xdr:rowOff>28575</xdr:rowOff>
        </xdr:from>
        <xdr:to>
          <xdr:col>15</xdr:col>
          <xdr:colOff>0</xdr:colOff>
          <xdr:row>26</xdr:row>
          <xdr:rowOff>266700</xdr:rowOff>
        </xdr:to>
        <xdr:sp macro="" textlink="">
          <xdr:nvSpPr>
            <xdr:cNvPr id="4251" name="Option Button 155" hidden="1">
              <a:extLst>
                <a:ext uri="{63B3BB69-23CF-44E3-9099-C40C66FF867C}">
                  <a14:compatExt spid="_x0000_s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26</xdr:row>
          <xdr:rowOff>9525</xdr:rowOff>
        </xdr:from>
        <xdr:to>
          <xdr:col>20</xdr:col>
          <xdr:colOff>190500</xdr:colOff>
          <xdr:row>27</xdr:row>
          <xdr:rowOff>0</xdr:rowOff>
        </xdr:to>
        <xdr:sp macro="" textlink="">
          <xdr:nvSpPr>
            <xdr:cNvPr id="4252" name="Option Button 156" hidden="1">
              <a:extLst>
                <a:ext uri="{63B3BB69-23CF-44E3-9099-C40C66FF867C}">
                  <a14:compatExt spid="_x0000_s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104775</xdr:rowOff>
        </xdr:from>
        <xdr:to>
          <xdr:col>20</xdr:col>
          <xdr:colOff>200025</xdr:colOff>
          <xdr:row>27</xdr:row>
          <xdr:rowOff>114300</xdr:rowOff>
        </xdr:to>
        <xdr:sp macro="" textlink="">
          <xdr:nvSpPr>
            <xdr:cNvPr id="4253" name="住宅状況" hidden="1">
              <a:extLst>
                <a:ext uri="{63B3BB69-23CF-44E3-9099-C40C66FF867C}">
                  <a14:compatExt spid="_x0000_s42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26</xdr:row>
          <xdr:rowOff>9525</xdr:rowOff>
        </xdr:from>
        <xdr:to>
          <xdr:col>25</xdr:col>
          <xdr:colOff>228600</xdr:colOff>
          <xdr:row>27</xdr:row>
          <xdr:rowOff>0</xdr:rowOff>
        </xdr:to>
        <xdr:sp macro="" textlink="">
          <xdr:nvSpPr>
            <xdr:cNvPr id="4254" name="Option Button 158" hidden="1">
              <a:extLst>
                <a:ext uri="{63B3BB69-23CF-44E3-9099-C40C66FF867C}">
                  <a14:compatExt spid="_x0000_s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26</xdr:row>
          <xdr:rowOff>9525</xdr:rowOff>
        </xdr:from>
        <xdr:to>
          <xdr:col>30</xdr:col>
          <xdr:colOff>28575</xdr:colOff>
          <xdr:row>27</xdr:row>
          <xdr:rowOff>0</xdr:rowOff>
        </xdr:to>
        <xdr:sp macro="" textlink="">
          <xdr:nvSpPr>
            <xdr:cNvPr id="4255" name="Option Button 159" hidden="1">
              <a:extLst>
                <a:ext uri="{63B3BB69-23CF-44E3-9099-C40C66FF867C}">
                  <a14:compatExt spid="_x0000_s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26</xdr:row>
          <xdr:rowOff>0</xdr:rowOff>
        </xdr:from>
        <xdr:to>
          <xdr:col>31</xdr:col>
          <xdr:colOff>190500</xdr:colOff>
          <xdr:row>27</xdr:row>
          <xdr:rowOff>47625</xdr:rowOff>
        </xdr:to>
        <xdr:sp macro="" textlink="">
          <xdr:nvSpPr>
            <xdr:cNvPr id="4256" name="EV停止" hidden="1">
              <a:extLst>
                <a:ext uri="{63B3BB69-23CF-44E3-9099-C40C66FF867C}">
                  <a14:compatExt spid="_x0000_s42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xdr:row>
          <xdr:rowOff>28575</xdr:rowOff>
        </xdr:from>
        <xdr:to>
          <xdr:col>7</xdr:col>
          <xdr:colOff>180975</xdr:colOff>
          <xdr:row>28</xdr:row>
          <xdr:rowOff>0</xdr:rowOff>
        </xdr:to>
        <xdr:sp macro="" textlink="">
          <xdr:nvSpPr>
            <xdr:cNvPr id="4260" name="Option Button 164" hidden="1">
              <a:extLst>
                <a:ext uri="{63B3BB69-23CF-44E3-9099-C40C66FF867C}">
                  <a14:compatExt spid="_x0000_s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27</xdr:row>
          <xdr:rowOff>19050</xdr:rowOff>
        </xdr:from>
        <xdr:to>
          <xdr:col>12</xdr:col>
          <xdr:colOff>152400</xdr:colOff>
          <xdr:row>28</xdr:row>
          <xdr:rowOff>9525</xdr:rowOff>
        </xdr:to>
        <xdr:sp macro="" textlink="">
          <xdr:nvSpPr>
            <xdr:cNvPr id="4261" name="Option Button 165" hidden="1">
              <a:extLst>
                <a:ext uri="{63B3BB69-23CF-44E3-9099-C40C66FF867C}">
                  <a14:compatExt spid="_x0000_s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180975</xdr:rowOff>
        </xdr:from>
        <xdr:to>
          <xdr:col>13</xdr:col>
          <xdr:colOff>142875</xdr:colOff>
          <xdr:row>28</xdr:row>
          <xdr:rowOff>66675</xdr:rowOff>
        </xdr:to>
        <xdr:sp macro="" textlink="">
          <xdr:nvSpPr>
            <xdr:cNvPr id="4280" name="住宅改修" hidden="1">
              <a:extLst>
                <a:ext uri="{63B3BB69-23CF-44E3-9099-C40C66FF867C}">
                  <a14:compatExt spid="_x0000_s42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19050</xdr:rowOff>
        </xdr:from>
        <xdr:to>
          <xdr:col>6</xdr:col>
          <xdr:colOff>161925</xdr:colOff>
          <xdr:row>30</xdr:row>
          <xdr:rowOff>0</xdr:rowOff>
        </xdr:to>
        <xdr:sp macro="" textlink="">
          <xdr:nvSpPr>
            <xdr:cNvPr id="4263" name="Check Box 167" hidden="1">
              <a:extLst>
                <a:ext uri="{63B3BB69-23CF-44E3-9099-C40C66FF867C}">
                  <a14:compatExt spid="_x0000_s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9525</xdr:rowOff>
        </xdr:from>
        <xdr:to>
          <xdr:col>11</xdr:col>
          <xdr:colOff>85725</xdr:colOff>
          <xdr:row>30</xdr:row>
          <xdr:rowOff>0</xdr:rowOff>
        </xdr:to>
        <xdr:sp macro="" textlink="">
          <xdr:nvSpPr>
            <xdr:cNvPr id="4264" name="Check Box 168" hidden="1">
              <a:extLst>
                <a:ext uri="{63B3BB69-23CF-44E3-9099-C40C66FF867C}">
                  <a14:compatExt spid="_x0000_s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29</xdr:row>
          <xdr:rowOff>19050</xdr:rowOff>
        </xdr:from>
        <xdr:to>
          <xdr:col>16</xdr:col>
          <xdr:colOff>200025</xdr:colOff>
          <xdr:row>30</xdr:row>
          <xdr:rowOff>0</xdr:rowOff>
        </xdr:to>
        <xdr:sp macro="" textlink="">
          <xdr:nvSpPr>
            <xdr:cNvPr id="4265" name="Check Box 169" hidden="1">
              <a:extLst>
                <a:ext uri="{63B3BB69-23CF-44E3-9099-C40C66FF867C}">
                  <a14:compatExt spid="_x0000_s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29</xdr:row>
          <xdr:rowOff>19050</xdr:rowOff>
        </xdr:from>
        <xdr:to>
          <xdr:col>21</xdr:col>
          <xdr:colOff>190500</xdr:colOff>
          <xdr:row>30</xdr:row>
          <xdr:rowOff>0</xdr:rowOff>
        </xdr:to>
        <xdr:sp macro="" textlink="">
          <xdr:nvSpPr>
            <xdr:cNvPr id="4266" name="Check Box 170" hidden="1">
              <a:extLst>
                <a:ext uri="{63B3BB69-23CF-44E3-9099-C40C66FF867C}">
                  <a14:compatExt spid="_x0000_s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29</xdr:row>
          <xdr:rowOff>19050</xdr:rowOff>
        </xdr:from>
        <xdr:to>
          <xdr:col>24</xdr:col>
          <xdr:colOff>161925</xdr:colOff>
          <xdr:row>30</xdr:row>
          <xdr:rowOff>0</xdr:rowOff>
        </xdr:to>
        <xdr:sp macro="" textlink="">
          <xdr:nvSpPr>
            <xdr:cNvPr id="4267" name="Check Box 171" hidden="1">
              <a:extLst>
                <a:ext uri="{63B3BB69-23CF-44E3-9099-C40C66FF867C}">
                  <a14:compatExt spid="_x0000_s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0</xdr:rowOff>
        </xdr:from>
        <xdr:to>
          <xdr:col>27</xdr:col>
          <xdr:colOff>190500</xdr:colOff>
          <xdr:row>30</xdr:row>
          <xdr:rowOff>9525</xdr:rowOff>
        </xdr:to>
        <xdr:sp macro="" textlink="">
          <xdr:nvSpPr>
            <xdr:cNvPr id="4268" name="Check Box 172" hidden="1">
              <a:extLst>
                <a:ext uri="{63B3BB69-23CF-44E3-9099-C40C66FF867C}">
                  <a14:compatExt spid="_x0000_s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28</xdr:row>
          <xdr:rowOff>266700</xdr:rowOff>
        </xdr:from>
        <xdr:to>
          <xdr:col>28</xdr:col>
          <xdr:colOff>19050</xdr:colOff>
          <xdr:row>30</xdr:row>
          <xdr:rowOff>57150</xdr:rowOff>
        </xdr:to>
        <xdr:sp macro="" textlink="">
          <xdr:nvSpPr>
            <xdr:cNvPr id="4269" name="転帰先" hidden="1">
              <a:extLst>
                <a:ext uri="{63B3BB69-23CF-44E3-9099-C40C66FF867C}">
                  <a14:compatExt spid="_x0000_s4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19050</xdr:rowOff>
        </xdr:from>
        <xdr:to>
          <xdr:col>6</xdr:col>
          <xdr:colOff>152400</xdr:colOff>
          <xdr:row>33</xdr:row>
          <xdr:rowOff>0</xdr:rowOff>
        </xdr:to>
        <xdr:sp macro="" textlink="">
          <xdr:nvSpPr>
            <xdr:cNvPr id="4270" name="Check Box 174" hidden="1">
              <a:extLst>
                <a:ext uri="{63B3BB69-23CF-44E3-9099-C40C66FF867C}">
                  <a14:compatExt spid="_x0000_s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9525</xdr:rowOff>
        </xdr:from>
        <xdr:to>
          <xdr:col>11</xdr:col>
          <xdr:colOff>171450</xdr:colOff>
          <xdr:row>33</xdr:row>
          <xdr:rowOff>0</xdr:rowOff>
        </xdr:to>
        <xdr:sp macro="" textlink="">
          <xdr:nvSpPr>
            <xdr:cNvPr id="4271" name="Check Box 175" hidden="1">
              <a:extLst>
                <a:ext uri="{63B3BB69-23CF-44E3-9099-C40C66FF867C}">
                  <a14:compatExt spid="_x0000_s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32</xdr:row>
          <xdr:rowOff>28575</xdr:rowOff>
        </xdr:from>
        <xdr:to>
          <xdr:col>16</xdr:col>
          <xdr:colOff>0</xdr:colOff>
          <xdr:row>32</xdr:row>
          <xdr:rowOff>257175</xdr:rowOff>
        </xdr:to>
        <xdr:sp macro="" textlink="">
          <xdr:nvSpPr>
            <xdr:cNvPr id="4272" name="Check Box 176" hidden="1">
              <a:extLst>
                <a:ext uri="{63B3BB69-23CF-44E3-9099-C40C66FF867C}">
                  <a14:compatExt spid="_x0000_s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32</xdr:row>
          <xdr:rowOff>9525</xdr:rowOff>
        </xdr:from>
        <xdr:to>
          <xdr:col>19</xdr:col>
          <xdr:colOff>0</xdr:colOff>
          <xdr:row>33</xdr:row>
          <xdr:rowOff>0</xdr:rowOff>
        </xdr:to>
        <xdr:sp macro="" textlink="">
          <xdr:nvSpPr>
            <xdr:cNvPr id="4273" name="Check Box 177" hidden="1">
              <a:extLst>
                <a:ext uri="{63B3BB69-23CF-44E3-9099-C40C66FF867C}">
                  <a14:compatExt spid="_x0000_s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31</xdr:row>
          <xdr:rowOff>180975</xdr:rowOff>
        </xdr:from>
        <xdr:to>
          <xdr:col>19</xdr:col>
          <xdr:colOff>66675</xdr:colOff>
          <xdr:row>33</xdr:row>
          <xdr:rowOff>85725</xdr:rowOff>
        </xdr:to>
        <xdr:sp macro="" textlink="">
          <xdr:nvSpPr>
            <xdr:cNvPr id="4274" name="部屋希望" hidden="1">
              <a:extLst>
                <a:ext uri="{63B3BB69-23CF-44E3-9099-C40C66FF867C}">
                  <a14:compatExt spid="_x0000_s4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36</xdr:row>
          <xdr:rowOff>28575</xdr:rowOff>
        </xdr:from>
        <xdr:to>
          <xdr:col>7</xdr:col>
          <xdr:colOff>200025</xdr:colOff>
          <xdr:row>36</xdr:row>
          <xdr:rowOff>257175</xdr:rowOff>
        </xdr:to>
        <xdr:sp macro="" textlink="">
          <xdr:nvSpPr>
            <xdr:cNvPr id="4275" name="Check Box 179" hidden="1">
              <a:extLst>
                <a:ext uri="{63B3BB69-23CF-44E3-9099-C40C66FF867C}">
                  <a14:compatExt spid="_x0000_s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36</xdr:row>
          <xdr:rowOff>9525</xdr:rowOff>
        </xdr:from>
        <xdr:to>
          <xdr:col>11</xdr:col>
          <xdr:colOff>161925</xdr:colOff>
          <xdr:row>37</xdr:row>
          <xdr:rowOff>0</xdr:rowOff>
        </xdr:to>
        <xdr:sp macro="" textlink="">
          <xdr:nvSpPr>
            <xdr:cNvPr id="4276" name="Check Box 180" hidden="1">
              <a:extLst>
                <a:ext uri="{63B3BB69-23CF-44E3-9099-C40C66FF867C}">
                  <a14:compatExt spid="_x0000_s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36</xdr:row>
          <xdr:rowOff>19050</xdr:rowOff>
        </xdr:from>
        <xdr:to>
          <xdr:col>16</xdr:col>
          <xdr:colOff>133350</xdr:colOff>
          <xdr:row>36</xdr:row>
          <xdr:rowOff>266700</xdr:rowOff>
        </xdr:to>
        <xdr:sp macro="" textlink="">
          <xdr:nvSpPr>
            <xdr:cNvPr id="4277" name="Check Box 181" hidden="1">
              <a:extLst>
                <a:ext uri="{63B3BB69-23CF-44E3-9099-C40C66FF867C}">
                  <a14:compatExt spid="_x0000_s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36</xdr:row>
          <xdr:rowOff>9525</xdr:rowOff>
        </xdr:from>
        <xdr:to>
          <xdr:col>20</xdr:col>
          <xdr:colOff>0</xdr:colOff>
          <xdr:row>37</xdr:row>
          <xdr:rowOff>0</xdr:rowOff>
        </xdr:to>
        <xdr:sp macro="" textlink="">
          <xdr:nvSpPr>
            <xdr:cNvPr id="4278" name="Check Box 182" hidden="1">
              <a:extLst>
                <a:ext uri="{63B3BB69-23CF-44E3-9099-C40C66FF867C}">
                  <a14:compatExt spid="_x0000_s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228600</xdr:rowOff>
        </xdr:from>
        <xdr:to>
          <xdr:col>20</xdr:col>
          <xdr:colOff>190500</xdr:colOff>
          <xdr:row>37</xdr:row>
          <xdr:rowOff>76200</xdr:rowOff>
        </xdr:to>
        <xdr:sp macro="" textlink="">
          <xdr:nvSpPr>
            <xdr:cNvPr id="4279" name="申請状況" hidden="1">
              <a:extLst>
                <a:ext uri="{63B3BB69-23CF-44E3-9099-C40C66FF867C}">
                  <a14:compatExt spid="_x0000_s42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26</xdr:col>
      <xdr:colOff>108857</xdr:colOff>
      <xdr:row>4</xdr:row>
      <xdr:rowOff>11365</xdr:rowOff>
    </xdr:from>
    <xdr:to>
      <xdr:col>27</xdr:col>
      <xdr:colOff>132782</xdr:colOff>
      <xdr:row>4</xdr:row>
      <xdr:rowOff>184897</xdr:rowOff>
    </xdr:to>
    <xdr:grpSp>
      <xdr:nvGrpSpPr>
        <xdr:cNvPr id="2" name="グループ化 1">
          <a:extLst>
            <a:ext uri="{FF2B5EF4-FFF2-40B4-BE49-F238E27FC236}">
              <a16:creationId xmlns="" xmlns:a16="http://schemas.microsoft.com/office/drawing/2014/main" id="{00000000-0008-0000-0800-000002000000}"/>
            </a:ext>
          </a:extLst>
        </xdr:cNvPr>
        <xdr:cNvGrpSpPr>
          <a:grpSpLocks/>
        </xdr:cNvGrpSpPr>
      </xdr:nvGrpSpPr>
      <xdr:grpSpPr>
        <a:xfrm>
          <a:off x="6090569" y="697165"/>
          <a:ext cx="290626" cy="173532"/>
          <a:chOff x="6092496" y="340136"/>
          <a:chExt cx="237070" cy="234130"/>
        </a:xfrm>
      </xdr:grpSpPr>
      <mc:AlternateContent xmlns:mc="http://schemas.openxmlformats.org/markup-compatibility/2006">
        <mc:Choice xmlns:a14="http://schemas.microsoft.com/office/drawing/2010/main" Requires="a14">
          <xdr:sp macro="" textlink="">
            <xdr:nvSpPr>
              <xdr:cNvPr id="1748993" name="Option Button 1" hidden="1">
                <a:extLst>
                  <a:ext uri="{63B3BB69-23CF-44E3-9099-C40C66FF867C}">
                    <a14:compatExt spid="_x0000_s1748993"/>
                  </a:ext>
                </a:extLst>
              </xdr:cNvPr>
              <xdr:cNvSpPr/>
            </xdr:nvSpPr>
            <xdr:spPr bwMode="auto">
              <a:xfrm>
                <a:off x="6092496" y="340136"/>
                <a:ext cx="237070" cy="2341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 name="テキスト ボックス 3">
            <a:extLst>
              <a:ext uri="{FF2B5EF4-FFF2-40B4-BE49-F238E27FC236}">
                <a16:creationId xmlns="" xmlns:a16="http://schemas.microsoft.com/office/drawing/2014/main" id="{00000000-0008-0000-0800-000004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160009</xdr:colOff>
      <xdr:row>3</xdr:row>
      <xdr:rowOff>164434</xdr:rowOff>
    </xdr:from>
    <xdr:to>
      <xdr:col>28</xdr:col>
      <xdr:colOff>184983</xdr:colOff>
      <xdr:row>5</xdr:row>
      <xdr:rowOff>5603</xdr:rowOff>
    </xdr:to>
    <xdr:grpSp>
      <xdr:nvGrpSpPr>
        <xdr:cNvPr id="5" name="グループ化 4">
          <a:extLst>
            <a:ext uri="{FF2B5EF4-FFF2-40B4-BE49-F238E27FC236}">
              <a16:creationId xmlns="" xmlns:a16="http://schemas.microsoft.com/office/drawing/2014/main" id="{00000000-0008-0000-0800-000005000000}"/>
            </a:ext>
          </a:extLst>
        </xdr:cNvPr>
        <xdr:cNvGrpSpPr>
          <a:grpSpLocks/>
        </xdr:cNvGrpSpPr>
      </xdr:nvGrpSpPr>
      <xdr:grpSpPr>
        <a:xfrm>
          <a:off x="6408419" y="678784"/>
          <a:ext cx="291674" cy="203119"/>
          <a:chOff x="6092718" y="299230"/>
          <a:chExt cx="237062" cy="315941"/>
        </a:xfrm>
      </xdr:grpSpPr>
      <mc:AlternateContent xmlns:mc="http://schemas.openxmlformats.org/markup-compatibility/2006">
        <mc:Choice xmlns:a14="http://schemas.microsoft.com/office/drawing/2010/main" Requires="a14">
          <xdr:sp macro="" textlink="">
            <xdr:nvSpPr>
              <xdr:cNvPr id="1748994" name="Option Button 2" hidden="1">
                <a:extLst>
                  <a:ext uri="{63B3BB69-23CF-44E3-9099-C40C66FF867C}">
                    <a14:compatExt spid="_x0000_s1748994"/>
                  </a:ext>
                </a:extLst>
              </xdr:cNvPr>
              <xdr:cNvSpPr/>
            </xdr:nvSpPr>
            <xdr:spPr bwMode="auto">
              <a:xfrm>
                <a:off x="6092718" y="299230"/>
                <a:ext cx="237062" cy="3159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 name="テキスト ボックス 6">
            <a:extLst>
              <a:ext uri="{FF2B5EF4-FFF2-40B4-BE49-F238E27FC236}">
                <a16:creationId xmlns="" xmlns:a16="http://schemas.microsoft.com/office/drawing/2014/main" id="{00000000-0008-0000-0800-000007000000}"/>
              </a:ext>
            </a:extLst>
          </xdr:cNvPr>
          <xdr:cNvSpPr txBox="1"/>
        </xdr:nvSpPr>
        <xdr:spPr>
          <a:xfrm>
            <a:off x="6243394"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226283</xdr:colOff>
      <xdr:row>4</xdr:row>
      <xdr:rowOff>22411</xdr:rowOff>
    </xdr:from>
    <xdr:to>
      <xdr:col>31</xdr:col>
      <xdr:colOff>8795</xdr:colOff>
      <xdr:row>4</xdr:row>
      <xdr:rowOff>179853</xdr:rowOff>
    </xdr:to>
    <xdr:grpSp>
      <xdr:nvGrpSpPr>
        <xdr:cNvPr id="8" name="グループ化 7">
          <a:extLst>
            <a:ext uri="{FF2B5EF4-FFF2-40B4-BE49-F238E27FC236}">
              <a16:creationId xmlns="" xmlns:a16="http://schemas.microsoft.com/office/drawing/2014/main" id="{00000000-0008-0000-0800-000008000000}"/>
            </a:ext>
          </a:extLst>
        </xdr:cNvPr>
        <xdr:cNvGrpSpPr>
          <a:grpSpLocks/>
        </xdr:cNvGrpSpPr>
      </xdr:nvGrpSpPr>
      <xdr:grpSpPr>
        <a:xfrm>
          <a:off x="6741379" y="708211"/>
          <a:ext cx="468312" cy="157442"/>
          <a:chOff x="6092640" y="343343"/>
          <a:chExt cx="237066" cy="242220"/>
        </a:xfrm>
      </xdr:grpSpPr>
      <mc:AlternateContent xmlns:mc="http://schemas.openxmlformats.org/markup-compatibility/2006">
        <mc:Choice xmlns:a14="http://schemas.microsoft.com/office/drawing/2010/main" Requires="a14">
          <xdr:sp macro="" textlink="">
            <xdr:nvSpPr>
              <xdr:cNvPr id="1748995" name="Option Button 3" hidden="1">
                <a:extLst>
                  <a:ext uri="{63B3BB69-23CF-44E3-9099-C40C66FF867C}">
                    <a14:compatExt spid="_x0000_s1748995"/>
                  </a:ext>
                </a:extLst>
              </xdr:cNvPr>
              <xdr:cNvSpPr/>
            </xdr:nvSpPr>
            <xdr:spPr bwMode="auto">
              <a:xfrm>
                <a:off x="6092640" y="343343"/>
                <a:ext cx="237066" cy="227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 name="テキスト ボックス 9">
            <a:extLst>
              <a:ext uri="{FF2B5EF4-FFF2-40B4-BE49-F238E27FC236}">
                <a16:creationId xmlns="" xmlns:a16="http://schemas.microsoft.com/office/drawing/2014/main" id="{00000000-0008-0000-0800-00000A000000}"/>
              </a:ext>
            </a:extLst>
          </xdr:cNvPr>
          <xdr:cNvSpPr txBox="1"/>
        </xdr:nvSpPr>
        <xdr:spPr>
          <a:xfrm>
            <a:off x="6178724" y="354729"/>
            <a:ext cx="132059"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26</xdr:col>
      <xdr:colOff>108857</xdr:colOff>
      <xdr:row>6</xdr:row>
      <xdr:rowOff>11365</xdr:rowOff>
    </xdr:from>
    <xdr:to>
      <xdr:col>27</xdr:col>
      <xdr:colOff>132782</xdr:colOff>
      <xdr:row>6</xdr:row>
      <xdr:rowOff>184897</xdr:rowOff>
    </xdr:to>
    <xdr:grpSp>
      <xdr:nvGrpSpPr>
        <xdr:cNvPr id="11" name="グループ化 10">
          <a:extLst>
            <a:ext uri="{FF2B5EF4-FFF2-40B4-BE49-F238E27FC236}">
              <a16:creationId xmlns="" xmlns:a16="http://schemas.microsoft.com/office/drawing/2014/main" id="{00000000-0008-0000-0800-00000B000000}"/>
            </a:ext>
          </a:extLst>
        </xdr:cNvPr>
        <xdr:cNvGrpSpPr>
          <a:grpSpLocks/>
        </xdr:cNvGrpSpPr>
      </xdr:nvGrpSpPr>
      <xdr:grpSpPr>
        <a:xfrm>
          <a:off x="6090569" y="1078165"/>
          <a:ext cx="290626" cy="173532"/>
          <a:chOff x="6092496" y="340136"/>
          <a:chExt cx="237070" cy="234130"/>
        </a:xfrm>
      </xdr:grpSpPr>
      <mc:AlternateContent xmlns:mc="http://schemas.openxmlformats.org/markup-compatibility/2006">
        <mc:Choice xmlns:a14="http://schemas.microsoft.com/office/drawing/2010/main" Requires="a14">
          <xdr:sp macro="" textlink="">
            <xdr:nvSpPr>
              <xdr:cNvPr id="1748996" name="Option Button 4" hidden="1">
                <a:extLst>
                  <a:ext uri="{63B3BB69-23CF-44E3-9099-C40C66FF867C}">
                    <a14:compatExt spid="_x0000_s1748996"/>
                  </a:ext>
                </a:extLst>
              </xdr:cNvPr>
              <xdr:cNvSpPr/>
            </xdr:nvSpPr>
            <xdr:spPr bwMode="auto">
              <a:xfrm>
                <a:off x="6092496" y="340136"/>
                <a:ext cx="237070" cy="2341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 name="テキスト ボックス 12">
            <a:extLst>
              <a:ext uri="{FF2B5EF4-FFF2-40B4-BE49-F238E27FC236}">
                <a16:creationId xmlns="" xmlns:a16="http://schemas.microsoft.com/office/drawing/2014/main" id="{00000000-0008-0000-0800-00000D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160009</xdr:colOff>
      <xdr:row>6</xdr:row>
      <xdr:rowOff>7552</xdr:rowOff>
    </xdr:from>
    <xdr:to>
      <xdr:col>28</xdr:col>
      <xdr:colOff>184983</xdr:colOff>
      <xdr:row>6</xdr:row>
      <xdr:rowOff>179294</xdr:rowOff>
    </xdr:to>
    <xdr:grpSp>
      <xdr:nvGrpSpPr>
        <xdr:cNvPr id="14" name="グループ化 13">
          <a:extLst>
            <a:ext uri="{FF2B5EF4-FFF2-40B4-BE49-F238E27FC236}">
              <a16:creationId xmlns="" xmlns:a16="http://schemas.microsoft.com/office/drawing/2014/main" id="{00000000-0008-0000-0800-00000E000000}"/>
            </a:ext>
          </a:extLst>
        </xdr:cNvPr>
        <xdr:cNvGrpSpPr>
          <a:grpSpLocks/>
        </xdr:cNvGrpSpPr>
      </xdr:nvGrpSpPr>
      <xdr:grpSpPr>
        <a:xfrm>
          <a:off x="6408419" y="1074352"/>
          <a:ext cx="291674" cy="171742"/>
          <a:chOff x="6092718" y="325092"/>
          <a:chExt cx="237062" cy="264222"/>
        </a:xfrm>
      </xdr:grpSpPr>
      <mc:AlternateContent xmlns:mc="http://schemas.openxmlformats.org/markup-compatibility/2006">
        <mc:Choice xmlns:a14="http://schemas.microsoft.com/office/drawing/2010/main" Requires="a14">
          <xdr:sp macro="" textlink="">
            <xdr:nvSpPr>
              <xdr:cNvPr id="1748997" name="Option Button 5" hidden="1">
                <a:extLst>
                  <a:ext uri="{63B3BB69-23CF-44E3-9099-C40C66FF867C}">
                    <a14:compatExt spid="_x0000_s1748997"/>
                  </a:ext>
                </a:extLst>
              </xdr:cNvPr>
              <xdr:cNvSpPr/>
            </xdr:nvSpPr>
            <xdr:spPr bwMode="auto">
              <a:xfrm>
                <a:off x="6092718" y="325092"/>
                <a:ext cx="237062" cy="2642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 name="テキスト ボックス 15">
            <a:extLst>
              <a:ext uri="{FF2B5EF4-FFF2-40B4-BE49-F238E27FC236}">
                <a16:creationId xmlns="" xmlns:a16="http://schemas.microsoft.com/office/drawing/2014/main" id="{00000000-0008-0000-0800-000010000000}"/>
              </a:ext>
            </a:extLst>
          </xdr:cNvPr>
          <xdr:cNvSpPr txBox="1"/>
        </xdr:nvSpPr>
        <xdr:spPr>
          <a:xfrm>
            <a:off x="6243394"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226283</xdr:colOff>
      <xdr:row>5</xdr:row>
      <xdr:rowOff>187235</xdr:rowOff>
    </xdr:from>
    <xdr:to>
      <xdr:col>31</xdr:col>
      <xdr:colOff>8795</xdr:colOff>
      <xdr:row>7</xdr:row>
      <xdr:rowOff>5603</xdr:rowOff>
    </xdr:to>
    <xdr:grpSp>
      <xdr:nvGrpSpPr>
        <xdr:cNvPr id="17" name="グループ化 16">
          <a:extLst>
            <a:ext uri="{FF2B5EF4-FFF2-40B4-BE49-F238E27FC236}">
              <a16:creationId xmlns="" xmlns:a16="http://schemas.microsoft.com/office/drawing/2014/main" id="{00000000-0008-0000-0800-000011000000}"/>
            </a:ext>
          </a:extLst>
        </xdr:cNvPr>
        <xdr:cNvGrpSpPr>
          <a:grpSpLocks/>
        </xdr:cNvGrpSpPr>
      </xdr:nvGrpSpPr>
      <xdr:grpSpPr>
        <a:xfrm>
          <a:off x="6741379" y="1063535"/>
          <a:ext cx="468312" cy="199368"/>
          <a:chOff x="6092640" y="303841"/>
          <a:chExt cx="237066" cy="306722"/>
        </a:xfrm>
      </xdr:grpSpPr>
      <mc:AlternateContent xmlns:mc="http://schemas.openxmlformats.org/markup-compatibility/2006">
        <mc:Choice xmlns:a14="http://schemas.microsoft.com/office/drawing/2010/main" Requires="a14">
          <xdr:sp macro="" textlink="">
            <xdr:nvSpPr>
              <xdr:cNvPr id="1748998" name="Option Button 6" hidden="1">
                <a:extLst>
                  <a:ext uri="{63B3BB69-23CF-44E3-9099-C40C66FF867C}">
                    <a14:compatExt spid="_x0000_s1748998"/>
                  </a:ext>
                </a:extLst>
              </xdr:cNvPr>
              <xdr:cNvSpPr/>
            </xdr:nvSpPr>
            <xdr:spPr bwMode="auto">
              <a:xfrm>
                <a:off x="6092640" y="303841"/>
                <a:ext cx="237066" cy="3067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 name="テキスト ボックス 18">
            <a:extLst>
              <a:ext uri="{FF2B5EF4-FFF2-40B4-BE49-F238E27FC236}">
                <a16:creationId xmlns="" xmlns:a16="http://schemas.microsoft.com/office/drawing/2014/main" id="{00000000-0008-0000-0800-000013000000}"/>
              </a:ext>
            </a:extLst>
          </xdr:cNvPr>
          <xdr:cNvSpPr txBox="1"/>
        </xdr:nvSpPr>
        <xdr:spPr>
          <a:xfrm>
            <a:off x="6178724" y="354729"/>
            <a:ext cx="132059"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26</xdr:col>
      <xdr:colOff>109313</xdr:colOff>
      <xdr:row>7</xdr:row>
      <xdr:rowOff>6010</xdr:rowOff>
    </xdr:from>
    <xdr:to>
      <xdr:col>27</xdr:col>
      <xdr:colOff>133238</xdr:colOff>
      <xdr:row>8</xdr:row>
      <xdr:rowOff>0</xdr:rowOff>
    </xdr:to>
    <xdr:grpSp>
      <xdr:nvGrpSpPr>
        <xdr:cNvPr id="20" name="グループ化 19">
          <a:extLst>
            <a:ext uri="{FF2B5EF4-FFF2-40B4-BE49-F238E27FC236}">
              <a16:creationId xmlns="" xmlns:a16="http://schemas.microsoft.com/office/drawing/2014/main" id="{00000000-0008-0000-0800-000014000000}"/>
            </a:ext>
          </a:extLst>
        </xdr:cNvPr>
        <xdr:cNvGrpSpPr>
          <a:grpSpLocks/>
        </xdr:cNvGrpSpPr>
      </xdr:nvGrpSpPr>
      <xdr:grpSpPr>
        <a:xfrm>
          <a:off x="6091025" y="1263310"/>
          <a:ext cx="290626" cy="184490"/>
          <a:chOff x="6092496" y="332744"/>
          <a:chExt cx="237070" cy="248915"/>
        </a:xfrm>
      </xdr:grpSpPr>
      <mc:AlternateContent xmlns:mc="http://schemas.openxmlformats.org/markup-compatibility/2006">
        <mc:Choice xmlns:a14="http://schemas.microsoft.com/office/drawing/2010/main" Requires="a14">
          <xdr:sp macro="" textlink="">
            <xdr:nvSpPr>
              <xdr:cNvPr id="1748999" name="Option Button 7" hidden="1">
                <a:extLst>
                  <a:ext uri="{63B3BB69-23CF-44E3-9099-C40C66FF867C}">
                    <a14:compatExt spid="_x0000_s1748999"/>
                  </a:ext>
                </a:extLst>
              </xdr:cNvPr>
              <xdr:cNvSpPr/>
            </xdr:nvSpPr>
            <xdr:spPr bwMode="auto">
              <a:xfrm>
                <a:off x="6092496" y="332744"/>
                <a:ext cx="237070" cy="2489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 name="テキスト ボックス 21">
            <a:extLst>
              <a:ext uri="{FF2B5EF4-FFF2-40B4-BE49-F238E27FC236}">
                <a16:creationId xmlns="" xmlns:a16="http://schemas.microsoft.com/office/drawing/2014/main" id="{00000000-0008-0000-0800-000016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160465</xdr:colOff>
      <xdr:row>7</xdr:row>
      <xdr:rowOff>13724</xdr:rowOff>
    </xdr:from>
    <xdr:to>
      <xdr:col>28</xdr:col>
      <xdr:colOff>185439</xdr:colOff>
      <xdr:row>7</xdr:row>
      <xdr:rowOff>179096</xdr:rowOff>
    </xdr:to>
    <xdr:grpSp>
      <xdr:nvGrpSpPr>
        <xdr:cNvPr id="23" name="グループ化 22">
          <a:extLst>
            <a:ext uri="{FF2B5EF4-FFF2-40B4-BE49-F238E27FC236}">
              <a16:creationId xmlns="" xmlns:a16="http://schemas.microsoft.com/office/drawing/2014/main" id="{00000000-0008-0000-0800-000017000000}"/>
            </a:ext>
          </a:extLst>
        </xdr:cNvPr>
        <xdr:cNvGrpSpPr>
          <a:grpSpLocks/>
        </xdr:cNvGrpSpPr>
      </xdr:nvGrpSpPr>
      <xdr:grpSpPr>
        <a:xfrm>
          <a:off x="6408875" y="1271024"/>
          <a:ext cx="291674" cy="165372"/>
          <a:chOff x="6092718" y="334150"/>
          <a:chExt cx="237062" cy="254420"/>
        </a:xfrm>
      </xdr:grpSpPr>
      <mc:AlternateContent xmlns:mc="http://schemas.openxmlformats.org/markup-compatibility/2006">
        <mc:Choice xmlns:a14="http://schemas.microsoft.com/office/drawing/2010/main" Requires="a14">
          <xdr:sp macro="" textlink="">
            <xdr:nvSpPr>
              <xdr:cNvPr id="1749000" name="Option Button 8" hidden="1">
                <a:extLst>
                  <a:ext uri="{63B3BB69-23CF-44E3-9099-C40C66FF867C}">
                    <a14:compatExt spid="_x0000_s1749000"/>
                  </a:ext>
                </a:extLst>
              </xdr:cNvPr>
              <xdr:cNvSpPr/>
            </xdr:nvSpPr>
            <xdr:spPr bwMode="auto">
              <a:xfrm>
                <a:off x="6092718" y="334150"/>
                <a:ext cx="237062" cy="2461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 name="テキスト ボックス 24">
            <a:extLst>
              <a:ext uri="{FF2B5EF4-FFF2-40B4-BE49-F238E27FC236}">
                <a16:creationId xmlns="" xmlns:a16="http://schemas.microsoft.com/office/drawing/2014/main" id="{00000000-0008-0000-0800-000019000000}"/>
              </a:ext>
            </a:extLst>
          </xdr:cNvPr>
          <xdr:cNvSpPr txBox="1"/>
        </xdr:nvSpPr>
        <xdr:spPr>
          <a:xfrm>
            <a:off x="6243394"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228099</xdr:colOff>
      <xdr:row>6</xdr:row>
      <xdr:rowOff>179294</xdr:rowOff>
    </xdr:from>
    <xdr:to>
      <xdr:col>31</xdr:col>
      <xdr:colOff>9446</xdr:colOff>
      <xdr:row>8</xdr:row>
      <xdr:rowOff>11070</xdr:rowOff>
    </xdr:to>
    <xdr:grpSp>
      <xdr:nvGrpSpPr>
        <xdr:cNvPr id="26" name="グループ化 25">
          <a:extLst>
            <a:ext uri="{FF2B5EF4-FFF2-40B4-BE49-F238E27FC236}">
              <a16:creationId xmlns="" xmlns:a16="http://schemas.microsoft.com/office/drawing/2014/main" id="{00000000-0008-0000-0800-00001A000000}"/>
            </a:ext>
          </a:extLst>
        </xdr:cNvPr>
        <xdr:cNvGrpSpPr>
          <a:grpSpLocks/>
        </xdr:cNvGrpSpPr>
      </xdr:nvGrpSpPr>
      <xdr:grpSpPr>
        <a:xfrm>
          <a:off x="6743207" y="1246094"/>
          <a:ext cx="467147" cy="212776"/>
          <a:chOff x="6092724" y="293527"/>
          <a:chExt cx="237064" cy="327350"/>
        </a:xfrm>
      </xdr:grpSpPr>
      <mc:AlternateContent xmlns:mc="http://schemas.openxmlformats.org/markup-compatibility/2006">
        <mc:Choice xmlns:a14="http://schemas.microsoft.com/office/drawing/2010/main" Requires="a14">
          <xdr:sp macro="" textlink="">
            <xdr:nvSpPr>
              <xdr:cNvPr id="1749001" name="Option Button 9" hidden="1">
                <a:extLst>
                  <a:ext uri="{63B3BB69-23CF-44E3-9099-C40C66FF867C}">
                    <a14:compatExt spid="_x0000_s1749001"/>
                  </a:ext>
                </a:extLst>
              </xdr:cNvPr>
              <xdr:cNvSpPr/>
            </xdr:nvSpPr>
            <xdr:spPr bwMode="auto">
              <a:xfrm>
                <a:off x="6092724" y="293527"/>
                <a:ext cx="237064" cy="327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 name="テキスト ボックス 27">
            <a:extLst>
              <a:ext uri="{FF2B5EF4-FFF2-40B4-BE49-F238E27FC236}">
                <a16:creationId xmlns="" xmlns:a16="http://schemas.microsoft.com/office/drawing/2014/main" id="{00000000-0008-0000-0800-00001C000000}"/>
              </a:ext>
            </a:extLst>
          </xdr:cNvPr>
          <xdr:cNvSpPr txBox="1"/>
        </xdr:nvSpPr>
        <xdr:spPr>
          <a:xfrm>
            <a:off x="6183556" y="354729"/>
            <a:ext cx="132059"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8</xdr:col>
      <xdr:colOff>11360</xdr:colOff>
      <xdr:row>13</xdr:row>
      <xdr:rowOff>24042</xdr:rowOff>
    </xdr:from>
    <xdr:to>
      <xdr:col>10</xdr:col>
      <xdr:colOff>63497</xdr:colOff>
      <xdr:row>14</xdr:row>
      <xdr:rowOff>9524</xdr:rowOff>
    </xdr:to>
    <xdr:grpSp>
      <xdr:nvGrpSpPr>
        <xdr:cNvPr id="29" name="グループ化 28">
          <a:extLst>
            <a:ext uri="{FF2B5EF4-FFF2-40B4-BE49-F238E27FC236}">
              <a16:creationId xmlns="" xmlns:a16="http://schemas.microsoft.com/office/drawing/2014/main" id="{00000000-0008-0000-0800-00001D000000}"/>
            </a:ext>
          </a:extLst>
        </xdr:cNvPr>
        <xdr:cNvGrpSpPr/>
      </xdr:nvGrpSpPr>
      <xdr:grpSpPr>
        <a:xfrm>
          <a:off x="1944933" y="2290989"/>
          <a:ext cx="452188" cy="166458"/>
          <a:chOff x="4910143" y="1167431"/>
          <a:chExt cx="448369" cy="220069"/>
        </a:xfrm>
      </xdr:grpSpPr>
      <mc:AlternateContent xmlns:mc="http://schemas.openxmlformats.org/markup-compatibility/2006">
        <mc:Choice xmlns:a14="http://schemas.microsoft.com/office/drawing/2010/main" Requires="a14">
          <xdr:sp macro="" textlink="">
            <xdr:nvSpPr>
              <xdr:cNvPr id="1749002" name="Check Box 10" hidden="1">
                <a:extLst>
                  <a:ext uri="{63B3BB69-23CF-44E3-9099-C40C66FF867C}">
                    <a14:compatExt spid="_x0000_s1749002"/>
                  </a:ext>
                </a:extLst>
              </xdr:cNvPr>
              <xdr:cNvSpPr/>
            </xdr:nvSpPr>
            <xdr:spPr bwMode="auto">
              <a:xfrm>
                <a:off x="4910143" y="1169184"/>
                <a:ext cx="187082" cy="218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 name="テキスト ボックス 30">
            <a:extLst>
              <a:ext uri="{FF2B5EF4-FFF2-40B4-BE49-F238E27FC236}">
                <a16:creationId xmlns="" xmlns:a16="http://schemas.microsoft.com/office/drawing/2014/main" id="{00000000-0008-0000-0800-00001F000000}"/>
              </a:ext>
            </a:extLst>
          </xdr:cNvPr>
          <xdr:cNvSpPr txBox="1"/>
        </xdr:nvSpPr>
        <xdr:spPr>
          <a:xfrm>
            <a:off x="5105396" y="1167431"/>
            <a:ext cx="253116"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重湯</a:t>
            </a:r>
          </a:p>
        </xdr:txBody>
      </xdr:sp>
    </xdr:grpSp>
    <xdr:clientData/>
  </xdr:twoCellAnchor>
  <xdr:twoCellAnchor editAs="oneCell">
    <xdr:from>
      <xdr:col>10</xdr:col>
      <xdr:colOff>155143</xdr:colOff>
      <xdr:row>13</xdr:row>
      <xdr:rowOff>22669</xdr:rowOff>
    </xdr:from>
    <xdr:to>
      <xdr:col>14</xdr:col>
      <xdr:colOff>178592</xdr:colOff>
      <xdr:row>13</xdr:row>
      <xdr:rowOff>169454</xdr:rowOff>
    </xdr:to>
    <xdr:grpSp>
      <xdr:nvGrpSpPr>
        <xdr:cNvPr id="32" name="グループ化 31">
          <a:extLst>
            <a:ext uri="{FF2B5EF4-FFF2-40B4-BE49-F238E27FC236}">
              <a16:creationId xmlns="" xmlns:a16="http://schemas.microsoft.com/office/drawing/2014/main" id="{00000000-0008-0000-0800-000020000000}"/>
            </a:ext>
          </a:extLst>
        </xdr:cNvPr>
        <xdr:cNvGrpSpPr/>
      </xdr:nvGrpSpPr>
      <xdr:grpSpPr>
        <a:xfrm>
          <a:off x="2488766" y="2289619"/>
          <a:ext cx="823551" cy="146785"/>
          <a:chOff x="4910141" y="1167429"/>
          <a:chExt cx="816923" cy="193700"/>
        </a:xfrm>
      </xdr:grpSpPr>
      <mc:AlternateContent xmlns:mc="http://schemas.openxmlformats.org/markup-compatibility/2006">
        <mc:Choice xmlns:a14="http://schemas.microsoft.com/office/drawing/2010/main" Requires="a14">
          <xdr:sp macro="" textlink="">
            <xdr:nvSpPr>
              <xdr:cNvPr id="1749003" name="Check Box 11" hidden="1">
                <a:extLst>
                  <a:ext uri="{63B3BB69-23CF-44E3-9099-C40C66FF867C}">
                    <a14:compatExt spid="_x0000_s1749003"/>
                  </a:ext>
                </a:extLst>
              </xdr:cNvPr>
              <xdr:cNvSpPr/>
            </xdr:nvSpPr>
            <xdr:spPr bwMode="auto">
              <a:xfrm>
                <a:off x="4910141" y="1181111"/>
                <a:ext cx="209644"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4" name="テキスト ボックス 33">
            <a:extLst>
              <a:ext uri="{FF2B5EF4-FFF2-40B4-BE49-F238E27FC236}">
                <a16:creationId xmlns="" xmlns:a16="http://schemas.microsoft.com/office/drawing/2014/main" id="{00000000-0008-0000-0800-000022000000}"/>
              </a:ext>
            </a:extLst>
          </xdr:cNvPr>
          <xdr:cNvSpPr txBox="1"/>
        </xdr:nvSpPr>
        <xdr:spPr>
          <a:xfrm>
            <a:off x="5105401" y="1167429"/>
            <a:ext cx="62166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ミキサー粥</a:t>
            </a:r>
          </a:p>
        </xdr:txBody>
      </xdr:sp>
    </xdr:grpSp>
    <xdr:clientData/>
  </xdr:twoCellAnchor>
  <xdr:twoCellAnchor editAs="oneCell">
    <xdr:from>
      <xdr:col>14</xdr:col>
      <xdr:colOff>170318</xdr:colOff>
      <xdr:row>13</xdr:row>
      <xdr:rowOff>21611</xdr:rowOff>
    </xdr:from>
    <xdr:to>
      <xdr:col>17</xdr:col>
      <xdr:colOff>45412</xdr:colOff>
      <xdr:row>13</xdr:row>
      <xdr:rowOff>168396</xdr:rowOff>
    </xdr:to>
    <xdr:grpSp>
      <xdr:nvGrpSpPr>
        <xdr:cNvPr id="35" name="グループ化 34">
          <a:extLst>
            <a:ext uri="{FF2B5EF4-FFF2-40B4-BE49-F238E27FC236}">
              <a16:creationId xmlns="" xmlns:a16="http://schemas.microsoft.com/office/drawing/2014/main" id="{00000000-0008-0000-0800-000023000000}"/>
            </a:ext>
          </a:extLst>
        </xdr:cNvPr>
        <xdr:cNvGrpSpPr/>
      </xdr:nvGrpSpPr>
      <xdr:grpSpPr>
        <a:xfrm>
          <a:off x="3304043" y="2288561"/>
          <a:ext cx="437069" cy="146785"/>
          <a:chOff x="4910152" y="1167431"/>
          <a:chExt cx="434782" cy="193700"/>
        </a:xfrm>
      </xdr:grpSpPr>
      <mc:AlternateContent xmlns:mc="http://schemas.openxmlformats.org/markup-compatibility/2006">
        <mc:Choice xmlns:a14="http://schemas.microsoft.com/office/drawing/2010/main" Requires="a14">
          <xdr:sp macro="" textlink="">
            <xdr:nvSpPr>
              <xdr:cNvPr id="1749004" name="Check Box 12" hidden="1">
                <a:extLst>
                  <a:ext uri="{63B3BB69-23CF-44E3-9099-C40C66FF867C}">
                    <a14:compatExt spid="_x0000_s1749004"/>
                  </a:ext>
                </a:extLst>
              </xdr:cNvPr>
              <xdr:cNvSpPr/>
            </xdr:nvSpPr>
            <xdr:spPr bwMode="auto">
              <a:xfrm>
                <a:off x="4910152" y="1181111"/>
                <a:ext cx="209650"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7" name="テキスト ボックス 36">
            <a:extLst>
              <a:ext uri="{FF2B5EF4-FFF2-40B4-BE49-F238E27FC236}">
                <a16:creationId xmlns="" xmlns:a16="http://schemas.microsoft.com/office/drawing/2014/main" id="{00000000-0008-0000-0800-000025000000}"/>
              </a:ext>
            </a:extLst>
          </xdr:cNvPr>
          <xdr:cNvSpPr txBox="1"/>
        </xdr:nvSpPr>
        <xdr:spPr>
          <a:xfrm>
            <a:off x="5105397" y="1167431"/>
            <a:ext cx="23953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全粥</a:t>
            </a:r>
          </a:p>
        </xdr:txBody>
      </xdr:sp>
    </xdr:grpSp>
    <xdr:clientData/>
  </xdr:twoCellAnchor>
  <xdr:twoCellAnchor editAs="oneCell">
    <xdr:from>
      <xdr:col>17</xdr:col>
      <xdr:colOff>84085</xdr:colOff>
      <xdr:row>13</xdr:row>
      <xdr:rowOff>20701</xdr:rowOff>
    </xdr:from>
    <xdr:to>
      <xdr:col>19</xdr:col>
      <xdr:colOff>122464</xdr:colOff>
      <xdr:row>13</xdr:row>
      <xdr:rowOff>167486</xdr:rowOff>
    </xdr:to>
    <xdr:grpSp>
      <xdr:nvGrpSpPr>
        <xdr:cNvPr id="38" name="グループ化 37">
          <a:extLst>
            <a:ext uri="{FF2B5EF4-FFF2-40B4-BE49-F238E27FC236}">
              <a16:creationId xmlns="" xmlns:a16="http://schemas.microsoft.com/office/drawing/2014/main" id="{00000000-0008-0000-0800-000026000000}"/>
            </a:ext>
          </a:extLst>
        </xdr:cNvPr>
        <xdr:cNvGrpSpPr/>
      </xdr:nvGrpSpPr>
      <xdr:grpSpPr>
        <a:xfrm>
          <a:off x="3779789" y="2287651"/>
          <a:ext cx="438426" cy="146785"/>
          <a:chOff x="4910117" y="1167431"/>
          <a:chExt cx="434817" cy="193700"/>
        </a:xfrm>
      </xdr:grpSpPr>
      <mc:AlternateContent xmlns:mc="http://schemas.openxmlformats.org/markup-compatibility/2006">
        <mc:Choice xmlns:a14="http://schemas.microsoft.com/office/drawing/2010/main" Requires="a14">
          <xdr:sp macro="" textlink="">
            <xdr:nvSpPr>
              <xdr:cNvPr id="1749005" name="Check Box 13" hidden="1">
                <a:extLst>
                  <a:ext uri="{63B3BB69-23CF-44E3-9099-C40C66FF867C}">
                    <a14:compatExt spid="_x0000_s1749005"/>
                  </a:ext>
                </a:extLst>
              </xdr:cNvPr>
              <xdr:cNvSpPr/>
            </xdr:nvSpPr>
            <xdr:spPr bwMode="auto">
              <a:xfrm>
                <a:off x="4910117" y="1181111"/>
                <a:ext cx="209647"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0" name="テキスト ボックス 39">
            <a:extLst>
              <a:ext uri="{FF2B5EF4-FFF2-40B4-BE49-F238E27FC236}">
                <a16:creationId xmlns="" xmlns:a16="http://schemas.microsoft.com/office/drawing/2014/main" id="{00000000-0008-0000-0800-000028000000}"/>
              </a:ext>
            </a:extLst>
          </xdr:cNvPr>
          <xdr:cNvSpPr txBox="1"/>
        </xdr:nvSpPr>
        <xdr:spPr>
          <a:xfrm>
            <a:off x="5105397" y="1167431"/>
            <a:ext cx="23953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軟飯</a:t>
            </a:r>
          </a:p>
        </xdr:txBody>
      </xdr:sp>
    </xdr:grpSp>
    <xdr:clientData/>
  </xdr:twoCellAnchor>
  <xdr:twoCellAnchor editAs="oneCell">
    <xdr:from>
      <xdr:col>19</xdr:col>
      <xdr:colOff>238300</xdr:colOff>
      <xdr:row>13</xdr:row>
      <xdr:rowOff>19641</xdr:rowOff>
    </xdr:from>
    <xdr:to>
      <xdr:col>21</xdr:col>
      <xdr:colOff>126094</xdr:colOff>
      <xdr:row>13</xdr:row>
      <xdr:rowOff>166426</xdr:rowOff>
    </xdr:to>
    <xdr:grpSp>
      <xdr:nvGrpSpPr>
        <xdr:cNvPr id="41" name="グループ化 40">
          <a:extLst>
            <a:ext uri="{FF2B5EF4-FFF2-40B4-BE49-F238E27FC236}">
              <a16:creationId xmlns="" xmlns:a16="http://schemas.microsoft.com/office/drawing/2014/main" id="{00000000-0008-0000-0800-000029000000}"/>
            </a:ext>
          </a:extLst>
        </xdr:cNvPr>
        <xdr:cNvGrpSpPr/>
      </xdr:nvGrpSpPr>
      <xdr:grpSpPr>
        <a:xfrm>
          <a:off x="4334052" y="2286591"/>
          <a:ext cx="440253" cy="146785"/>
          <a:chOff x="4910116" y="1167431"/>
          <a:chExt cx="434818" cy="193700"/>
        </a:xfrm>
      </xdr:grpSpPr>
      <mc:AlternateContent xmlns:mc="http://schemas.openxmlformats.org/markup-compatibility/2006">
        <mc:Choice xmlns:a14="http://schemas.microsoft.com/office/drawing/2010/main" Requires="a14">
          <xdr:sp macro="" textlink="">
            <xdr:nvSpPr>
              <xdr:cNvPr id="1749006" name="Check Box 14" hidden="1">
                <a:extLst>
                  <a:ext uri="{63B3BB69-23CF-44E3-9099-C40C66FF867C}">
                    <a14:compatExt spid="_x0000_s1749006"/>
                  </a:ext>
                </a:extLst>
              </xdr:cNvPr>
              <xdr:cNvSpPr/>
            </xdr:nvSpPr>
            <xdr:spPr bwMode="auto">
              <a:xfrm>
                <a:off x="4910116" y="1181111"/>
                <a:ext cx="209643"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3" name="テキスト ボックス 42">
            <a:extLst>
              <a:ext uri="{FF2B5EF4-FFF2-40B4-BE49-F238E27FC236}">
                <a16:creationId xmlns="" xmlns:a16="http://schemas.microsoft.com/office/drawing/2014/main" id="{00000000-0008-0000-0800-00002B000000}"/>
              </a:ext>
            </a:extLst>
          </xdr:cNvPr>
          <xdr:cNvSpPr txBox="1"/>
        </xdr:nvSpPr>
        <xdr:spPr>
          <a:xfrm>
            <a:off x="5105397" y="1167431"/>
            <a:ext cx="23953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米飯</a:t>
            </a:r>
          </a:p>
        </xdr:txBody>
      </xdr:sp>
    </xdr:grpSp>
    <xdr:clientData/>
  </xdr:twoCellAnchor>
  <xdr:twoCellAnchor editAs="oneCell">
    <xdr:from>
      <xdr:col>12</xdr:col>
      <xdr:colOff>92228</xdr:colOff>
      <xdr:row>14</xdr:row>
      <xdr:rowOff>261</xdr:rowOff>
    </xdr:from>
    <xdr:to>
      <xdr:col>13</xdr:col>
      <xdr:colOff>181817</xdr:colOff>
      <xdr:row>15</xdr:row>
      <xdr:rowOff>5603</xdr:rowOff>
    </xdr:to>
    <xdr:grpSp>
      <xdr:nvGrpSpPr>
        <xdr:cNvPr id="44" name="グループ化 43">
          <a:extLst>
            <a:ext uri="{FF2B5EF4-FFF2-40B4-BE49-F238E27FC236}">
              <a16:creationId xmlns="" xmlns:a16="http://schemas.microsoft.com/office/drawing/2014/main" id="{00000000-0008-0000-0800-00002C000000}"/>
            </a:ext>
          </a:extLst>
        </xdr:cNvPr>
        <xdr:cNvGrpSpPr>
          <a:grpSpLocks/>
        </xdr:cNvGrpSpPr>
      </xdr:nvGrpSpPr>
      <xdr:grpSpPr>
        <a:xfrm>
          <a:off x="2825915" y="2448186"/>
          <a:ext cx="289614" cy="186317"/>
          <a:chOff x="6092835" y="315172"/>
          <a:chExt cx="237063" cy="284057"/>
        </a:xfrm>
      </xdr:grpSpPr>
      <mc:AlternateContent xmlns:mc="http://schemas.openxmlformats.org/markup-compatibility/2006">
        <mc:Choice xmlns:a14="http://schemas.microsoft.com/office/drawing/2010/main" Requires="a14">
          <xdr:sp macro="" textlink="">
            <xdr:nvSpPr>
              <xdr:cNvPr id="1749007" name="Option Button 15" hidden="1">
                <a:extLst>
                  <a:ext uri="{63B3BB69-23CF-44E3-9099-C40C66FF867C}">
                    <a14:compatExt spid="_x0000_s1749007"/>
                  </a:ext>
                </a:extLst>
              </xdr:cNvPr>
              <xdr:cNvSpPr/>
            </xdr:nvSpPr>
            <xdr:spPr bwMode="auto">
              <a:xfrm>
                <a:off x="6092835" y="315172"/>
                <a:ext cx="237063" cy="2840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6" name="テキスト ボックス 45">
            <a:extLst>
              <a:ext uri="{FF2B5EF4-FFF2-40B4-BE49-F238E27FC236}">
                <a16:creationId xmlns="" xmlns:a16="http://schemas.microsoft.com/office/drawing/2014/main" id="{00000000-0008-0000-0800-00002E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14</xdr:col>
      <xdr:colOff>41917</xdr:colOff>
      <xdr:row>13</xdr:row>
      <xdr:rowOff>176623</xdr:rowOff>
    </xdr:from>
    <xdr:to>
      <xdr:col>15</xdr:col>
      <xdr:colOff>130694</xdr:colOff>
      <xdr:row>15</xdr:row>
      <xdr:rowOff>5603</xdr:rowOff>
    </xdr:to>
    <xdr:grpSp>
      <xdr:nvGrpSpPr>
        <xdr:cNvPr id="47" name="グループ化 46">
          <a:extLst>
            <a:ext uri="{FF2B5EF4-FFF2-40B4-BE49-F238E27FC236}">
              <a16:creationId xmlns="" xmlns:a16="http://schemas.microsoft.com/office/drawing/2014/main" id="{00000000-0008-0000-0800-00002F000000}"/>
            </a:ext>
          </a:extLst>
        </xdr:cNvPr>
        <xdr:cNvGrpSpPr>
          <a:grpSpLocks/>
        </xdr:cNvGrpSpPr>
      </xdr:nvGrpSpPr>
      <xdr:grpSpPr>
        <a:xfrm>
          <a:off x="3175634" y="2443573"/>
          <a:ext cx="288802" cy="190930"/>
          <a:chOff x="6092528" y="312918"/>
          <a:chExt cx="237068" cy="288570"/>
        </a:xfrm>
      </xdr:grpSpPr>
      <mc:AlternateContent xmlns:mc="http://schemas.openxmlformats.org/markup-compatibility/2006">
        <mc:Choice xmlns:a14="http://schemas.microsoft.com/office/drawing/2010/main" Requires="a14">
          <xdr:sp macro="" textlink="">
            <xdr:nvSpPr>
              <xdr:cNvPr id="1749008" name="Option Button 16" hidden="1">
                <a:extLst>
                  <a:ext uri="{63B3BB69-23CF-44E3-9099-C40C66FF867C}">
                    <a14:compatExt spid="_x0000_s1749008"/>
                  </a:ext>
                </a:extLst>
              </xdr:cNvPr>
              <xdr:cNvSpPr/>
            </xdr:nvSpPr>
            <xdr:spPr bwMode="auto">
              <a:xfrm>
                <a:off x="6092528" y="312918"/>
                <a:ext cx="237068" cy="2885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9" name="テキスト ボックス 48">
            <a:extLst>
              <a:ext uri="{FF2B5EF4-FFF2-40B4-BE49-F238E27FC236}">
                <a16:creationId xmlns="" xmlns:a16="http://schemas.microsoft.com/office/drawing/2014/main" id="{00000000-0008-0000-0800-000031000000}"/>
              </a:ext>
            </a:extLst>
          </xdr:cNvPr>
          <xdr:cNvSpPr txBox="1"/>
        </xdr:nvSpPr>
        <xdr:spPr>
          <a:xfrm>
            <a:off x="6265989"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20</xdr:col>
      <xdr:colOff>92078</xdr:colOff>
      <xdr:row>14</xdr:row>
      <xdr:rowOff>11467</xdr:rowOff>
    </xdr:from>
    <xdr:to>
      <xdr:col>21</xdr:col>
      <xdr:colOff>107282</xdr:colOff>
      <xdr:row>14</xdr:row>
      <xdr:rowOff>173691</xdr:rowOff>
    </xdr:to>
    <xdr:grpSp>
      <xdr:nvGrpSpPr>
        <xdr:cNvPr id="50" name="グループ化 49">
          <a:extLst>
            <a:ext uri="{FF2B5EF4-FFF2-40B4-BE49-F238E27FC236}">
              <a16:creationId xmlns="" xmlns:a16="http://schemas.microsoft.com/office/drawing/2014/main" id="{00000000-0008-0000-0800-000032000000}"/>
            </a:ext>
          </a:extLst>
        </xdr:cNvPr>
        <xdr:cNvGrpSpPr>
          <a:grpSpLocks/>
        </xdr:cNvGrpSpPr>
      </xdr:nvGrpSpPr>
      <xdr:grpSpPr>
        <a:xfrm>
          <a:off x="4464042" y="2459392"/>
          <a:ext cx="291428" cy="162224"/>
          <a:chOff x="6092662" y="332413"/>
          <a:chExt cx="237062" cy="249577"/>
        </a:xfrm>
      </xdr:grpSpPr>
      <mc:AlternateContent xmlns:mc="http://schemas.openxmlformats.org/markup-compatibility/2006">
        <mc:Choice xmlns:a14="http://schemas.microsoft.com/office/drawing/2010/main" Requires="a14">
          <xdr:sp macro="" textlink="">
            <xdr:nvSpPr>
              <xdr:cNvPr id="1749009" name="Option Button 17" hidden="1">
                <a:extLst>
                  <a:ext uri="{63B3BB69-23CF-44E3-9099-C40C66FF867C}">
                    <a14:compatExt spid="_x0000_s1749009"/>
                  </a:ext>
                </a:extLst>
              </xdr:cNvPr>
              <xdr:cNvSpPr/>
            </xdr:nvSpPr>
            <xdr:spPr bwMode="auto">
              <a:xfrm>
                <a:off x="6092662" y="332413"/>
                <a:ext cx="237062" cy="2495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2" name="テキスト ボックス 51">
            <a:extLst>
              <a:ext uri="{FF2B5EF4-FFF2-40B4-BE49-F238E27FC236}">
                <a16:creationId xmlns="" xmlns:a16="http://schemas.microsoft.com/office/drawing/2014/main" id="{00000000-0008-0000-0800-000034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21</xdr:col>
      <xdr:colOff>168767</xdr:colOff>
      <xdr:row>14</xdr:row>
      <xdr:rowOff>14138</xdr:rowOff>
    </xdr:from>
    <xdr:to>
      <xdr:col>22</xdr:col>
      <xdr:colOff>183158</xdr:colOff>
      <xdr:row>14</xdr:row>
      <xdr:rowOff>176501</xdr:rowOff>
    </xdr:to>
    <xdr:grpSp>
      <xdr:nvGrpSpPr>
        <xdr:cNvPr id="53" name="グループ化 52">
          <a:extLst>
            <a:ext uri="{FF2B5EF4-FFF2-40B4-BE49-F238E27FC236}">
              <a16:creationId xmlns="" xmlns:a16="http://schemas.microsoft.com/office/drawing/2014/main" id="{00000000-0008-0000-0800-000035000000}"/>
            </a:ext>
          </a:extLst>
        </xdr:cNvPr>
        <xdr:cNvGrpSpPr>
          <a:grpSpLocks/>
        </xdr:cNvGrpSpPr>
      </xdr:nvGrpSpPr>
      <xdr:grpSpPr>
        <a:xfrm>
          <a:off x="4816978" y="2462063"/>
          <a:ext cx="290616" cy="162363"/>
          <a:chOff x="6092685" y="338778"/>
          <a:chExt cx="237073" cy="249792"/>
        </a:xfrm>
      </xdr:grpSpPr>
      <mc:AlternateContent xmlns:mc="http://schemas.openxmlformats.org/markup-compatibility/2006">
        <mc:Choice xmlns:a14="http://schemas.microsoft.com/office/drawing/2010/main" Requires="a14">
          <xdr:sp macro="" textlink="">
            <xdr:nvSpPr>
              <xdr:cNvPr id="1749010" name="Option Button 18" hidden="1">
                <a:extLst>
                  <a:ext uri="{63B3BB69-23CF-44E3-9099-C40C66FF867C}">
                    <a14:compatExt spid="_x0000_s1749010"/>
                  </a:ext>
                </a:extLst>
              </xdr:cNvPr>
              <xdr:cNvSpPr/>
            </xdr:nvSpPr>
            <xdr:spPr bwMode="auto">
              <a:xfrm>
                <a:off x="6092685" y="338778"/>
                <a:ext cx="237073" cy="2368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5" name="テキスト ボックス 54">
            <a:extLst>
              <a:ext uri="{FF2B5EF4-FFF2-40B4-BE49-F238E27FC236}">
                <a16:creationId xmlns="" xmlns:a16="http://schemas.microsoft.com/office/drawing/2014/main" id="{00000000-0008-0000-0800-000037000000}"/>
              </a:ext>
            </a:extLst>
          </xdr:cNvPr>
          <xdr:cNvSpPr txBox="1"/>
        </xdr:nvSpPr>
        <xdr:spPr>
          <a:xfrm>
            <a:off x="6265989"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8</xdr:col>
      <xdr:colOff>10299</xdr:colOff>
      <xdr:row>15</xdr:row>
      <xdr:rowOff>17380</xdr:rowOff>
    </xdr:from>
    <xdr:to>
      <xdr:col>10</xdr:col>
      <xdr:colOff>179916</xdr:colOff>
      <xdr:row>15</xdr:row>
      <xdr:rowOff>164165</xdr:rowOff>
    </xdr:to>
    <xdr:grpSp>
      <xdr:nvGrpSpPr>
        <xdr:cNvPr id="56" name="グループ化 55">
          <a:extLst>
            <a:ext uri="{FF2B5EF4-FFF2-40B4-BE49-F238E27FC236}">
              <a16:creationId xmlns="" xmlns:a16="http://schemas.microsoft.com/office/drawing/2014/main" id="{00000000-0008-0000-0800-000038000000}"/>
            </a:ext>
          </a:extLst>
        </xdr:cNvPr>
        <xdr:cNvGrpSpPr/>
      </xdr:nvGrpSpPr>
      <xdr:grpSpPr>
        <a:xfrm>
          <a:off x="1943877" y="2646280"/>
          <a:ext cx="569673" cy="146785"/>
          <a:chOff x="4910130" y="1167431"/>
          <a:chExt cx="564327" cy="193700"/>
        </a:xfrm>
      </xdr:grpSpPr>
      <mc:AlternateContent xmlns:mc="http://schemas.openxmlformats.org/markup-compatibility/2006">
        <mc:Choice xmlns:a14="http://schemas.microsoft.com/office/drawing/2010/main" Requires="a14">
          <xdr:sp macro="" textlink="">
            <xdr:nvSpPr>
              <xdr:cNvPr id="1749011" name="Check Box 19" hidden="1">
                <a:extLst>
                  <a:ext uri="{63B3BB69-23CF-44E3-9099-C40C66FF867C}">
                    <a14:compatExt spid="_x0000_s1749011"/>
                  </a:ext>
                </a:extLst>
              </xdr:cNvPr>
              <xdr:cNvSpPr/>
            </xdr:nvSpPr>
            <xdr:spPr bwMode="auto">
              <a:xfrm>
                <a:off x="491013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8" name="テキスト ボックス 57">
            <a:extLst>
              <a:ext uri="{FF2B5EF4-FFF2-40B4-BE49-F238E27FC236}">
                <a16:creationId xmlns="" xmlns:a16="http://schemas.microsoft.com/office/drawing/2014/main" id="{00000000-0008-0000-0800-00003A000000}"/>
              </a:ext>
            </a:extLst>
          </xdr:cNvPr>
          <xdr:cNvSpPr txBox="1"/>
        </xdr:nvSpPr>
        <xdr:spPr>
          <a:xfrm>
            <a:off x="5105396" y="1167431"/>
            <a:ext cx="36906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ゼリー</a:t>
            </a:r>
          </a:p>
        </xdr:txBody>
      </xdr:sp>
    </xdr:grpSp>
    <xdr:clientData/>
  </xdr:twoCellAnchor>
  <xdr:twoCellAnchor editAs="oneCell">
    <xdr:from>
      <xdr:col>11</xdr:col>
      <xdr:colOff>14537</xdr:colOff>
      <xdr:row>15</xdr:row>
      <xdr:rowOff>16321</xdr:rowOff>
    </xdr:from>
    <xdr:to>
      <xdr:col>14</xdr:col>
      <xdr:colOff>95253</xdr:colOff>
      <xdr:row>15</xdr:row>
      <xdr:rowOff>163106</xdr:rowOff>
    </xdr:to>
    <xdr:grpSp>
      <xdr:nvGrpSpPr>
        <xdr:cNvPr id="59" name="グループ化 58">
          <a:extLst>
            <a:ext uri="{FF2B5EF4-FFF2-40B4-BE49-F238E27FC236}">
              <a16:creationId xmlns="" xmlns:a16="http://schemas.microsoft.com/office/drawing/2014/main" id="{00000000-0008-0000-0800-00003B000000}"/>
            </a:ext>
          </a:extLst>
        </xdr:cNvPr>
        <xdr:cNvGrpSpPr/>
      </xdr:nvGrpSpPr>
      <xdr:grpSpPr>
        <a:xfrm>
          <a:off x="2548188" y="2645221"/>
          <a:ext cx="680790" cy="146785"/>
          <a:chOff x="4910146" y="1167431"/>
          <a:chExt cx="675027" cy="193700"/>
        </a:xfrm>
      </xdr:grpSpPr>
      <mc:AlternateContent xmlns:mc="http://schemas.openxmlformats.org/markup-compatibility/2006">
        <mc:Choice xmlns:a14="http://schemas.microsoft.com/office/drawing/2010/main" Requires="a14">
          <xdr:sp macro="" textlink="">
            <xdr:nvSpPr>
              <xdr:cNvPr id="1749012" name="Check Box 20" hidden="1">
                <a:extLst>
                  <a:ext uri="{63B3BB69-23CF-44E3-9099-C40C66FF867C}">
                    <a14:compatExt spid="_x0000_s1749012"/>
                  </a:ext>
                </a:extLst>
              </xdr:cNvPr>
              <xdr:cNvSpPr/>
            </xdr:nvSpPr>
            <xdr:spPr bwMode="auto">
              <a:xfrm>
                <a:off x="4910146" y="1181111"/>
                <a:ext cx="209648"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1" name="テキスト ボックス 60">
            <a:extLst>
              <a:ext uri="{FF2B5EF4-FFF2-40B4-BE49-F238E27FC236}">
                <a16:creationId xmlns="" xmlns:a16="http://schemas.microsoft.com/office/drawing/2014/main" id="{00000000-0008-0000-0800-00003D000000}"/>
              </a:ext>
            </a:extLst>
          </xdr:cNvPr>
          <xdr:cNvSpPr txBox="1"/>
        </xdr:nvSpPr>
        <xdr:spPr>
          <a:xfrm>
            <a:off x="5105396" y="1167431"/>
            <a:ext cx="479777"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ペースト</a:t>
            </a:r>
          </a:p>
        </xdr:txBody>
      </xdr:sp>
    </xdr:grpSp>
    <xdr:clientData/>
  </xdr:twoCellAnchor>
  <xdr:twoCellAnchor editAs="oneCell">
    <xdr:from>
      <xdr:col>15</xdr:col>
      <xdr:colOff>66526</xdr:colOff>
      <xdr:row>15</xdr:row>
      <xdr:rowOff>15876</xdr:rowOff>
    </xdr:from>
    <xdr:to>
      <xdr:col>18</xdr:col>
      <xdr:colOff>16335</xdr:colOff>
      <xdr:row>15</xdr:row>
      <xdr:rowOff>162661</xdr:rowOff>
    </xdr:to>
    <xdr:grpSp>
      <xdr:nvGrpSpPr>
        <xdr:cNvPr id="62" name="グループ化 61">
          <a:extLst>
            <a:ext uri="{FF2B5EF4-FFF2-40B4-BE49-F238E27FC236}">
              <a16:creationId xmlns="" xmlns:a16="http://schemas.microsoft.com/office/drawing/2014/main" id="{00000000-0008-0000-0800-00003E000000}"/>
            </a:ext>
          </a:extLst>
        </xdr:cNvPr>
        <xdr:cNvGrpSpPr/>
      </xdr:nvGrpSpPr>
      <xdr:grpSpPr>
        <a:xfrm>
          <a:off x="3400278" y="2644776"/>
          <a:ext cx="549891" cy="146785"/>
          <a:chOff x="4910156" y="1167431"/>
          <a:chExt cx="545771" cy="193700"/>
        </a:xfrm>
      </xdr:grpSpPr>
      <mc:AlternateContent xmlns:mc="http://schemas.openxmlformats.org/markup-compatibility/2006">
        <mc:Choice xmlns:a14="http://schemas.microsoft.com/office/drawing/2010/main" Requires="a14">
          <xdr:sp macro="" textlink="">
            <xdr:nvSpPr>
              <xdr:cNvPr id="1749013" name="Check Box 21" hidden="1">
                <a:extLst>
                  <a:ext uri="{63B3BB69-23CF-44E3-9099-C40C66FF867C}">
                    <a14:compatExt spid="_x0000_s1749013"/>
                  </a:ext>
                </a:extLst>
              </xdr:cNvPr>
              <xdr:cNvSpPr/>
            </xdr:nvSpPr>
            <xdr:spPr bwMode="auto">
              <a:xfrm>
                <a:off x="4910156" y="1181111"/>
                <a:ext cx="209644"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4" name="テキスト ボックス 63">
            <a:extLst>
              <a:ext uri="{FF2B5EF4-FFF2-40B4-BE49-F238E27FC236}">
                <a16:creationId xmlns="" xmlns:a16="http://schemas.microsoft.com/office/drawing/2014/main" id="{00000000-0008-0000-0800-000040000000}"/>
              </a:ext>
            </a:extLst>
          </xdr:cNvPr>
          <xdr:cNvSpPr txBox="1"/>
        </xdr:nvSpPr>
        <xdr:spPr>
          <a:xfrm>
            <a:off x="5105396" y="1167431"/>
            <a:ext cx="35053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キザミ</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90415</xdr:colOff>
      <xdr:row>14</xdr:row>
      <xdr:rowOff>168088</xdr:rowOff>
    </xdr:from>
    <xdr:to>
      <xdr:col>22</xdr:col>
      <xdr:colOff>102443</xdr:colOff>
      <xdr:row>16</xdr:row>
      <xdr:rowOff>17070</xdr:rowOff>
    </xdr:to>
    <xdr:grpSp>
      <xdr:nvGrpSpPr>
        <xdr:cNvPr id="65" name="グループ化 64">
          <a:extLst>
            <a:ext uri="{FF2B5EF4-FFF2-40B4-BE49-F238E27FC236}">
              <a16:creationId xmlns="" xmlns:a16="http://schemas.microsoft.com/office/drawing/2014/main" id="{00000000-0008-0000-0800-000041000000}"/>
            </a:ext>
          </a:extLst>
        </xdr:cNvPr>
        <xdr:cNvGrpSpPr>
          <a:grpSpLocks/>
        </xdr:cNvGrpSpPr>
      </xdr:nvGrpSpPr>
      <xdr:grpSpPr>
        <a:xfrm>
          <a:off x="4738609" y="2616013"/>
          <a:ext cx="288253" cy="210932"/>
          <a:chOff x="6092789" y="297533"/>
          <a:chExt cx="237072" cy="319343"/>
        </a:xfrm>
      </xdr:grpSpPr>
      <mc:AlternateContent xmlns:mc="http://schemas.openxmlformats.org/markup-compatibility/2006">
        <mc:Choice xmlns:a14="http://schemas.microsoft.com/office/drawing/2010/main" Requires="a14">
          <xdr:sp macro="" textlink="">
            <xdr:nvSpPr>
              <xdr:cNvPr id="1749014" name="Option Button 22" hidden="1">
                <a:extLst>
                  <a:ext uri="{63B3BB69-23CF-44E3-9099-C40C66FF867C}">
                    <a14:compatExt spid="_x0000_s1749014"/>
                  </a:ext>
                </a:extLst>
              </xdr:cNvPr>
              <xdr:cNvSpPr/>
            </xdr:nvSpPr>
            <xdr:spPr bwMode="auto">
              <a:xfrm>
                <a:off x="6092789" y="297533"/>
                <a:ext cx="237072" cy="3193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7" name="テキスト ボックス 66">
            <a:extLst>
              <a:ext uri="{FF2B5EF4-FFF2-40B4-BE49-F238E27FC236}">
                <a16:creationId xmlns="" xmlns:a16="http://schemas.microsoft.com/office/drawing/2014/main" id="{00000000-0008-0000-0800-000043000000}"/>
              </a:ext>
            </a:extLst>
          </xdr:cNvPr>
          <xdr:cNvSpPr txBox="1"/>
        </xdr:nvSpPr>
        <xdr:spPr>
          <a:xfrm>
            <a:off x="6242782" y="385355"/>
            <a:ext cx="52212" cy="150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22</xdr:col>
      <xdr:colOff>163928</xdr:colOff>
      <xdr:row>14</xdr:row>
      <xdr:rowOff>179294</xdr:rowOff>
    </xdr:from>
    <xdr:to>
      <xdr:col>23</xdr:col>
      <xdr:colOff>198731</xdr:colOff>
      <xdr:row>16</xdr:row>
      <xdr:rowOff>2932</xdr:rowOff>
    </xdr:to>
    <xdr:grpSp>
      <xdr:nvGrpSpPr>
        <xdr:cNvPr id="68" name="グループ化 67">
          <a:extLst>
            <a:ext uri="{FF2B5EF4-FFF2-40B4-BE49-F238E27FC236}">
              <a16:creationId xmlns="" xmlns:a16="http://schemas.microsoft.com/office/drawing/2014/main" id="{00000000-0008-0000-0800-000044000000}"/>
            </a:ext>
          </a:extLst>
        </xdr:cNvPr>
        <xdr:cNvGrpSpPr>
          <a:grpSpLocks/>
        </xdr:cNvGrpSpPr>
      </xdr:nvGrpSpPr>
      <xdr:grpSpPr>
        <a:xfrm>
          <a:off x="5088363" y="2627219"/>
          <a:ext cx="291979" cy="185588"/>
          <a:chOff x="6092496" y="317027"/>
          <a:chExt cx="237070" cy="280351"/>
        </a:xfrm>
      </xdr:grpSpPr>
      <mc:AlternateContent xmlns:mc="http://schemas.openxmlformats.org/markup-compatibility/2006">
        <mc:Choice xmlns:a14="http://schemas.microsoft.com/office/drawing/2010/main" Requires="a14">
          <xdr:sp macro="" textlink="">
            <xdr:nvSpPr>
              <xdr:cNvPr id="1749015" name="Option Button 23" hidden="1">
                <a:extLst>
                  <a:ext uri="{63B3BB69-23CF-44E3-9099-C40C66FF867C}">
                    <a14:compatExt spid="_x0000_s1749015"/>
                  </a:ext>
                </a:extLst>
              </xdr:cNvPr>
              <xdr:cNvSpPr/>
            </xdr:nvSpPr>
            <xdr:spPr bwMode="auto">
              <a:xfrm>
                <a:off x="6092496" y="317027"/>
                <a:ext cx="237070" cy="280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テキスト ボックス 69">
            <a:extLst>
              <a:ext uri="{FF2B5EF4-FFF2-40B4-BE49-F238E27FC236}">
                <a16:creationId xmlns="" xmlns:a16="http://schemas.microsoft.com/office/drawing/2014/main" id="{00000000-0008-0000-0800-000046000000}"/>
              </a:ext>
            </a:extLst>
          </xdr:cNvPr>
          <xdr:cNvSpPr txBox="1"/>
        </xdr:nvSpPr>
        <xdr:spPr>
          <a:xfrm>
            <a:off x="6265989" y="357735"/>
            <a:ext cx="52212" cy="230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24</xdr:col>
      <xdr:colOff>237385</xdr:colOff>
      <xdr:row>15</xdr:row>
      <xdr:rowOff>21168</xdr:rowOff>
    </xdr:from>
    <xdr:to>
      <xdr:col>27</xdr:col>
      <xdr:colOff>240506</xdr:colOff>
      <xdr:row>15</xdr:row>
      <xdr:rowOff>167953</xdr:rowOff>
    </xdr:to>
    <xdr:grpSp>
      <xdr:nvGrpSpPr>
        <xdr:cNvPr id="71" name="グループ化 70">
          <a:extLst>
            <a:ext uri="{FF2B5EF4-FFF2-40B4-BE49-F238E27FC236}">
              <a16:creationId xmlns="" xmlns:a16="http://schemas.microsoft.com/office/drawing/2014/main" id="{00000000-0008-0000-0800-000047000000}"/>
            </a:ext>
          </a:extLst>
        </xdr:cNvPr>
        <xdr:cNvGrpSpPr/>
      </xdr:nvGrpSpPr>
      <xdr:grpSpPr>
        <a:xfrm>
          <a:off x="5685686" y="2650068"/>
          <a:ext cx="803220" cy="146785"/>
          <a:chOff x="4910152" y="1167431"/>
          <a:chExt cx="799038" cy="193700"/>
        </a:xfrm>
      </xdr:grpSpPr>
      <mc:AlternateContent xmlns:mc="http://schemas.openxmlformats.org/markup-compatibility/2006">
        <mc:Choice xmlns:a14="http://schemas.microsoft.com/office/drawing/2010/main" Requires="a14">
          <xdr:sp macro="" textlink="">
            <xdr:nvSpPr>
              <xdr:cNvPr id="1749016" name="Check Box 24" hidden="1">
                <a:extLst>
                  <a:ext uri="{63B3BB69-23CF-44E3-9099-C40C66FF867C}">
                    <a14:compatExt spid="_x0000_s1749016"/>
                  </a:ext>
                </a:extLst>
              </xdr:cNvPr>
              <xdr:cNvSpPr/>
            </xdr:nvSpPr>
            <xdr:spPr bwMode="auto">
              <a:xfrm>
                <a:off x="4910152" y="1181111"/>
                <a:ext cx="209648"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テキスト ボックス 72">
            <a:extLst>
              <a:ext uri="{FF2B5EF4-FFF2-40B4-BE49-F238E27FC236}">
                <a16:creationId xmlns="" xmlns:a16="http://schemas.microsoft.com/office/drawing/2014/main" id="{00000000-0008-0000-0800-000049000000}"/>
              </a:ext>
            </a:extLst>
          </xdr:cNvPr>
          <xdr:cNvSpPr txBox="1"/>
        </xdr:nvSpPr>
        <xdr:spPr>
          <a:xfrm>
            <a:off x="5105395" y="1167431"/>
            <a:ext cx="60379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ひとくち大</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686</xdr:colOff>
      <xdr:row>20</xdr:row>
      <xdr:rowOff>16970</xdr:rowOff>
    </xdr:from>
    <xdr:to>
      <xdr:col>10</xdr:col>
      <xdr:colOff>59525</xdr:colOff>
      <xdr:row>20</xdr:row>
      <xdr:rowOff>167011</xdr:rowOff>
    </xdr:to>
    <xdr:grpSp>
      <xdr:nvGrpSpPr>
        <xdr:cNvPr id="74" name="グループ化 73">
          <a:extLst>
            <a:ext uri="{FF2B5EF4-FFF2-40B4-BE49-F238E27FC236}">
              <a16:creationId xmlns="" xmlns:a16="http://schemas.microsoft.com/office/drawing/2014/main" id="{00000000-0008-0000-0800-00004A000000}"/>
            </a:ext>
          </a:extLst>
        </xdr:cNvPr>
        <xdr:cNvGrpSpPr>
          <a:grpSpLocks/>
        </xdr:cNvGrpSpPr>
      </xdr:nvGrpSpPr>
      <xdr:grpSpPr>
        <a:xfrm>
          <a:off x="1934261" y="3407870"/>
          <a:ext cx="458889" cy="150041"/>
          <a:chOff x="6092674" y="344960"/>
          <a:chExt cx="380291" cy="230834"/>
        </a:xfrm>
      </xdr:grpSpPr>
      <mc:AlternateContent xmlns:mc="http://schemas.openxmlformats.org/markup-compatibility/2006">
        <mc:Choice xmlns:a14="http://schemas.microsoft.com/office/drawing/2010/main" Requires="a14">
          <xdr:sp macro="" textlink="">
            <xdr:nvSpPr>
              <xdr:cNvPr id="1749017" name="Option Button 25" hidden="1">
                <a:extLst>
                  <a:ext uri="{63B3BB69-23CF-44E3-9099-C40C66FF867C}">
                    <a14:compatExt spid="_x0000_s1749017"/>
                  </a:ext>
                </a:extLst>
              </xdr:cNvPr>
              <xdr:cNvSpPr/>
            </xdr:nvSpPr>
            <xdr:spPr bwMode="auto">
              <a:xfrm>
                <a:off x="6092674" y="345572"/>
                <a:ext cx="237066" cy="223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6" name="テキスト ボックス 75">
            <a:extLst>
              <a:ext uri="{FF2B5EF4-FFF2-40B4-BE49-F238E27FC236}">
                <a16:creationId xmlns="" xmlns:a16="http://schemas.microsoft.com/office/drawing/2014/main" id="{00000000-0008-0000-0800-00004C000000}"/>
              </a:ext>
            </a:extLst>
          </xdr:cNvPr>
          <xdr:cNvSpPr txBox="1"/>
        </xdr:nvSpPr>
        <xdr:spPr>
          <a:xfrm>
            <a:off x="6257621" y="344960"/>
            <a:ext cx="21534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自力</a:t>
            </a:r>
          </a:p>
        </xdr:txBody>
      </xdr:sp>
    </xdr:grpSp>
    <xdr:clientData/>
  </xdr:twoCellAnchor>
  <xdr:twoCellAnchor editAs="oneCell">
    <xdr:from>
      <xdr:col>11</xdr:col>
      <xdr:colOff>2</xdr:colOff>
      <xdr:row>20</xdr:row>
      <xdr:rowOff>11763</xdr:rowOff>
    </xdr:from>
    <xdr:to>
      <xdr:col>14</xdr:col>
      <xdr:colOff>107155</xdr:colOff>
      <xdr:row>20</xdr:row>
      <xdr:rowOff>168089</xdr:rowOff>
    </xdr:to>
    <xdr:grpSp>
      <xdr:nvGrpSpPr>
        <xdr:cNvPr id="77" name="グループ化 76">
          <a:extLst>
            <a:ext uri="{FF2B5EF4-FFF2-40B4-BE49-F238E27FC236}">
              <a16:creationId xmlns="" xmlns:a16="http://schemas.microsoft.com/office/drawing/2014/main" id="{00000000-0008-0000-0800-00004D000000}"/>
            </a:ext>
          </a:extLst>
        </xdr:cNvPr>
        <xdr:cNvGrpSpPr>
          <a:grpSpLocks/>
        </xdr:cNvGrpSpPr>
      </xdr:nvGrpSpPr>
      <xdr:grpSpPr>
        <a:xfrm>
          <a:off x="2533649" y="3402663"/>
          <a:ext cx="707229" cy="156326"/>
          <a:chOff x="6092648" y="336950"/>
          <a:chExt cx="584467" cy="240503"/>
        </a:xfrm>
      </xdr:grpSpPr>
      <mc:AlternateContent xmlns:mc="http://schemas.openxmlformats.org/markup-compatibility/2006">
        <mc:Choice xmlns:a14="http://schemas.microsoft.com/office/drawing/2010/main" Requires="a14">
          <xdr:sp macro="" textlink="">
            <xdr:nvSpPr>
              <xdr:cNvPr id="1749018" name="Option Button 26" hidden="1">
                <a:extLst>
                  <a:ext uri="{63B3BB69-23CF-44E3-9099-C40C66FF867C}">
                    <a14:compatExt spid="_x0000_s1749018"/>
                  </a:ext>
                </a:extLst>
              </xdr:cNvPr>
              <xdr:cNvSpPr/>
            </xdr:nvSpPr>
            <xdr:spPr bwMode="auto">
              <a:xfrm>
                <a:off x="6092648" y="336950"/>
                <a:ext cx="237067" cy="24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9" name="テキスト ボックス 78">
            <a:extLst>
              <a:ext uri="{FF2B5EF4-FFF2-40B4-BE49-F238E27FC236}">
                <a16:creationId xmlns="" xmlns:a16="http://schemas.microsoft.com/office/drawing/2014/main" id="{00000000-0008-0000-0800-00004F000000}"/>
              </a:ext>
            </a:extLst>
          </xdr:cNvPr>
          <xdr:cNvSpPr txBox="1"/>
        </xdr:nvSpPr>
        <xdr:spPr>
          <a:xfrm>
            <a:off x="6257393" y="344964"/>
            <a:ext cx="419722"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一部介助</a:t>
            </a:r>
          </a:p>
        </xdr:txBody>
      </xdr:sp>
    </xdr:grpSp>
    <xdr:clientData/>
  </xdr:twoCellAnchor>
  <xdr:twoCellAnchor editAs="oneCell">
    <xdr:from>
      <xdr:col>15</xdr:col>
      <xdr:colOff>1</xdr:colOff>
      <xdr:row>20</xdr:row>
      <xdr:rowOff>16972</xdr:rowOff>
    </xdr:from>
    <xdr:to>
      <xdr:col>17</xdr:col>
      <xdr:colOff>224120</xdr:colOff>
      <xdr:row>20</xdr:row>
      <xdr:rowOff>167013</xdr:rowOff>
    </xdr:to>
    <xdr:grpSp>
      <xdr:nvGrpSpPr>
        <xdr:cNvPr id="80" name="グループ化 79">
          <a:extLst>
            <a:ext uri="{FF2B5EF4-FFF2-40B4-BE49-F238E27FC236}">
              <a16:creationId xmlns="" xmlns:a16="http://schemas.microsoft.com/office/drawing/2014/main" id="{00000000-0008-0000-0800-000050000000}"/>
            </a:ext>
          </a:extLst>
        </xdr:cNvPr>
        <xdr:cNvGrpSpPr>
          <a:grpSpLocks/>
        </xdr:cNvGrpSpPr>
      </xdr:nvGrpSpPr>
      <xdr:grpSpPr>
        <a:xfrm>
          <a:off x="3333756" y="3407872"/>
          <a:ext cx="586072" cy="150041"/>
          <a:chOff x="6092622" y="344964"/>
          <a:chExt cx="482924" cy="230834"/>
        </a:xfrm>
      </xdr:grpSpPr>
      <mc:AlternateContent xmlns:mc="http://schemas.openxmlformats.org/markup-compatibility/2006">
        <mc:Choice xmlns:a14="http://schemas.microsoft.com/office/drawing/2010/main" Requires="a14">
          <xdr:sp macro="" textlink="">
            <xdr:nvSpPr>
              <xdr:cNvPr id="1749019" name="Option Button 27" hidden="1">
                <a:extLst>
                  <a:ext uri="{63B3BB69-23CF-44E3-9099-C40C66FF867C}">
                    <a14:compatExt spid="_x0000_s1749019"/>
                  </a:ext>
                </a:extLst>
              </xdr:cNvPr>
              <xdr:cNvSpPr/>
            </xdr:nvSpPr>
            <xdr:spPr bwMode="auto">
              <a:xfrm>
                <a:off x="6092622" y="345570"/>
                <a:ext cx="237067" cy="22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2" name="テキスト ボックス 81">
            <a:extLst>
              <a:ext uri="{FF2B5EF4-FFF2-40B4-BE49-F238E27FC236}">
                <a16:creationId xmlns="" xmlns:a16="http://schemas.microsoft.com/office/drawing/2014/main" id="{00000000-0008-0000-0800-000052000000}"/>
              </a:ext>
            </a:extLst>
          </xdr:cNvPr>
          <xdr:cNvSpPr txBox="1"/>
        </xdr:nvSpPr>
        <xdr:spPr>
          <a:xfrm>
            <a:off x="6242782" y="344964"/>
            <a:ext cx="33276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全介助</a:t>
            </a:r>
          </a:p>
        </xdr:txBody>
      </xdr:sp>
    </xdr:grpSp>
    <xdr:clientData/>
  </xdr:twoCellAnchor>
  <xdr:twoCellAnchor editAs="oneCell">
    <xdr:from>
      <xdr:col>8</xdr:col>
      <xdr:colOff>699</xdr:colOff>
      <xdr:row>22</xdr:row>
      <xdr:rowOff>11441</xdr:rowOff>
    </xdr:from>
    <xdr:to>
      <xdr:col>11</xdr:col>
      <xdr:colOff>84042</xdr:colOff>
      <xdr:row>22</xdr:row>
      <xdr:rowOff>168087</xdr:rowOff>
    </xdr:to>
    <xdr:grpSp>
      <xdr:nvGrpSpPr>
        <xdr:cNvPr id="83" name="グループ化 82">
          <a:extLst>
            <a:ext uri="{FF2B5EF4-FFF2-40B4-BE49-F238E27FC236}">
              <a16:creationId xmlns="" xmlns:a16="http://schemas.microsoft.com/office/drawing/2014/main" id="{00000000-0008-0000-0800-000053000000}"/>
            </a:ext>
          </a:extLst>
        </xdr:cNvPr>
        <xdr:cNvGrpSpPr>
          <a:grpSpLocks/>
        </xdr:cNvGrpSpPr>
      </xdr:nvGrpSpPr>
      <xdr:grpSpPr>
        <a:xfrm>
          <a:off x="1934270" y="3764291"/>
          <a:ext cx="683419" cy="156646"/>
          <a:chOff x="6092645" y="336702"/>
          <a:chExt cx="565682" cy="240996"/>
        </a:xfrm>
      </xdr:grpSpPr>
      <mc:AlternateContent xmlns:mc="http://schemas.openxmlformats.org/markup-compatibility/2006">
        <mc:Choice xmlns:a14="http://schemas.microsoft.com/office/drawing/2010/main" Requires="a14">
          <xdr:sp macro="" textlink="">
            <xdr:nvSpPr>
              <xdr:cNvPr id="1749020" name="Option Button 28" hidden="1">
                <a:extLst>
                  <a:ext uri="{63B3BB69-23CF-44E3-9099-C40C66FF867C}">
                    <a14:compatExt spid="_x0000_s1749020"/>
                  </a:ext>
                </a:extLst>
              </xdr:cNvPr>
              <xdr:cNvSpPr/>
            </xdr:nvSpPr>
            <xdr:spPr bwMode="auto">
              <a:xfrm>
                <a:off x="6092645" y="336702"/>
                <a:ext cx="237066" cy="240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5" name="テキスト ボックス 84">
            <a:extLst>
              <a:ext uri="{FF2B5EF4-FFF2-40B4-BE49-F238E27FC236}">
                <a16:creationId xmlns="" xmlns:a16="http://schemas.microsoft.com/office/drawing/2014/main" id="{00000000-0008-0000-0800-000055000000}"/>
              </a:ext>
            </a:extLst>
          </xdr:cNvPr>
          <xdr:cNvSpPr txBox="1"/>
        </xdr:nvSpPr>
        <xdr:spPr>
          <a:xfrm>
            <a:off x="6242781" y="344962"/>
            <a:ext cx="41554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ベッド上</a:t>
            </a:r>
          </a:p>
        </xdr:txBody>
      </xdr:sp>
    </xdr:grpSp>
    <xdr:clientData/>
  </xdr:twoCellAnchor>
  <xdr:twoCellAnchor editAs="oneCell">
    <xdr:from>
      <xdr:col>17</xdr:col>
      <xdr:colOff>180366</xdr:colOff>
      <xdr:row>22</xdr:row>
      <xdr:rowOff>5841</xdr:rowOff>
    </xdr:from>
    <xdr:to>
      <xdr:col>19</xdr:col>
      <xdr:colOff>266020</xdr:colOff>
      <xdr:row>22</xdr:row>
      <xdr:rowOff>173691</xdr:rowOff>
    </xdr:to>
    <xdr:grpSp>
      <xdr:nvGrpSpPr>
        <xdr:cNvPr id="86" name="グループ化 85">
          <a:extLst>
            <a:ext uri="{FF2B5EF4-FFF2-40B4-BE49-F238E27FC236}">
              <a16:creationId xmlns="" xmlns:a16="http://schemas.microsoft.com/office/drawing/2014/main" id="{00000000-0008-0000-0800-000056000000}"/>
            </a:ext>
          </a:extLst>
        </xdr:cNvPr>
        <xdr:cNvGrpSpPr>
          <a:grpSpLocks/>
        </xdr:cNvGrpSpPr>
      </xdr:nvGrpSpPr>
      <xdr:grpSpPr>
        <a:xfrm>
          <a:off x="3876066" y="3758691"/>
          <a:ext cx="485704" cy="167850"/>
          <a:chOff x="6092652" y="328086"/>
          <a:chExt cx="401504" cy="258233"/>
        </a:xfrm>
      </xdr:grpSpPr>
      <mc:AlternateContent xmlns:mc="http://schemas.openxmlformats.org/markup-compatibility/2006">
        <mc:Choice xmlns:a14="http://schemas.microsoft.com/office/drawing/2010/main" Requires="a14">
          <xdr:sp macro="" textlink="">
            <xdr:nvSpPr>
              <xdr:cNvPr id="1749021" name="Option Button 29" hidden="1">
                <a:extLst>
                  <a:ext uri="{63B3BB69-23CF-44E3-9099-C40C66FF867C}">
                    <a14:compatExt spid="_x0000_s1749021"/>
                  </a:ext>
                </a:extLst>
              </xdr:cNvPr>
              <xdr:cNvSpPr/>
            </xdr:nvSpPr>
            <xdr:spPr bwMode="auto">
              <a:xfrm>
                <a:off x="6092652" y="328086"/>
                <a:ext cx="237067" cy="2582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8" name="テキスト ボックス 87">
            <a:extLst>
              <a:ext uri="{FF2B5EF4-FFF2-40B4-BE49-F238E27FC236}">
                <a16:creationId xmlns="" xmlns:a16="http://schemas.microsoft.com/office/drawing/2014/main" id="{00000000-0008-0000-0800-000058000000}"/>
              </a:ext>
            </a:extLst>
          </xdr:cNvPr>
          <xdr:cNvSpPr txBox="1"/>
        </xdr:nvSpPr>
        <xdr:spPr>
          <a:xfrm>
            <a:off x="6242782" y="344960"/>
            <a:ext cx="25137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座位</a:t>
            </a:r>
            <a:r>
              <a:rPr kumimoji="1" lang="en-US" altLang="ja-JP" sz="900">
                <a:latin typeface="HG丸ｺﾞｼｯｸM-PRO" panose="020F0600000000000000" pitchFamily="50" charset="-128"/>
                <a:ea typeface="HG丸ｺﾞｼｯｸM-PRO" panose="020F0600000000000000" pitchFamily="50" charset="-128"/>
              </a:rPr>
              <a:t>(</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20</xdr:col>
      <xdr:colOff>14288</xdr:colOff>
      <xdr:row>22</xdr:row>
      <xdr:rowOff>12143</xdr:rowOff>
    </xdr:from>
    <xdr:to>
      <xdr:col>21</xdr:col>
      <xdr:colOff>142872</xdr:colOff>
      <xdr:row>22</xdr:row>
      <xdr:rowOff>179293</xdr:rowOff>
    </xdr:to>
    <xdr:grpSp>
      <xdr:nvGrpSpPr>
        <xdr:cNvPr id="89" name="グループ化 88">
          <a:extLst>
            <a:ext uri="{FF2B5EF4-FFF2-40B4-BE49-F238E27FC236}">
              <a16:creationId xmlns="" xmlns:a16="http://schemas.microsoft.com/office/drawing/2014/main" id="{00000000-0008-0000-0800-000059000000}"/>
            </a:ext>
          </a:extLst>
        </xdr:cNvPr>
        <xdr:cNvGrpSpPr>
          <a:grpSpLocks/>
        </xdr:cNvGrpSpPr>
      </xdr:nvGrpSpPr>
      <xdr:grpSpPr>
        <a:xfrm>
          <a:off x="4386255" y="3764993"/>
          <a:ext cx="404823" cy="167150"/>
          <a:chOff x="6092667" y="328623"/>
          <a:chExt cx="325203" cy="257156"/>
        </a:xfrm>
      </xdr:grpSpPr>
      <mc:AlternateContent xmlns:mc="http://schemas.openxmlformats.org/markup-compatibility/2006">
        <mc:Choice xmlns:a14="http://schemas.microsoft.com/office/drawing/2010/main" Requires="a14">
          <xdr:sp macro="" textlink="">
            <xdr:nvSpPr>
              <xdr:cNvPr id="1749022" name="Option Button 30" hidden="1">
                <a:extLst>
                  <a:ext uri="{63B3BB69-23CF-44E3-9099-C40C66FF867C}">
                    <a14:compatExt spid="_x0000_s1749022"/>
                  </a:ext>
                </a:extLst>
              </xdr:cNvPr>
              <xdr:cNvSpPr/>
            </xdr:nvSpPr>
            <xdr:spPr bwMode="auto">
              <a:xfrm>
                <a:off x="6092667" y="328623"/>
                <a:ext cx="237066" cy="2571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1" name="テキスト ボックス 90">
            <a:extLst>
              <a:ext uri="{FF2B5EF4-FFF2-40B4-BE49-F238E27FC236}">
                <a16:creationId xmlns="" xmlns:a16="http://schemas.microsoft.com/office/drawing/2014/main" id="{00000000-0008-0000-0800-00005B000000}"/>
              </a:ext>
            </a:extLst>
          </xdr:cNvPr>
          <xdr:cNvSpPr txBox="1"/>
        </xdr:nvSpPr>
        <xdr:spPr>
          <a:xfrm>
            <a:off x="6215524" y="344960"/>
            <a:ext cx="20234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イス</a:t>
            </a:r>
          </a:p>
        </xdr:txBody>
      </xdr:sp>
    </xdr:grpSp>
    <xdr:clientData/>
  </xdr:twoCellAnchor>
  <xdr:twoCellAnchor editAs="oneCell">
    <xdr:from>
      <xdr:col>21</xdr:col>
      <xdr:colOff>99403</xdr:colOff>
      <xdr:row>22</xdr:row>
      <xdr:rowOff>12143</xdr:rowOff>
    </xdr:from>
    <xdr:to>
      <xdr:col>23</xdr:col>
      <xdr:colOff>172647</xdr:colOff>
      <xdr:row>22</xdr:row>
      <xdr:rowOff>179293</xdr:rowOff>
    </xdr:to>
    <xdr:grpSp>
      <xdr:nvGrpSpPr>
        <xdr:cNvPr id="92" name="グループ化 91">
          <a:extLst>
            <a:ext uri="{FF2B5EF4-FFF2-40B4-BE49-F238E27FC236}">
              <a16:creationId xmlns="" xmlns:a16="http://schemas.microsoft.com/office/drawing/2014/main" id="{00000000-0008-0000-0800-00005C000000}"/>
            </a:ext>
          </a:extLst>
        </xdr:cNvPr>
        <xdr:cNvGrpSpPr>
          <a:grpSpLocks/>
        </xdr:cNvGrpSpPr>
      </xdr:nvGrpSpPr>
      <xdr:grpSpPr>
        <a:xfrm>
          <a:off x="4747598" y="3764993"/>
          <a:ext cx="606637" cy="167150"/>
          <a:chOff x="6092717" y="328623"/>
          <a:chExt cx="501943" cy="257156"/>
        </a:xfrm>
      </xdr:grpSpPr>
      <mc:AlternateContent xmlns:mc="http://schemas.openxmlformats.org/markup-compatibility/2006">
        <mc:Choice xmlns:a14="http://schemas.microsoft.com/office/drawing/2010/main" Requires="a14">
          <xdr:sp macro="" textlink="">
            <xdr:nvSpPr>
              <xdr:cNvPr id="1749023" name="Option Button 31" hidden="1">
                <a:extLst>
                  <a:ext uri="{63B3BB69-23CF-44E3-9099-C40C66FF867C}">
                    <a14:compatExt spid="_x0000_s1749023"/>
                  </a:ext>
                </a:extLst>
              </xdr:cNvPr>
              <xdr:cNvSpPr/>
            </xdr:nvSpPr>
            <xdr:spPr bwMode="auto">
              <a:xfrm>
                <a:off x="6092717" y="328623"/>
                <a:ext cx="237069" cy="2571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4" name="テキスト ボックス 93">
            <a:extLst>
              <a:ext uri="{FF2B5EF4-FFF2-40B4-BE49-F238E27FC236}">
                <a16:creationId xmlns="" xmlns:a16="http://schemas.microsoft.com/office/drawing/2014/main" id="{00000000-0008-0000-0800-00005E000000}"/>
              </a:ext>
            </a:extLst>
          </xdr:cNvPr>
          <xdr:cNvSpPr txBox="1"/>
        </xdr:nvSpPr>
        <xdr:spPr>
          <a:xfrm>
            <a:off x="6252750" y="344960"/>
            <a:ext cx="34191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車椅子</a:t>
            </a:r>
          </a:p>
        </xdr:txBody>
      </xdr:sp>
    </xdr:grpSp>
    <xdr:clientData/>
  </xdr:twoCellAnchor>
  <xdr:twoCellAnchor editAs="oneCell">
    <xdr:from>
      <xdr:col>23</xdr:col>
      <xdr:colOff>217563</xdr:colOff>
      <xdr:row>22</xdr:row>
      <xdr:rowOff>22010</xdr:rowOff>
    </xdr:from>
    <xdr:to>
      <xdr:col>26</xdr:col>
      <xdr:colOff>76197</xdr:colOff>
      <xdr:row>23</xdr:row>
      <xdr:rowOff>0</xdr:rowOff>
    </xdr:to>
    <xdr:grpSp>
      <xdr:nvGrpSpPr>
        <xdr:cNvPr id="95" name="グループ化 94">
          <a:extLst>
            <a:ext uri="{FF2B5EF4-FFF2-40B4-BE49-F238E27FC236}">
              <a16:creationId xmlns="" xmlns:a16="http://schemas.microsoft.com/office/drawing/2014/main" id="{00000000-0008-0000-0800-00005F000000}"/>
            </a:ext>
          </a:extLst>
        </xdr:cNvPr>
        <xdr:cNvGrpSpPr>
          <a:grpSpLocks/>
        </xdr:cNvGrpSpPr>
      </xdr:nvGrpSpPr>
      <xdr:grpSpPr>
        <a:xfrm>
          <a:off x="5399167" y="3774860"/>
          <a:ext cx="658733" cy="158965"/>
          <a:chOff x="6092655" y="336211"/>
          <a:chExt cx="545099" cy="241977"/>
        </a:xfrm>
      </xdr:grpSpPr>
      <mc:AlternateContent xmlns:mc="http://schemas.openxmlformats.org/markup-compatibility/2006">
        <mc:Choice xmlns:a14="http://schemas.microsoft.com/office/drawing/2010/main" Requires="a14">
          <xdr:sp macro="" textlink="">
            <xdr:nvSpPr>
              <xdr:cNvPr id="1749024" name="Option Button 32" hidden="1">
                <a:extLst>
                  <a:ext uri="{63B3BB69-23CF-44E3-9099-C40C66FF867C}">
                    <a14:compatExt spid="_x0000_s1749024"/>
                  </a:ext>
                </a:extLst>
              </xdr:cNvPr>
              <xdr:cNvSpPr/>
            </xdr:nvSpPr>
            <xdr:spPr bwMode="auto">
              <a:xfrm>
                <a:off x="6092655" y="336211"/>
                <a:ext cx="237065" cy="2419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7" name="テキスト ボックス 96">
            <a:extLst>
              <a:ext uri="{FF2B5EF4-FFF2-40B4-BE49-F238E27FC236}">
                <a16:creationId xmlns="" xmlns:a16="http://schemas.microsoft.com/office/drawing/2014/main" id="{00000000-0008-0000-0800-000061000000}"/>
              </a:ext>
            </a:extLst>
          </xdr:cNvPr>
          <xdr:cNvSpPr txBox="1"/>
        </xdr:nvSpPr>
        <xdr:spPr>
          <a:xfrm>
            <a:off x="6242780" y="344959"/>
            <a:ext cx="39497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その他</a:t>
            </a:r>
            <a:r>
              <a:rPr kumimoji="1" lang="en-US" altLang="ja-JP" sz="900">
                <a:latin typeface="HG丸ｺﾞｼｯｸM-PRO" panose="020F0600000000000000" pitchFamily="50" charset="-128"/>
                <a:ea typeface="HG丸ｺﾞｼｯｸM-PRO" panose="020F0600000000000000" pitchFamily="50" charset="-128"/>
              </a:rPr>
              <a:t>(</a:t>
            </a:r>
          </a:p>
        </xdr:txBody>
      </xdr:sp>
    </xdr:grpSp>
    <xdr:clientData/>
  </xdr:twoCellAnchor>
  <xdr:twoCellAnchor editAs="oneCell">
    <xdr:from>
      <xdr:col>22</xdr:col>
      <xdr:colOff>55117</xdr:colOff>
      <xdr:row>8</xdr:row>
      <xdr:rowOff>50426</xdr:rowOff>
    </xdr:from>
    <xdr:to>
      <xdr:col>23</xdr:col>
      <xdr:colOff>137769</xdr:colOff>
      <xdr:row>10</xdr:row>
      <xdr:rowOff>10289</xdr:rowOff>
    </xdr:to>
    <xdr:grpSp>
      <xdr:nvGrpSpPr>
        <xdr:cNvPr id="98" name="グループ化 97">
          <a:extLst>
            <a:ext uri="{FF2B5EF4-FFF2-40B4-BE49-F238E27FC236}">
              <a16:creationId xmlns="" xmlns:a16="http://schemas.microsoft.com/office/drawing/2014/main" id="{00000000-0008-0000-0800-000062000000}"/>
            </a:ext>
          </a:extLst>
        </xdr:cNvPr>
        <xdr:cNvGrpSpPr>
          <a:grpSpLocks/>
        </xdr:cNvGrpSpPr>
      </xdr:nvGrpSpPr>
      <xdr:grpSpPr>
        <a:xfrm>
          <a:off x="4979534" y="1498226"/>
          <a:ext cx="339845" cy="217038"/>
          <a:chOff x="6092648" y="344960"/>
          <a:chExt cx="270448" cy="230834"/>
        </a:xfrm>
      </xdr:grpSpPr>
      <mc:AlternateContent xmlns:mc="http://schemas.openxmlformats.org/markup-compatibility/2006">
        <mc:Choice xmlns:a14="http://schemas.microsoft.com/office/drawing/2010/main" Requires="a14">
          <xdr:sp macro="" textlink="">
            <xdr:nvSpPr>
              <xdr:cNvPr id="1749025" name="Option Button 33" hidden="1">
                <a:extLst>
                  <a:ext uri="{63B3BB69-23CF-44E3-9099-C40C66FF867C}">
                    <a14:compatExt spid="_x0000_s1749025"/>
                  </a:ext>
                </a:extLst>
              </xdr:cNvPr>
              <xdr:cNvSpPr/>
            </xdr:nvSpPr>
            <xdr:spPr bwMode="auto">
              <a:xfrm>
                <a:off x="6092648" y="361952"/>
                <a:ext cx="23706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0" name="テキスト ボックス 99">
            <a:extLst>
              <a:ext uri="{FF2B5EF4-FFF2-40B4-BE49-F238E27FC236}">
                <a16:creationId xmlns="" xmlns:a16="http://schemas.microsoft.com/office/drawing/2014/main" id="{00000000-0008-0000-0800-000064000000}"/>
              </a:ext>
            </a:extLst>
          </xdr:cNvPr>
          <xdr:cNvSpPr txBox="1"/>
        </xdr:nvSpPr>
        <xdr:spPr>
          <a:xfrm>
            <a:off x="6242781" y="344960"/>
            <a:ext cx="12031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0t</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23</xdr:col>
      <xdr:colOff>172901</xdr:colOff>
      <xdr:row>8</xdr:row>
      <xdr:rowOff>50426</xdr:rowOff>
    </xdr:from>
    <xdr:to>
      <xdr:col>24</xdr:col>
      <xdr:colOff>257178</xdr:colOff>
      <xdr:row>10</xdr:row>
      <xdr:rowOff>6163</xdr:rowOff>
    </xdr:to>
    <xdr:grpSp>
      <xdr:nvGrpSpPr>
        <xdr:cNvPr id="101" name="グループ化 100">
          <a:extLst>
            <a:ext uri="{FF2B5EF4-FFF2-40B4-BE49-F238E27FC236}">
              <a16:creationId xmlns="" xmlns:a16="http://schemas.microsoft.com/office/drawing/2014/main" id="{00000000-0008-0000-0800-000065000000}"/>
            </a:ext>
          </a:extLst>
        </xdr:cNvPr>
        <xdr:cNvGrpSpPr>
          <a:grpSpLocks/>
        </xdr:cNvGrpSpPr>
      </xdr:nvGrpSpPr>
      <xdr:grpSpPr>
        <a:xfrm>
          <a:off x="5354510" y="1498226"/>
          <a:ext cx="350980" cy="212912"/>
          <a:chOff x="6092673" y="292992"/>
          <a:chExt cx="280130" cy="328422"/>
        </a:xfrm>
      </xdr:grpSpPr>
      <mc:AlternateContent xmlns:mc="http://schemas.openxmlformats.org/markup-compatibility/2006">
        <mc:Choice xmlns:a14="http://schemas.microsoft.com/office/drawing/2010/main" Requires="a14">
          <xdr:sp macro="" textlink="">
            <xdr:nvSpPr>
              <xdr:cNvPr id="1749026" name="Option Button 34" hidden="1">
                <a:extLst>
                  <a:ext uri="{63B3BB69-23CF-44E3-9099-C40C66FF867C}">
                    <a14:compatExt spid="_x0000_s1749026"/>
                  </a:ext>
                </a:extLst>
              </xdr:cNvPr>
              <xdr:cNvSpPr/>
            </xdr:nvSpPr>
            <xdr:spPr bwMode="auto">
              <a:xfrm>
                <a:off x="6092673" y="292992"/>
                <a:ext cx="237071" cy="3284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3" name="テキスト ボックス 102">
            <a:extLst>
              <a:ext uri="{FF2B5EF4-FFF2-40B4-BE49-F238E27FC236}">
                <a16:creationId xmlns="" xmlns:a16="http://schemas.microsoft.com/office/drawing/2014/main" id="{00000000-0008-0000-0800-000067000000}"/>
              </a:ext>
            </a:extLst>
          </xdr:cNvPr>
          <xdr:cNvSpPr txBox="1"/>
        </xdr:nvSpPr>
        <xdr:spPr>
          <a:xfrm>
            <a:off x="6242780" y="339757"/>
            <a:ext cx="130023"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1j</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263343</xdr:colOff>
      <xdr:row>9</xdr:row>
      <xdr:rowOff>5603</xdr:rowOff>
    </xdr:from>
    <xdr:to>
      <xdr:col>26</xdr:col>
      <xdr:colOff>209550</xdr:colOff>
      <xdr:row>9</xdr:row>
      <xdr:rowOff>196337</xdr:rowOff>
    </xdr:to>
    <xdr:grpSp>
      <xdr:nvGrpSpPr>
        <xdr:cNvPr id="104" name="グループ化 103">
          <a:extLst>
            <a:ext uri="{FF2B5EF4-FFF2-40B4-BE49-F238E27FC236}">
              <a16:creationId xmlns="" xmlns:a16="http://schemas.microsoft.com/office/drawing/2014/main" id="{00000000-0008-0000-0800-000068000000}"/>
            </a:ext>
          </a:extLst>
        </xdr:cNvPr>
        <xdr:cNvGrpSpPr>
          <a:grpSpLocks/>
        </xdr:cNvGrpSpPr>
      </xdr:nvGrpSpPr>
      <xdr:grpSpPr>
        <a:xfrm>
          <a:off x="5711644" y="1510553"/>
          <a:ext cx="479619" cy="190734"/>
          <a:chOff x="6092624" y="310481"/>
          <a:chExt cx="384122" cy="293439"/>
        </a:xfrm>
      </xdr:grpSpPr>
      <mc:AlternateContent xmlns:mc="http://schemas.openxmlformats.org/markup-compatibility/2006">
        <mc:Choice xmlns:a14="http://schemas.microsoft.com/office/drawing/2010/main" Requires="a14">
          <xdr:sp macro="" textlink="">
            <xdr:nvSpPr>
              <xdr:cNvPr id="1749027" name="Option Button 35" hidden="1">
                <a:extLst>
                  <a:ext uri="{63B3BB69-23CF-44E3-9099-C40C66FF867C}">
                    <a14:compatExt spid="_x0000_s1749027"/>
                  </a:ext>
                </a:extLst>
              </xdr:cNvPr>
              <xdr:cNvSpPr/>
            </xdr:nvSpPr>
            <xdr:spPr bwMode="auto">
              <a:xfrm>
                <a:off x="6092624" y="310481"/>
                <a:ext cx="237067" cy="2934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6" name="テキスト ボックス 105">
            <a:extLst>
              <a:ext uri="{FF2B5EF4-FFF2-40B4-BE49-F238E27FC236}">
                <a16:creationId xmlns="" xmlns:a16="http://schemas.microsoft.com/office/drawing/2014/main" id="{00000000-0008-0000-0800-00006A000000}"/>
              </a:ext>
            </a:extLst>
          </xdr:cNvPr>
          <xdr:cNvSpPr txBox="1"/>
        </xdr:nvSpPr>
        <xdr:spPr>
          <a:xfrm>
            <a:off x="6242778" y="339898"/>
            <a:ext cx="233968"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2-1</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26</xdr:col>
      <xdr:colOff>162483</xdr:colOff>
      <xdr:row>9</xdr:row>
      <xdr:rowOff>11206</xdr:rowOff>
    </xdr:from>
    <xdr:to>
      <xdr:col>28</xdr:col>
      <xdr:colOff>76197</xdr:colOff>
      <xdr:row>9</xdr:row>
      <xdr:rowOff>190734</xdr:rowOff>
    </xdr:to>
    <xdr:grpSp>
      <xdr:nvGrpSpPr>
        <xdr:cNvPr id="107" name="グループ化 106">
          <a:extLst>
            <a:ext uri="{FF2B5EF4-FFF2-40B4-BE49-F238E27FC236}">
              <a16:creationId xmlns="" xmlns:a16="http://schemas.microsoft.com/office/drawing/2014/main" id="{00000000-0008-0000-0800-00006B000000}"/>
            </a:ext>
          </a:extLst>
        </xdr:cNvPr>
        <xdr:cNvGrpSpPr>
          <a:grpSpLocks/>
        </xdr:cNvGrpSpPr>
      </xdr:nvGrpSpPr>
      <xdr:grpSpPr>
        <a:xfrm>
          <a:off x="6144184" y="1516156"/>
          <a:ext cx="447118" cy="179528"/>
          <a:chOff x="6092646" y="319101"/>
          <a:chExt cx="358077" cy="276198"/>
        </a:xfrm>
      </xdr:grpSpPr>
      <mc:AlternateContent xmlns:mc="http://schemas.openxmlformats.org/markup-compatibility/2006">
        <mc:Choice xmlns:a14="http://schemas.microsoft.com/office/drawing/2010/main" Requires="a14">
          <xdr:sp macro="" textlink="">
            <xdr:nvSpPr>
              <xdr:cNvPr id="1749028" name="Option Button 36" hidden="1">
                <a:extLst>
                  <a:ext uri="{63B3BB69-23CF-44E3-9099-C40C66FF867C}">
                    <a14:compatExt spid="_x0000_s1749028"/>
                  </a:ext>
                </a:extLst>
              </xdr:cNvPr>
              <xdr:cNvSpPr/>
            </xdr:nvSpPr>
            <xdr:spPr bwMode="auto">
              <a:xfrm>
                <a:off x="6092646" y="319101"/>
                <a:ext cx="237067" cy="2761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9" name="テキスト ボックス 108">
            <a:extLst>
              <a:ext uri="{FF2B5EF4-FFF2-40B4-BE49-F238E27FC236}">
                <a16:creationId xmlns="" xmlns:a16="http://schemas.microsoft.com/office/drawing/2014/main" id="{00000000-0008-0000-0800-00006D000000}"/>
              </a:ext>
            </a:extLst>
          </xdr:cNvPr>
          <xdr:cNvSpPr txBox="1"/>
        </xdr:nvSpPr>
        <xdr:spPr>
          <a:xfrm>
            <a:off x="6242780" y="345824"/>
            <a:ext cx="207943" cy="229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2-2</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28</xdr:col>
      <xdr:colOff>67237</xdr:colOff>
      <xdr:row>9</xdr:row>
      <xdr:rowOff>5603</xdr:rowOff>
    </xdr:from>
    <xdr:to>
      <xdr:col>29</xdr:col>
      <xdr:colOff>112061</xdr:colOff>
      <xdr:row>9</xdr:row>
      <xdr:rowOff>196341</xdr:rowOff>
    </xdr:to>
    <xdr:grpSp>
      <xdr:nvGrpSpPr>
        <xdr:cNvPr id="110" name="グループ化 109">
          <a:extLst>
            <a:ext uri="{FF2B5EF4-FFF2-40B4-BE49-F238E27FC236}">
              <a16:creationId xmlns="" xmlns:a16="http://schemas.microsoft.com/office/drawing/2014/main" id="{00000000-0008-0000-0800-00006E000000}"/>
            </a:ext>
          </a:extLst>
        </xdr:cNvPr>
        <xdr:cNvGrpSpPr>
          <a:grpSpLocks/>
        </xdr:cNvGrpSpPr>
      </xdr:nvGrpSpPr>
      <xdr:grpSpPr>
        <a:xfrm>
          <a:off x="6582336" y="1510553"/>
          <a:ext cx="311550" cy="190738"/>
          <a:chOff x="6092589" y="310480"/>
          <a:chExt cx="248718" cy="293445"/>
        </a:xfrm>
      </xdr:grpSpPr>
      <mc:AlternateContent xmlns:mc="http://schemas.openxmlformats.org/markup-compatibility/2006">
        <mc:Choice xmlns:a14="http://schemas.microsoft.com/office/drawing/2010/main" Requires="a14">
          <xdr:sp macro="" textlink="">
            <xdr:nvSpPr>
              <xdr:cNvPr id="1749029" name="Option Button 37" hidden="1">
                <a:extLst>
                  <a:ext uri="{63B3BB69-23CF-44E3-9099-C40C66FF867C}">
                    <a14:compatExt spid="_x0000_s1749029"/>
                  </a:ext>
                </a:extLst>
              </xdr:cNvPr>
              <xdr:cNvSpPr/>
            </xdr:nvSpPr>
            <xdr:spPr bwMode="auto">
              <a:xfrm>
                <a:off x="6092589" y="310480"/>
                <a:ext cx="237064" cy="2934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12" name="テキスト ボックス 111">
            <a:extLst>
              <a:ext uri="{FF2B5EF4-FFF2-40B4-BE49-F238E27FC236}">
                <a16:creationId xmlns="" xmlns:a16="http://schemas.microsoft.com/office/drawing/2014/main" id="{00000000-0008-0000-0800-000070000000}"/>
              </a:ext>
            </a:extLst>
          </xdr:cNvPr>
          <xdr:cNvSpPr txBox="1"/>
        </xdr:nvSpPr>
        <xdr:spPr>
          <a:xfrm>
            <a:off x="6242781" y="344960"/>
            <a:ext cx="9852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3</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29</xdr:col>
      <xdr:colOff>100852</xdr:colOff>
      <xdr:row>8</xdr:row>
      <xdr:rowOff>44823</xdr:rowOff>
    </xdr:from>
    <xdr:to>
      <xdr:col>30</xdr:col>
      <xdr:colOff>145675</xdr:colOff>
      <xdr:row>10</xdr:row>
      <xdr:rowOff>11444</xdr:rowOff>
    </xdr:to>
    <xdr:grpSp>
      <xdr:nvGrpSpPr>
        <xdr:cNvPr id="113" name="グループ化 112">
          <a:extLst>
            <a:ext uri="{FF2B5EF4-FFF2-40B4-BE49-F238E27FC236}">
              <a16:creationId xmlns="" xmlns:a16="http://schemas.microsoft.com/office/drawing/2014/main" id="{00000000-0008-0000-0800-000071000000}"/>
            </a:ext>
          </a:extLst>
        </xdr:cNvPr>
        <xdr:cNvGrpSpPr>
          <a:grpSpLocks/>
        </xdr:cNvGrpSpPr>
      </xdr:nvGrpSpPr>
      <xdr:grpSpPr>
        <a:xfrm>
          <a:off x="6882646" y="1492623"/>
          <a:ext cx="311498" cy="223796"/>
          <a:chOff x="6092580" y="284621"/>
          <a:chExt cx="248727" cy="345167"/>
        </a:xfrm>
      </xdr:grpSpPr>
      <mc:AlternateContent xmlns:mc="http://schemas.openxmlformats.org/markup-compatibility/2006">
        <mc:Choice xmlns:a14="http://schemas.microsoft.com/office/drawing/2010/main" Requires="a14">
          <xdr:sp macro="" textlink="">
            <xdr:nvSpPr>
              <xdr:cNvPr id="1749030" name="Option Button 38" hidden="1">
                <a:extLst>
                  <a:ext uri="{63B3BB69-23CF-44E3-9099-C40C66FF867C}">
                    <a14:compatExt spid="_x0000_s1749030"/>
                  </a:ext>
                </a:extLst>
              </xdr:cNvPr>
              <xdr:cNvSpPr/>
            </xdr:nvSpPr>
            <xdr:spPr bwMode="auto">
              <a:xfrm>
                <a:off x="6092580" y="284621"/>
                <a:ext cx="237067" cy="3451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15" name="テキスト ボックス 114">
            <a:extLst>
              <a:ext uri="{FF2B5EF4-FFF2-40B4-BE49-F238E27FC236}">
                <a16:creationId xmlns="" xmlns:a16="http://schemas.microsoft.com/office/drawing/2014/main" id="{00000000-0008-0000-0800-000073000000}"/>
              </a:ext>
            </a:extLst>
          </xdr:cNvPr>
          <xdr:cNvSpPr txBox="1"/>
        </xdr:nvSpPr>
        <xdr:spPr>
          <a:xfrm>
            <a:off x="6242781" y="344960"/>
            <a:ext cx="98526"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4</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22</xdr:col>
      <xdr:colOff>51383</xdr:colOff>
      <xdr:row>10</xdr:row>
      <xdr:rowOff>240</xdr:rowOff>
    </xdr:from>
    <xdr:to>
      <xdr:col>23</xdr:col>
      <xdr:colOff>190496</xdr:colOff>
      <xdr:row>10</xdr:row>
      <xdr:rowOff>190500</xdr:rowOff>
    </xdr:to>
    <xdr:grpSp>
      <xdr:nvGrpSpPr>
        <xdr:cNvPr id="116" name="グループ化 115">
          <a:extLst>
            <a:ext uri="{FF2B5EF4-FFF2-40B4-BE49-F238E27FC236}">
              <a16:creationId xmlns="" xmlns:a16="http://schemas.microsoft.com/office/drawing/2014/main" id="{00000000-0008-0000-0800-000074000000}"/>
            </a:ext>
          </a:extLst>
        </xdr:cNvPr>
        <xdr:cNvGrpSpPr>
          <a:grpSpLocks/>
        </xdr:cNvGrpSpPr>
      </xdr:nvGrpSpPr>
      <xdr:grpSpPr>
        <a:xfrm>
          <a:off x="4975814" y="1705215"/>
          <a:ext cx="396307" cy="190260"/>
          <a:chOff x="6092657" y="310848"/>
          <a:chExt cx="311900" cy="292709"/>
        </a:xfrm>
      </xdr:grpSpPr>
      <mc:AlternateContent xmlns:mc="http://schemas.openxmlformats.org/markup-compatibility/2006">
        <mc:Choice xmlns:a14="http://schemas.microsoft.com/office/drawing/2010/main" Requires="a14">
          <xdr:sp macro="" textlink="">
            <xdr:nvSpPr>
              <xdr:cNvPr id="1749031" name="Option Button 39" hidden="1">
                <a:extLst>
                  <a:ext uri="{63B3BB69-23CF-44E3-9099-C40C66FF867C}">
                    <a14:compatExt spid="_x0000_s1749031"/>
                  </a:ext>
                </a:extLst>
              </xdr:cNvPr>
              <xdr:cNvSpPr/>
            </xdr:nvSpPr>
            <xdr:spPr bwMode="auto">
              <a:xfrm>
                <a:off x="6092657" y="310848"/>
                <a:ext cx="237071" cy="2927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18" name="テキスト ボックス 117">
            <a:extLst>
              <a:ext uri="{FF2B5EF4-FFF2-40B4-BE49-F238E27FC236}">
                <a16:creationId xmlns="" xmlns:a16="http://schemas.microsoft.com/office/drawing/2014/main" id="{00000000-0008-0000-0800-000076000000}"/>
              </a:ext>
            </a:extLst>
          </xdr:cNvPr>
          <xdr:cNvSpPr txBox="1"/>
        </xdr:nvSpPr>
        <xdr:spPr>
          <a:xfrm>
            <a:off x="6242781" y="339788"/>
            <a:ext cx="161776" cy="236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L0</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23</xdr:col>
      <xdr:colOff>174012</xdr:colOff>
      <xdr:row>10</xdr:row>
      <xdr:rowOff>24889</xdr:rowOff>
    </xdr:from>
    <xdr:to>
      <xdr:col>25</xdr:col>
      <xdr:colOff>66671</xdr:colOff>
      <xdr:row>10</xdr:row>
      <xdr:rowOff>176095</xdr:rowOff>
    </xdr:to>
    <xdr:grpSp>
      <xdr:nvGrpSpPr>
        <xdr:cNvPr id="119" name="グループ化 118">
          <a:extLst>
            <a:ext uri="{FF2B5EF4-FFF2-40B4-BE49-F238E27FC236}">
              <a16:creationId xmlns="" xmlns:a16="http://schemas.microsoft.com/office/drawing/2014/main" id="{00000000-0008-0000-0800-000077000000}"/>
            </a:ext>
          </a:extLst>
        </xdr:cNvPr>
        <xdr:cNvGrpSpPr>
          <a:grpSpLocks/>
        </xdr:cNvGrpSpPr>
      </xdr:nvGrpSpPr>
      <xdr:grpSpPr>
        <a:xfrm>
          <a:off x="5355619" y="1729864"/>
          <a:ext cx="426074" cy="151206"/>
          <a:chOff x="6092573" y="347049"/>
          <a:chExt cx="339869" cy="232625"/>
        </a:xfrm>
      </xdr:grpSpPr>
      <mc:AlternateContent xmlns:mc="http://schemas.openxmlformats.org/markup-compatibility/2006">
        <mc:Choice xmlns:a14="http://schemas.microsoft.com/office/drawing/2010/main" Requires="a14">
          <xdr:sp macro="" textlink="">
            <xdr:nvSpPr>
              <xdr:cNvPr id="1749032" name="Option Button 40" hidden="1">
                <a:extLst>
                  <a:ext uri="{63B3BB69-23CF-44E3-9099-C40C66FF867C}">
                    <a14:compatExt spid="_x0000_s1749032"/>
                  </a:ext>
                </a:extLst>
              </xdr:cNvPr>
              <xdr:cNvSpPr/>
            </xdr:nvSpPr>
            <xdr:spPr bwMode="auto">
              <a:xfrm>
                <a:off x="6092573" y="347049"/>
                <a:ext cx="237068" cy="220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1" name="テキスト ボックス 120">
            <a:extLst>
              <a:ext uri="{FF2B5EF4-FFF2-40B4-BE49-F238E27FC236}">
                <a16:creationId xmlns="" xmlns:a16="http://schemas.microsoft.com/office/drawing/2014/main" id="{00000000-0008-0000-0800-000079000000}"/>
              </a:ext>
            </a:extLst>
          </xdr:cNvPr>
          <xdr:cNvSpPr txBox="1"/>
        </xdr:nvSpPr>
        <xdr:spPr>
          <a:xfrm>
            <a:off x="6242780" y="348840"/>
            <a:ext cx="189662"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L1</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263348</xdr:colOff>
      <xdr:row>10</xdr:row>
      <xdr:rowOff>11439</xdr:rowOff>
    </xdr:from>
    <xdr:to>
      <xdr:col>26</xdr:col>
      <xdr:colOff>142876</xdr:colOff>
      <xdr:row>10</xdr:row>
      <xdr:rowOff>190501</xdr:rowOff>
    </xdr:to>
    <xdr:grpSp>
      <xdr:nvGrpSpPr>
        <xdr:cNvPr id="122" name="グループ化 121">
          <a:extLst>
            <a:ext uri="{FF2B5EF4-FFF2-40B4-BE49-F238E27FC236}">
              <a16:creationId xmlns="" xmlns:a16="http://schemas.microsoft.com/office/drawing/2014/main" id="{00000000-0008-0000-0800-00007A000000}"/>
            </a:ext>
          </a:extLst>
        </xdr:cNvPr>
        <xdr:cNvGrpSpPr>
          <a:grpSpLocks/>
        </xdr:cNvGrpSpPr>
      </xdr:nvGrpSpPr>
      <xdr:grpSpPr>
        <a:xfrm>
          <a:off x="5711646" y="1716414"/>
          <a:ext cx="412941" cy="179062"/>
          <a:chOff x="6092670" y="319461"/>
          <a:chExt cx="331373" cy="275484"/>
        </a:xfrm>
      </xdr:grpSpPr>
      <mc:AlternateContent xmlns:mc="http://schemas.openxmlformats.org/markup-compatibility/2006">
        <mc:Choice xmlns:a14="http://schemas.microsoft.com/office/drawing/2010/main" Requires="a14">
          <xdr:sp macro="" textlink="">
            <xdr:nvSpPr>
              <xdr:cNvPr id="1749033" name="Option Button 41" hidden="1">
                <a:extLst>
                  <a:ext uri="{63B3BB69-23CF-44E3-9099-C40C66FF867C}">
                    <a14:compatExt spid="_x0000_s1749033"/>
                  </a:ext>
                </a:extLst>
              </xdr:cNvPr>
              <xdr:cNvSpPr/>
            </xdr:nvSpPr>
            <xdr:spPr bwMode="auto">
              <a:xfrm>
                <a:off x="6092670" y="319461"/>
                <a:ext cx="237070" cy="2754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4" name="テキスト ボックス 123">
            <a:extLst>
              <a:ext uri="{FF2B5EF4-FFF2-40B4-BE49-F238E27FC236}">
                <a16:creationId xmlns="" xmlns:a16="http://schemas.microsoft.com/office/drawing/2014/main" id="{00000000-0008-0000-0800-00007C000000}"/>
              </a:ext>
            </a:extLst>
          </xdr:cNvPr>
          <xdr:cNvSpPr txBox="1"/>
        </xdr:nvSpPr>
        <xdr:spPr>
          <a:xfrm>
            <a:off x="6242781" y="345826"/>
            <a:ext cx="181262" cy="237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L2</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26</xdr:col>
      <xdr:colOff>162484</xdr:colOff>
      <xdr:row>10</xdr:row>
      <xdr:rowOff>22648</xdr:rowOff>
    </xdr:from>
    <xdr:to>
      <xdr:col>28</xdr:col>
      <xdr:colOff>57155</xdr:colOff>
      <xdr:row>10</xdr:row>
      <xdr:rowOff>179294</xdr:rowOff>
    </xdr:to>
    <xdr:grpSp>
      <xdr:nvGrpSpPr>
        <xdr:cNvPr id="125" name="グループ化 124">
          <a:extLst>
            <a:ext uri="{FF2B5EF4-FFF2-40B4-BE49-F238E27FC236}">
              <a16:creationId xmlns="" xmlns:a16="http://schemas.microsoft.com/office/drawing/2014/main" id="{00000000-0008-0000-0800-00007D000000}"/>
            </a:ext>
          </a:extLst>
        </xdr:cNvPr>
        <xdr:cNvGrpSpPr>
          <a:grpSpLocks/>
        </xdr:cNvGrpSpPr>
      </xdr:nvGrpSpPr>
      <xdr:grpSpPr>
        <a:xfrm>
          <a:off x="6144191" y="1727623"/>
          <a:ext cx="428082" cy="156646"/>
          <a:chOff x="6092630" y="336704"/>
          <a:chExt cx="341416" cy="240996"/>
        </a:xfrm>
      </xdr:grpSpPr>
      <mc:AlternateContent xmlns:mc="http://schemas.openxmlformats.org/markup-compatibility/2006">
        <mc:Choice xmlns:a14="http://schemas.microsoft.com/office/drawing/2010/main" Requires="a14">
          <xdr:sp macro="" textlink="">
            <xdr:nvSpPr>
              <xdr:cNvPr id="1749034" name="Option Button 42" hidden="1">
                <a:extLst>
                  <a:ext uri="{63B3BB69-23CF-44E3-9099-C40C66FF867C}">
                    <a14:compatExt spid="_x0000_s1749034"/>
                  </a:ext>
                </a:extLst>
              </xdr:cNvPr>
              <xdr:cNvSpPr/>
            </xdr:nvSpPr>
            <xdr:spPr bwMode="auto">
              <a:xfrm>
                <a:off x="6092630" y="336704"/>
                <a:ext cx="237067" cy="240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7" name="テキスト ボックス 126">
            <a:extLst>
              <a:ext uri="{FF2B5EF4-FFF2-40B4-BE49-F238E27FC236}">
                <a16:creationId xmlns="" xmlns:a16="http://schemas.microsoft.com/office/drawing/2014/main" id="{00000000-0008-0000-0800-00007F000000}"/>
              </a:ext>
            </a:extLst>
          </xdr:cNvPr>
          <xdr:cNvSpPr txBox="1"/>
        </xdr:nvSpPr>
        <xdr:spPr>
          <a:xfrm>
            <a:off x="6242785" y="338064"/>
            <a:ext cx="19126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L3</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28</xdr:col>
      <xdr:colOff>72853</xdr:colOff>
      <xdr:row>10</xdr:row>
      <xdr:rowOff>11444</xdr:rowOff>
    </xdr:from>
    <xdr:to>
      <xdr:col>29</xdr:col>
      <xdr:colOff>228595</xdr:colOff>
      <xdr:row>10</xdr:row>
      <xdr:rowOff>190500</xdr:rowOff>
    </xdr:to>
    <xdr:grpSp>
      <xdr:nvGrpSpPr>
        <xdr:cNvPr id="128" name="グループ化 127">
          <a:extLst>
            <a:ext uri="{FF2B5EF4-FFF2-40B4-BE49-F238E27FC236}">
              <a16:creationId xmlns="" xmlns:a16="http://schemas.microsoft.com/office/drawing/2014/main" id="{00000000-0008-0000-0800-000080000000}"/>
            </a:ext>
          </a:extLst>
        </xdr:cNvPr>
        <xdr:cNvGrpSpPr>
          <a:grpSpLocks/>
        </xdr:cNvGrpSpPr>
      </xdr:nvGrpSpPr>
      <xdr:grpSpPr>
        <a:xfrm>
          <a:off x="6587946" y="1716419"/>
          <a:ext cx="422439" cy="179056"/>
          <a:chOff x="6092641" y="319466"/>
          <a:chExt cx="336910" cy="275472"/>
        </a:xfrm>
      </xdr:grpSpPr>
      <mc:AlternateContent xmlns:mc="http://schemas.openxmlformats.org/markup-compatibility/2006">
        <mc:Choice xmlns:a14="http://schemas.microsoft.com/office/drawing/2010/main" Requires="a14">
          <xdr:sp macro="" textlink="">
            <xdr:nvSpPr>
              <xdr:cNvPr id="1749035" name="Option Button 43" hidden="1">
                <a:extLst>
                  <a:ext uri="{63B3BB69-23CF-44E3-9099-C40C66FF867C}">
                    <a14:compatExt spid="_x0000_s1749035"/>
                  </a:ext>
                </a:extLst>
              </xdr:cNvPr>
              <xdr:cNvSpPr/>
            </xdr:nvSpPr>
            <xdr:spPr bwMode="auto">
              <a:xfrm>
                <a:off x="6092641" y="319466"/>
                <a:ext cx="237068" cy="2754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0" name="テキスト ボックス 129">
            <a:extLst>
              <a:ext uri="{FF2B5EF4-FFF2-40B4-BE49-F238E27FC236}">
                <a16:creationId xmlns="" xmlns:a16="http://schemas.microsoft.com/office/drawing/2014/main" id="{00000000-0008-0000-0800-000082000000}"/>
              </a:ext>
            </a:extLst>
          </xdr:cNvPr>
          <xdr:cNvSpPr txBox="1"/>
        </xdr:nvSpPr>
        <xdr:spPr>
          <a:xfrm>
            <a:off x="6242766" y="345823"/>
            <a:ext cx="186785" cy="229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L4</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8</xdr:col>
          <xdr:colOff>57150</xdr:colOff>
          <xdr:row>27</xdr:row>
          <xdr:rowOff>171450</xdr:rowOff>
        </xdr:from>
        <xdr:to>
          <xdr:col>9</xdr:col>
          <xdr:colOff>104775</xdr:colOff>
          <xdr:row>29</xdr:row>
          <xdr:rowOff>28575</xdr:rowOff>
        </xdr:to>
        <xdr:sp macro="" textlink="">
          <xdr:nvSpPr>
            <xdr:cNvPr id="1749036" name="Option Button 44" hidden="1">
              <a:extLst>
                <a:ext uri="{63B3BB69-23CF-44E3-9099-C40C66FF867C}">
                  <a14:compatExt spid="_x0000_s1749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148841</xdr:colOff>
      <xdr:row>28</xdr:row>
      <xdr:rowOff>1638</xdr:rowOff>
    </xdr:from>
    <xdr:to>
      <xdr:col>20</xdr:col>
      <xdr:colOff>59535</xdr:colOff>
      <xdr:row>28</xdr:row>
      <xdr:rowOff>170282</xdr:rowOff>
    </xdr:to>
    <xdr:grpSp>
      <xdr:nvGrpSpPr>
        <xdr:cNvPr id="132" name="グループ化 131">
          <a:extLst>
            <a:ext uri="{FF2B5EF4-FFF2-40B4-BE49-F238E27FC236}">
              <a16:creationId xmlns="" xmlns:a16="http://schemas.microsoft.com/office/drawing/2014/main" id="{00000000-0008-0000-0800-000084000000}"/>
            </a:ext>
          </a:extLst>
        </xdr:cNvPr>
        <xdr:cNvGrpSpPr>
          <a:grpSpLocks/>
        </xdr:cNvGrpSpPr>
      </xdr:nvGrpSpPr>
      <xdr:grpSpPr>
        <a:xfrm>
          <a:off x="3682616" y="4697463"/>
          <a:ext cx="748894" cy="168644"/>
          <a:chOff x="6092672" y="329163"/>
          <a:chExt cx="616616" cy="259454"/>
        </a:xfrm>
      </xdr:grpSpPr>
      <mc:AlternateContent xmlns:mc="http://schemas.openxmlformats.org/markup-compatibility/2006">
        <mc:Choice xmlns:a14="http://schemas.microsoft.com/office/drawing/2010/main" Requires="a14">
          <xdr:sp macro="" textlink="">
            <xdr:nvSpPr>
              <xdr:cNvPr id="1749037" name="Option Button 45" hidden="1">
                <a:extLst>
                  <a:ext uri="{63B3BB69-23CF-44E3-9099-C40C66FF867C}">
                    <a14:compatExt spid="_x0000_s1749037"/>
                  </a:ext>
                </a:extLst>
              </xdr:cNvPr>
              <xdr:cNvSpPr/>
            </xdr:nvSpPr>
            <xdr:spPr bwMode="auto">
              <a:xfrm>
                <a:off x="6092672" y="329163"/>
                <a:ext cx="237066" cy="256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4" name="テキスト ボックス 133">
            <a:extLst>
              <a:ext uri="{FF2B5EF4-FFF2-40B4-BE49-F238E27FC236}">
                <a16:creationId xmlns="" xmlns:a16="http://schemas.microsoft.com/office/drawing/2014/main" id="{00000000-0008-0000-0800-000086000000}"/>
              </a:ext>
            </a:extLst>
          </xdr:cNvPr>
          <xdr:cNvSpPr txBox="1"/>
        </xdr:nvSpPr>
        <xdr:spPr>
          <a:xfrm>
            <a:off x="6242782" y="332135"/>
            <a:ext cx="466506" cy="2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1000">
                <a:latin typeface="HG丸ｺﾞｼｯｸM-PRO" panose="020F0600000000000000" pitchFamily="50" charset="-128"/>
                <a:ea typeface="HG丸ｺﾞｼｯｸM-PRO" panose="020F0600000000000000" pitchFamily="50" charset="-128"/>
              </a:rPr>
              <a:t>その他（</a:t>
            </a:r>
          </a:p>
        </xdr:txBody>
      </xdr:sp>
    </xdr:grpSp>
    <xdr:clientData/>
  </xdr:twoCellAnchor>
  <xdr:twoCellAnchor editAs="oneCell">
    <xdr:from>
      <xdr:col>7</xdr:col>
      <xdr:colOff>230298</xdr:colOff>
      <xdr:row>29</xdr:row>
      <xdr:rowOff>6281</xdr:rowOff>
    </xdr:from>
    <xdr:to>
      <xdr:col>9</xdr:col>
      <xdr:colOff>99329</xdr:colOff>
      <xdr:row>30</xdr:row>
      <xdr:rowOff>16809</xdr:rowOff>
    </xdr:to>
    <xdr:grpSp>
      <xdr:nvGrpSpPr>
        <xdr:cNvPr id="135" name="グループ化 134">
          <a:extLst>
            <a:ext uri="{FF2B5EF4-FFF2-40B4-BE49-F238E27FC236}">
              <a16:creationId xmlns="" xmlns:a16="http://schemas.microsoft.com/office/drawing/2014/main" id="{00000000-0008-0000-0800-000087000000}"/>
            </a:ext>
          </a:extLst>
        </xdr:cNvPr>
        <xdr:cNvGrpSpPr>
          <a:grpSpLocks/>
        </xdr:cNvGrpSpPr>
      </xdr:nvGrpSpPr>
      <xdr:grpSpPr>
        <a:xfrm>
          <a:off x="1887637" y="4883081"/>
          <a:ext cx="307192" cy="191503"/>
          <a:chOff x="6092638" y="311185"/>
          <a:chExt cx="251601" cy="292035"/>
        </a:xfrm>
      </xdr:grpSpPr>
      <mc:AlternateContent xmlns:mc="http://schemas.openxmlformats.org/markup-compatibility/2006">
        <mc:Choice xmlns:a14="http://schemas.microsoft.com/office/drawing/2010/main" Requires="a14">
          <xdr:sp macro="" textlink="">
            <xdr:nvSpPr>
              <xdr:cNvPr id="1749038" name="Option Button 46" hidden="1">
                <a:extLst>
                  <a:ext uri="{63B3BB69-23CF-44E3-9099-C40C66FF867C}">
                    <a14:compatExt spid="_x0000_s1749038"/>
                  </a:ext>
                </a:extLst>
              </xdr:cNvPr>
              <xdr:cNvSpPr/>
            </xdr:nvSpPr>
            <xdr:spPr bwMode="auto">
              <a:xfrm>
                <a:off x="6092638" y="311185"/>
                <a:ext cx="237065" cy="29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7" name="テキスト ボックス 136">
            <a:extLst>
              <a:ext uri="{FF2B5EF4-FFF2-40B4-BE49-F238E27FC236}">
                <a16:creationId xmlns="" xmlns:a16="http://schemas.microsoft.com/office/drawing/2014/main" id="{00000000-0008-0000-0800-000089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14</xdr:col>
      <xdr:colOff>155801</xdr:colOff>
      <xdr:row>28</xdr:row>
      <xdr:rowOff>166364</xdr:rowOff>
    </xdr:from>
    <xdr:to>
      <xdr:col>16</xdr:col>
      <xdr:colOff>58168</xdr:colOff>
      <xdr:row>30</xdr:row>
      <xdr:rowOff>16810</xdr:rowOff>
    </xdr:to>
    <xdr:grpSp>
      <xdr:nvGrpSpPr>
        <xdr:cNvPr id="138" name="グループ化 137">
          <a:extLst>
            <a:ext uri="{FF2B5EF4-FFF2-40B4-BE49-F238E27FC236}">
              <a16:creationId xmlns="" xmlns:a16="http://schemas.microsoft.com/office/drawing/2014/main" id="{00000000-0008-0000-0800-00008A000000}"/>
            </a:ext>
          </a:extLst>
        </xdr:cNvPr>
        <xdr:cNvGrpSpPr>
          <a:grpSpLocks/>
        </xdr:cNvGrpSpPr>
      </xdr:nvGrpSpPr>
      <xdr:grpSpPr>
        <a:xfrm>
          <a:off x="3289538" y="4862189"/>
          <a:ext cx="302415" cy="212396"/>
          <a:chOff x="6092726" y="298378"/>
          <a:chExt cx="251513" cy="321594"/>
        </a:xfrm>
      </xdr:grpSpPr>
      <mc:AlternateContent xmlns:mc="http://schemas.openxmlformats.org/markup-compatibility/2006">
        <mc:Choice xmlns:a14="http://schemas.microsoft.com/office/drawing/2010/main" Requires="a14">
          <xdr:sp macro="" textlink="">
            <xdr:nvSpPr>
              <xdr:cNvPr id="1749039" name="Option Button 47" hidden="1">
                <a:extLst>
                  <a:ext uri="{63B3BB69-23CF-44E3-9099-C40C66FF867C}">
                    <a14:compatExt spid="_x0000_s1749039"/>
                  </a:ext>
                </a:extLst>
              </xdr:cNvPr>
              <xdr:cNvSpPr/>
            </xdr:nvSpPr>
            <xdr:spPr bwMode="auto">
              <a:xfrm>
                <a:off x="6092726" y="298378"/>
                <a:ext cx="237070" cy="3215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0" name="テキスト ボックス 139">
            <a:extLst>
              <a:ext uri="{FF2B5EF4-FFF2-40B4-BE49-F238E27FC236}">
                <a16:creationId xmlns="" xmlns:a16="http://schemas.microsoft.com/office/drawing/2014/main" id="{00000000-0008-0000-0800-00008C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21</xdr:col>
      <xdr:colOff>89194</xdr:colOff>
      <xdr:row>29</xdr:row>
      <xdr:rowOff>17807</xdr:rowOff>
    </xdr:from>
    <xdr:to>
      <xdr:col>22</xdr:col>
      <xdr:colOff>118089</xdr:colOff>
      <xdr:row>29</xdr:row>
      <xdr:rowOff>173691</xdr:rowOff>
    </xdr:to>
    <xdr:grpSp>
      <xdr:nvGrpSpPr>
        <xdr:cNvPr id="141" name="グループ化 140">
          <a:extLst>
            <a:ext uri="{FF2B5EF4-FFF2-40B4-BE49-F238E27FC236}">
              <a16:creationId xmlns="" xmlns:a16="http://schemas.microsoft.com/office/drawing/2014/main" id="{00000000-0008-0000-0800-00008D000000}"/>
            </a:ext>
          </a:extLst>
        </xdr:cNvPr>
        <xdr:cNvGrpSpPr>
          <a:grpSpLocks/>
        </xdr:cNvGrpSpPr>
      </xdr:nvGrpSpPr>
      <xdr:grpSpPr>
        <a:xfrm>
          <a:off x="4737394" y="4894607"/>
          <a:ext cx="305120" cy="155884"/>
          <a:chOff x="6092666" y="337291"/>
          <a:chExt cx="251573" cy="239823"/>
        </a:xfrm>
      </xdr:grpSpPr>
      <mc:AlternateContent xmlns:mc="http://schemas.openxmlformats.org/markup-compatibility/2006">
        <mc:Choice xmlns:a14="http://schemas.microsoft.com/office/drawing/2010/main" Requires="a14">
          <xdr:sp macro="" textlink="">
            <xdr:nvSpPr>
              <xdr:cNvPr id="1749040" name="Option Button 48" hidden="1">
                <a:extLst>
                  <a:ext uri="{63B3BB69-23CF-44E3-9099-C40C66FF867C}">
                    <a14:compatExt spid="_x0000_s1749040"/>
                  </a:ext>
                </a:extLst>
              </xdr:cNvPr>
              <xdr:cNvSpPr/>
            </xdr:nvSpPr>
            <xdr:spPr bwMode="auto">
              <a:xfrm>
                <a:off x="6092666" y="337291"/>
                <a:ext cx="237067" cy="239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3" name="テキスト ボックス 142">
            <a:extLst>
              <a:ext uri="{FF2B5EF4-FFF2-40B4-BE49-F238E27FC236}">
                <a16:creationId xmlns="" xmlns:a16="http://schemas.microsoft.com/office/drawing/2014/main" id="{00000000-0008-0000-0800-00008F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22</xdr:col>
      <xdr:colOff>116405</xdr:colOff>
      <xdr:row>29</xdr:row>
      <xdr:rowOff>998</xdr:rowOff>
    </xdr:from>
    <xdr:to>
      <xdr:col>23</xdr:col>
      <xdr:colOff>161958</xdr:colOff>
      <xdr:row>30</xdr:row>
      <xdr:rowOff>11206</xdr:rowOff>
    </xdr:to>
    <xdr:grpSp>
      <xdr:nvGrpSpPr>
        <xdr:cNvPr id="144" name="グループ化 143">
          <a:extLst>
            <a:ext uri="{FF2B5EF4-FFF2-40B4-BE49-F238E27FC236}">
              <a16:creationId xmlns="" xmlns:a16="http://schemas.microsoft.com/office/drawing/2014/main" id="{00000000-0008-0000-0800-000090000000}"/>
            </a:ext>
          </a:extLst>
        </xdr:cNvPr>
        <xdr:cNvGrpSpPr>
          <a:grpSpLocks/>
        </xdr:cNvGrpSpPr>
      </xdr:nvGrpSpPr>
      <xdr:grpSpPr>
        <a:xfrm>
          <a:off x="5040830" y="4877798"/>
          <a:ext cx="302728" cy="191183"/>
          <a:chOff x="6092688" y="311431"/>
          <a:chExt cx="251551" cy="291544"/>
        </a:xfrm>
      </xdr:grpSpPr>
      <mc:AlternateContent xmlns:mc="http://schemas.openxmlformats.org/markup-compatibility/2006">
        <mc:Choice xmlns:a14="http://schemas.microsoft.com/office/drawing/2010/main" Requires="a14">
          <xdr:sp macro="" textlink="">
            <xdr:nvSpPr>
              <xdr:cNvPr id="1749041" name="Option Button 49" hidden="1">
                <a:extLst>
                  <a:ext uri="{63B3BB69-23CF-44E3-9099-C40C66FF867C}">
                    <a14:compatExt spid="_x0000_s1749041"/>
                  </a:ext>
                </a:extLst>
              </xdr:cNvPr>
              <xdr:cNvSpPr/>
            </xdr:nvSpPr>
            <xdr:spPr bwMode="auto">
              <a:xfrm>
                <a:off x="6092688" y="311431"/>
                <a:ext cx="237070" cy="291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6" name="テキスト ボックス 145">
            <a:extLst>
              <a:ext uri="{FF2B5EF4-FFF2-40B4-BE49-F238E27FC236}">
                <a16:creationId xmlns="" xmlns:a16="http://schemas.microsoft.com/office/drawing/2014/main" id="{00000000-0008-0000-0800-000092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26</xdr:col>
      <xdr:colOff>151278</xdr:colOff>
      <xdr:row>29</xdr:row>
      <xdr:rowOff>678</xdr:rowOff>
    </xdr:from>
    <xdr:to>
      <xdr:col>27</xdr:col>
      <xdr:colOff>186997</xdr:colOff>
      <xdr:row>30</xdr:row>
      <xdr:rowOff>22412</xdr:rowOff>
    </xdr:to>
    <xdr:grpSp>
      <xdr:nvGrpSpPr>
        <xdr:cNvPr id="147" name="グループ化 146">
          <a:extLst>
            <a:ext uri="{FF2B5EF4-FFF2-40B4-BE49-F238E27FC236}">
              <a16:creationId xmlns="" xmlns:a16="http://schemas.microsoft.com/office/drawing/2014/main" id="{00000000-0008-0000-0800-000093000000}"/>
            </a:ext>
          </a:extLst>
        </xdr:cNvPr>
        <xdr:cNvGrpSpPr>
          <a:grpSpLocks/>
        </xdr:cNvGrpSpPr>
      </xdr:nvGrpSpPr>
      <xdr:grpSpPr>
        <a:xfrm>
          <a:off x="6132977" y="4877478"/>
          <a:ext cx="302449" cy="202709"/>
          <a:chOff x="6092654" y="302565"/>
          <a:chExt cx="251585" cy="309275"/>
        </a:xfrm>
      </xdr:grpSpPr>
      <mc:AlternateContent xmlns:mc="http://schemas.openxmlformats.org/markup-compatibility/2006">
        <mc:Choice xmlns:a14="http://schemas.microsoft.com/office/drawing/2010/main" Requires="a14">
          <xdr:sp macro="" textlink="">
            <xdr:nvSpPr>
              <xdr:cNvPr id="1749042" name="Option Button 50" hidden="1">
                <a:extLst>
                  <a:ext uri="{63B3BB69-23CF-44E3-9099-C40C66FF867C}">
                    <a14:compatExt spid="_x0000_s1749042"/>
                  </a:ext>
                </a:extLst>
              </xdr:cNvPr>
              <xdr:cNvSpPr/>
            </xdr:nvSpPr>
            <xdr:spPr bwMode="auto">
              <a:xfrm>
                <a:off x="6092654" y="302565"/>
                <a:ext cx="237070" cy="3092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9" name="テキスト ボックス 148">
            <a:extLst>
              <a:ext uri="{FF2B5EF4-FFF2-40B4-BE49-F238E27FC236}">
                <a16:creationId xmlns="" xmlns:a16="http://schemas.microsoft.com/office/drawing/2014/main" id="{00000000-0008-0000-0800-000095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27</xdr:col>
      <xdr:colOff>167384</xdr:colOff>
      <xdr:row>29</xdr:row>
      <xdr:rowOff>11884</xdr:rowOff>
    </xdr:from>
    <xdr:to>
      <xdr:col>28</xdr:col>
      <xdr:colOff>203103</xdr:colOff>
      <xdr:row>30</xdr:row>
      <xdr:rowOff>11206</xdr:rowOff>
    </xdr:to>
    <xdr:grpSp>
      <xdr:nvGrpSpPr>
        <xdr:cNvPr id="150" name="グループ化 149">
          <a:extLst>
            <a:ext uri="{FF2B5EF4-FFF2-40B4-BE49-F238E27FC236}">
              <a16:creationId xmlns="" xmlns:a16="http://schemas.microsoft.com/office/drawing/2014/main" id="{00000000-0008-0000-0800-000096000000}"/>
            </a:ext>
          </a:extLst>
        </xdr:cNvPr>
        <xdr:cNvGrpSpPr>
          <a:grpSpLocks/>
        </xdr:cNvGrpSpPr>
      </xdr:nvGrpSpPr>
      <xdr:grpSpPr>
        <a:xfrm>
          <a:off x="6415783" y="4888684"/>
          <a:ext cx="302449" cy="180297"/>
          <a:chOff x="6092654" y="319804"/>
          <a:chExt cx="251585" cy="274796"/>
        </a:xfrm>
      </xdr:grpSpPr>
      <mc:AlternateContent xmlns:mc="http://schemas.openxmlformats.org/markup-compatibility/2006">
        <mc:Choice xmlns:a14="http://schemas.microsoft.com/office/drawing/2010/main" Requires="a14">
          <xdr:sp macro="" textlink="">
            <xdr:nvSpPr>
              <xdr:cNvPr id="1749043" name="Option Button 51" hidden="1">
                <a:extLst>
                  <a:ext uri="{63B3BB69-23CF-44E3-9099-C40C66FF867C}">
                    <a14:compatExt spid="_x0000_s1749043"/>
                  </a:ext>
                </a:extLst>
              </xdr:cNvPr>
              <xdr:cNvSpPr/>
            </xdr:nvSpPr>
            <xdr:spPr bwMode="auto">
              <a:xfrm>
                <a:off x="6092654" y="319804"/>
                <a:ext cx="237070" cy="2747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2" name="テキスト ボックス 151">
            <a:extLst>
              <a:ext uri="{FF2B5EF4-FFF2-40B4-BE49-F238E27FC236}">
                <a16:creationId xmlns="" xmlns:a16="http://schemas.microsoft.com/office/drawing/2014/main" id="{00000000-0008-0000-0800-000098000000}"/>
              </a:ext>
            </a:extLst>
          </xdr:cNvPr>
          <xdr:cNvSpPr txBox="1"/>
        </xdr:nvSpPr>
        <xdr:spPr>
          <a:xfrm>
            <a:off x="6242782" y="344960"/>
            <a:ext cx="10145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28</xdr:col>
      <xdr:colOff>202062</xdr:colOff>
      <xdr:row>29</xdr:row>
      <xdr:rowOff>28235</xdr:rowOff>
    </xdr:from>
    <xdr:to>
      <xdr:col>30</xdr:col>
      <xdr:colOff>113108</xdr:colOff>
      <xdr:row>29</xdr:row>
      <xdr:rowOff>178276</xdr:rowOff>
    </xdr:to>
    <xdr:grpSp>
      <xdr:nvGrpSpPr>
        <xdr:cNvPr id="153" name="グループ化 152">
          <a:extLst>
            <a:ext uri="{FF2B5EF4-FFF2-40B4-BE49-F238E27FC236}">
              <a16:creationId xmlns="" xmlns:a16="http://schemas.microsoft.com/office/drawing/2014/main" id="{00000000-0008-0000-0800-000099000000}"/>
            </a:ext>
          </a:extLst>
        </xdr:cNvPr>
        <xdr:cNvGrpSpPr>
          <a:grpSpLocks/>
        </xdr:cNvGrpSpPr>
      </xdr:nvGrpSpPr>
      <xdr:grpSpPr>
        <a:xfrm>
          <a:off x="6717157" y="4905035"/>
          <a:ext cx="444433" cy="150041"/>
          <a:chOff x="6092575" y="344960"/>
          <a:chExt cx="370349" cy="230834"/>
        </a:xfrm>
      </xdr:grpSpPr>
      <mc:AlternateContent xmlns:mc="http://schemas.openxmlformats.org/markup-compatibility/2006">
        <mc:Choice xmlns:a14="http://schemas.microsoft.com/office/drawing/2010/main" Requires="a14">
          <xdr:sp macro="" textlink="">
            <xdr:nvSpPr>
              <xdr:cNvPr id="1749044" name="Option Button 52" hidden="1">
                <a:extLst>
                  <a:ext uri="{63B3BB69-23CF-44E3-9099-C40C66FF867C}">
                    <a14:compatExt spid="_x0000_s1749044"/>
                  </a:ext>
                </a:extLst>
              </xdr:cNvPr>
              <xdr:cNvSpPr/>
            </xdr:nvSpPr>
            <xdr:spPr bwMode="auto">
              <a:xfrm>
                <a:off x="6092575" y="345665"/>
                <a:ext cx="237070" cy="223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5" name="テキスト ボックス 154">
            <a:extLst>
              <a:ext uri="{FF2B5EF4-FFF2-40B4-BE49-F238E27FC236}">
                <a16:creationId xmlns="" xmlns:a16="http://schemas.microsoft.com/office/drawing/2014/main" id="{00000000-0008-0000-0800-00009B000000}"/>
              </a:ext>
            </a:extLst>
          </xdr:cNvPr>
          <xdr:cNvSpPr txBox="1"/>
        </xdr:nvSpPr>
        <xdr:spPr>
          <a:xfrm>
            <a:off x="6242782" y="344960"/>
            <a:ext cx="220142"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不明</a:t>
            </a:r>
          </a:p>
        </xdr:txBody>
      </xdr:sp>
    </xdr:grpSp>
    <xdr:clientData/>
  </xdr:twoCellAnchor>
  <xdr:twoCellAnchor editAs="oneCell">
    <xdr:from>
      <xdr:col>12</xdr:col>
      <xdr:colOff>72837</xdr:colOff>
      <xdr:row>33</xdr:row>
      <xdr:rowOff>16809</xdr:rowOff>
    </xdr:from>
    <xdr:to>
      <xdr:col>13</xdr:col>
      <xdr:colOff>190494</xdr:colOff>
      <xdr:row>33</xdr:row>
      <xdr:rowOff>166850</xdr:rowOff>
    </xdr:to>
    <xdr:grpSp>
      <xdr:nvGrpSpPr>
        <xdr:cNvPr id="156" name="グループ化 155">
          <a:extLst>
            <a:ext uri="{FF2B5EF4-FFF2-40B4-BE49-F238E27FC236}">
              <a16:creationId xmlns="" xmlns:a16="http://schemas.microsoft.com/office/drawing/2014/main" id="{00000000-0008-0000-0800-00009C000000}"/>
            </a:ext>
          </a:extLst>
        </xdr:cNvPr>
        <xdr:cNvGrpSpPr>
          <a:grpSpLocks/>
        </xdr:cNvGrpSpPr>
      </xdr:nvGrpSpPr>
      <xdr:grpSpPr>
        <a:xfrm>
          <a:off x="2806504" y="5474634"/>
          <a:ext cx="317669" cy="150041"/>
          <a:chOff x="6092633" y="344960"/>
          <a:chExt cx="262541" cy="230834"/>
        </a:xfrm>
      </xdr:grpSpPr>
      <mc:AlternateContent xmlns:mc="http://schemas.openxmlformats.org/markup-compatibility/2006">
        <mc:Choice xmlns:a14="http://schemas.microsoft.com/office/drawing/2010/main" Requires="a14">
          <xdr:sp macro="" textlink="">
            <xdr:nvSpPr>
              <xdr:cNvPr id="1749045" name="Option Button 53" hidden="1">
                <a:extLst>
                  <a:ext uri="{63B3BB69-23CF-44E3-9099-C40C66FF867C}">
                    <a14:compatExt spid="_x0000_s1749045"/>
                  </a:ext>
                </a:extLst>
              </xdr:cNvPr>
              <xdr:cNvSpPr/>
            </xdr:nvSpPr>
            <xdr:spPr bwMode="auto">
              <a:xfrm>
                <a:off x="6092633" y="345326"/>
                <a:ext cx="237065" cy="2237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8" name="テキスト ボックス 157">
            <a:extLst>
              <a:ext uri="{FF2B5EF4-FFF2-40B4-BE49-F238E27FC236}">
                <a16:creationId xmlns="" xmlns:a16="http://schemas.microsoft.com/office/drawing/2014/main" id="{00000000-0008-0000-0800-00009E000000}"/>
              </a:ext>
            </a:extLst>
          </xdr:cNvPr>
          <xdr:cNvSpPr txBox="1"/>
        </xdr:nvSpPr>
        <xdr:spPr>
          <a:xfrm>
            <a:off x="6258460" y="344960"/>
            <a:ext cx="9671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28</xdr:col>
      <xdr:colOff>100857</xdr:colOff>
      <xdr:row>33</xdr:row>
      <xdr:rowOff>11444</xdr:rowOff>
    </xdr:from>
    <xdr:to>
      <xdr:col>29</xdr:col>
      <xdr:colOff>145677</xdr:colOff>
      <xdr:row>34</xdr:row>
      <xdr:rowOff>0</xdr:rowOff>
    </xdr:to>
    <xdr:grpSp>
      <xdr:nvGrpSpPr>
        <xdr:cNvPr id="159" name="グループ化 158">
          <a:extLst>
            <a:ext uri="{FF2B5EF4-FFF2-40B4-BE49-F238E27FC236}">
              <a16:creationId xmlns="" xmlns:a16="http://schemas.microsoft.com/office/drawing/2014/main" id="{00000000-0008-0000-0800-00009F000000}"/>
            </a:ext>
          </a:extLst>
        </xdr:cNvPr>
        <xdr:cNvGrpSpPr>
          <a:grpSpLocks/>
        </xdr:cNvGrpSpPr>
      </xdr:nvGrpSpPr>
      <xdr:grpSpPr>
        <a:xfrm>
          <a:off x="6615967" y="5469269"/>
          <a:ext cx="311499" cy="169531"/>
          <a:chOff x="6092622" y="328087"/>
          <a:chExt cx="257947" cy="258234"/>
        </a:xfrm>
      </xdr:grpSpPr>
      <mc:AlternateContent xmlns:mc="http://schemas.openxmlformats.org/markup-compatibility/2006">
        <mc:Choice xmlns:a14="http://schemas.microsoft.com/office/drawing/2010/main" Requires="a14">
          <xdr:sp macro="" textlink="">
            <xdr:nvSpPr>
              <xdr:cNvPr id="1749046" name="Option Button 54" hidden="1">
                <a:extLst>
                  <a:ext uri="{63B3BB69-23CF-44E3-9099-C40C66FF867C}">
                    <a14:compatExt spid="_x0000_s1749046"/>
                  </a:ext>
                </a:extLst>
              </xdr:cNvPr>
              <xdr:cNvSpPr/>
            </xdr:nvSpPr>
            <xdr:spPr bwMode="auto">
              <a:xfrm>
                <a:off x="6092622" y="328087"/>
                <a:ext cx="237064" cy="2582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1" name="テキスト ボックス 160">
            <a:extLst>
              <a:ext uri="{FF2B5EF4-FFF2-40B4-BE49-F238E27FC236}">
                <a16:creationId xmlns="" xmlns:a16="http://schemas.microsoft.com/office/drawing/2014/main" id="{00000000-0008-0000-0800-0000A1000000}"/>
              </a:ext>
            </a:extLst>
          </xdr:cNvPr>
          <xdr:cNvSpPr txBox="1"/>
        </xdr:nvSpPr>
        <xdr:spPr>
          <a:xfrm>
            <a:off x="6267672" y="344960"/>
            <a:ext cx="8289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12</xdr:col>
      <xdr:colOff>321</xdr:colOff>
      <xdr:row>33</xdr:row>
      <xdr:rowOff>173692</xdr:rowOff>
    </xdr:from>
    <xdr:to>
      <xdr:col>16</xdr:col>
      <xdr:colOff>142878</xdr:colOff>
      <xdr:row>35</xdr:row>
      <xdr:rowOff>20848</xdr:rowOff>
    </xdr:to>
    <xdr:grpSp>
      <xdr:nvGrpSpPr>
        <xdr:cNvPr id="162" name="グループ化 161">
          <a:extLst>
            <a:ext uri="{FF2B5EF4-FFF2-40B4-BE49-F238E27FC236}">
              <a16:creationId xmlns="" xmlns:a16="http://schemas.microsoft.com/office/drawing/2014/main" id="{00000000-0008-0000-0800-0000A2000000}"/>
            </a:ext>
          </a:extLst>
        </xdr:cNvPr>
        <xdr:cNvGrpSpPr>
          <a:grpSpLocks/>
        </xdr:cNvGrpSpPr>
      </xdr:nvGrpSpPr>
      <xdr:grpSpPr>
        <a:xfrm>
          <a:off x="2733999" y="5631517"/>
          <a:ext cx="942660" cy="209106"/>
          <a:chOff x="6092638" y="310481"/>
          <a:chExt cx="780577" cy="316531"/>
        </a:xfrm>
      </xdr:grpSpPr>
      <mc:AlternateContent xmlns:mc="http://schemas.openxmlformats.org/markup-compatibility/2006">
        <mc:Choice xmlns:a14="http://schemas.microsoft.com/office/drawing/2010/main" Requires="a14">
          <xdr:sp macro="" textlink="">
            <xdr:nvSpPr>
              <xdr:cNvPr id="1749047" name="Option Button 55" hidden="1">
                <a:extLst>
                  <a:ext uri="{63B3BB69-23CF-44E3-9099-C40C66FF867C}">
                    <a14:compatExt spid="_x0000_s1749047"/>
                  </a:ext>
                </a:extLst>
              </xdr:cNvPr>
              <xdr:cNvSpPr/>
            </xdr:nvSpPr>
            <xdr:spPr bwMode="auto">
              <a:xfrm>
                <a:off x="6092638" y="310481"/>
                <a:ext cx="237065" cy="3165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4" name="テキスト ボックス 163">
            <a:extLst>
              <a:ext uri="{FF2B5EF4-FFF2-40B4-BE49-F238E27FC236}">
                <a16:creationId xmlns="" xmlns:a16="http://schemas.microsoft.com/office/drawing/2014/main" id="{00000000-0008-0000-0800-0000A4000000}"/>
              </a:ext>
            </a:extLst>
          </xdr:cNvPr>
          <xdr:cNvSpPr txBox="1"/>
        </xdr:nvSpPr>
        <xdr:spPr>
          <a:xfrm>
            <a:off x="6242782" y="344964"/>
            <a:ext cx="630433"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うすいとろみ</a:t>
            </a:r>
          </a:p>
        </xdr:txBody>
      </xdr:sp>
    </xdr:grpSp>
    <xdr:clientData/>
  </xdr:twoCellAnchor>
  <xdr:twoCellAnchor editAs="oneCell">
    <xdr:from>
      <xdr:col>17</xdr:col>
      <xdr:colOff>559</xdr:colOff>
      <xdr:row>34</xdr:row>
      <xdr:rowOff>5604</xdr:rowOff>
    </xdr:from>
    <xdr:to>
      <xdr:col>20</xdr:col>
      <xdr:colOff>261936</xdr:colOff>
      <xdr:row>35</xdr:row>
      <xdr:rowOff>9642</xdr:rowOff>
    </xdr:to>
    <xdr:grpSp>
      <xdr:nvGrpSpPr>
        <xdr:cNvPr id="165" name="グループ化 164">
          <a:extLst>
            <a:ext uri="{FF2B5EF4-FFF2-40B4-BE49-F238E27FC236}">
              <a16:creationId xmlns="" xmlns:a16="http://schemas.microsoft.com/office/drawing/2014/main" id="{00000000-0008-0000-0800-0000A5000000}"/>
            </a:ext>
          </a:extLst>
        </xdr:cNvPr>
        <xdr:cNvGrpSpPr>
          <a:grpSpLocks/>
        </xdr:cNvGrpSpPr>
      </xdr:nvGrpSpPr>
      <xdr:grpSpPr>
        <a:xfrm>
          <a:off x="3696259" y="5644404"/>
          <a:ext cx="937652" cy="185013"/>
          <a:chOff x="6092643" y="327722"/>
          <a:chExt cx="772896" cy="282051"/>
        </a:xfrm>
      </xdr:grpSpPr>
      <mc:AlternateContent xmlns:mc="http://schemas.openxmlformats.org/markup-compatibility/2006">
        <mc:Choice xmlns:a14="http://schemas.microsoft.com/office/drawing/2010/main" Requires="a14">
          <xdr:sp macro="" textlink="">
            <xdr:nvSpPr>
              <xdr:cNvPr id="1749048" name="Option Button 56" hidden="1">
                <a:extLst>
                  <a:ext uri="{63B3BB69-23CF-44E3-9099-C40C66FF867C}">
                    <a14:compatExt spid="_x0000_s1749048"/>
                  </a:ext>
                </a:extLst>
              </xdr:cNvPr>
              <xdr:cNvSpPr/>
            </xdr:nvSpPr>
            <xdr:spPr bwMode="auto">
              <a:xfrm>
                <a:off x="6092643" y="327722"/>
                <a:ext cx="237065" cy="2820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67" name="テキスト ボックス 166">
            <a:extLst>
              <a:ext uri="{FF2B5EF4-FFF2-40B4-BE49-F238E27FC236}">
                <a16:creationId xmlns="" xmlns:a16="http://schemas.microsoft.com/office/drawing/2014/main" id="{00000000-0008-0000-0800-0000A7000000}"/>
              </a:ext>
            </a:extLst>
          </xdr:cNvPr>
          <xdr:cNvSpPr txBox="1"/>
        </xdr:nvSpPr>
        <xdr:spPr>
          <a:xfrm>
            <a:off x="6249806" y="344966"/>
            <a:ext cx="615733"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中間のとろみ</a:t>
            </a:r>
          </a:p>
        </xdr:txBody>
      </xdr:sp>
    </xdr:grpSp>
    <xdr:clientData/>
  </xdr:twoCellAnchor>
  <xdr:twoCellAnchor editAs="oneCell">
    <xdr:from>
      <xdr:col>21</xdr:col>
      <xdr:colOff>6</xdr:colOff>
      <xdr:row>33</xdr:row>
      <xdr:rowOff>177030</xdr:rowOff>
    </xdr:from>
    <xdr:to>
      <xdr:col>24</xdr:col>
      <xdr:colOff>17863</xdr:colOff>
      <xdr:row>35</xdr:row>
      <xdr:rowOff>5604</xdr:rowOff>
    </xdr:to>
    <xdr:grpSp>
      <xdr:nvGrpSpPr>
        <xdr:cNvPr id="168" name="グループ化 167">
          <a:extLst>
            <a:ext uri="{FF2B5EF4-FFF2-40B4-BE49-F238E27FC236}">
              <a16:creationId xmlns="" xmlns:a16="http://schemas.microsoft.com/office/drawing/2014/main" id="{00000000-0008-0000-0800-0000A8000000}"/>
            </a:ext>
          </a:extLst>
        </xdr:cNvPr>
        <xdr:cNvGrpSpPr>
          <a:grpSpLocks/>
        </xdr:cNvGrpSpPr>
      </xdr:nvGrpSpPr>
      <xdr:grpSpPr>
        <a:xfrm>
          <a:off x="4648206" y="5634855"/>
          <a:ext cx="817957" cy="190524"/>
          <a:chOff x="6092652" y="315619"/>
          <a:chExt cx="672607" cy="287944"/>
        </a:xfrm>
      </xdr:grpSpPr>
      <mc:AlternateContent xmlns:mc="http://schemas.openxmlformats.org/markup-compatibility/2006">
        <mc:Choice xmlns:a14="http://schemas.microsoft.com/office/drawing/2010/main" Requires="a14">
          <xdr:sp macro="" textlink="">
            <xdr:nvSpPr>
              <xdr:cNvPr id="1749049" name="Option Button 57" hidden="1">
                <a:extLst>
                  <a:ext uri="{63B3BB69-23CF-44E3-9099-C40C66FF867C}">
                    <a14:compatExt spid="_x0000_s1749049"/>
                  </a:ext>
                </a:extLst>
              </xdr:cNvPr>
              <xdr:cNvSpPr/>
            </xdr:nvSpPr>
            <xdr:spPr bwMode="auto">
              <a:xfrm>
                <a:off x="6092652" y="315619"/>
                <a:ext cx="237065" cy="287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0" name="テキスト ボックス 169">
            <a:extLst>
              <a:ext uri="{FF2B5EF4-FFF2-40B4-BE49-F238E27FC236}">
                <a16:creationId xmlns="" xmlns:a16="http://schemas.microsoft.com/office/drawing/2014/main" id="{00000000-0008-0000-0800-0000AA000000}"/>
              </a:ext>
            </a:extLst>
          </xdr:cNvPr>
          <xdr:cNvSpPr txBox="1"/>
        </xdr:nvSpPr>
        <xdr:spPr>
          <a:xfrm>
            <a:off x="6242782" y="344964"/>
            <a:ext cx="52247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濃いとろみ</a:t>
            </a:r>
          </a:p>
        </xdr:txBody>
      </xdr:sp>
    </xdr:grpSp>
    <xdr:clientData/>
  </xdr:twoCellAnchor>
  <xdr:twoCellAnchor editAs="oneCell">
    <xdr:from>
      <xdr:col>8</xdr:col>
      <xdr:colOff>698</xdr:colOff>
      <xdr:row>36</xdr:row>
      <xdr:rowOff>15700</xdr:rowOff>
    </xdr:from>
    <xdr:to>
      <xdr:col>10</xdr:col>
      <xdr:colOff>44823</xdr:colOff>
      <xdr:row>36</xdr:row>
      <xdr:rowOff>162485</xdr:rowOff>
    </xdr:to>
    <xdr:grpSp>
      <xdr:nvGrpSpPr>
        <xdr:cNvPr id="171" name="グループ化 170">
          <a:extLst>
            <a:ext uri="{FF2B5EF4-FFF2-40B4-BE49-F238E27FC236}">
              <a16:creationId xmlns="" xmlns:a16="http://schemas.microsoft.com/office/drawing/2014/main" id="{00000000-0008-0000-0800-0000AB000000}"/>
            </a:ext>
          </a:extLst>
        </xdr:cNvPr>
        <xdr:cNvGrpSpPr/>
      </xdr:nvGrpSpPr>
      <xdr:grpSpPr>
        <a:xfrm>
          <a:off x="1934270" y="5873575"/>
          <a:ext cx="444177" cy="146785"/>
          <a:chOff x="4910173" y="1167431"/>
          <a:chExt cx="441389" cy="193700"/>
        </a:xfrm>
      </xdr:grpSpPr>
      <mc:AlternateContent xmlns:mc="http://schemas.openxmlformats.org/markup-compatibility/2006">
        <mc:Choice xmlns:a14="http://schemas.microsoft.com/office/drawing/2010/main" Requires="a14">
          <xdr:sp macro="" textlink="">
            <xdr:nvSpPr>
              <xdr:cNvPr id="1749050" name="Check Box 58" hidden="1">
                <a:extLst>
                  <a:ext uri="{63B3BB69-23CF-44E3-9099-C40C66FF867C}">
                    <a14:compatExt spid="_x0000_s1749050"/>
                  </a:ext>
                </a:extLst>
              </xdr:cNvPr>
              <xdr:cNvSpPr/>
            </xdr:nvSpPr>
            <xdr:spPr bwMode="auto">
              <a:xfrm>
                <a:off x="4910173" y="1181111"/>
                <a:ext cx="209644"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3" name="テキスト ボックス 172">
            <a:extLst>
              <a:ext uri="{FF2B5EF4-FFF2-40B4-BE49-F238E27FC236}">
                <a16:creationId xmlns="" xmlns:a16="http://schemas.microsoft.com/office/drawing/2014/main" id="{00000000-0008-0000-0800-0000AD000000}"/>
              </a:ext>
            </a:extLst>
          </xdr:cNvPr>
          <xdr:cNvSpPr txBox="1"/>
        </xdr:nvSpPr>
        <xdr:spPr>
          <a:xfrm>
            <a:off x="5105397" y="1167431"/>
            <a:ext cx="24616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経管</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10</xdr:col>
      <xdr:colOff>156882</xdr:colOff>
      <xdr:row>36</xdr:row>
      <xdr:rowOff>15700</xdr:rowOff>
    </xdr:from>
    <xdr:to>
      <xdr:col>13</xdr:col>
      <xdr:colOff>0</xdr:colOff>
      <xdr:row>36</xdr:row>
      <xdr:rowOff>162485</xdr:rowOff>
    </xdr:to>
    <xdr:grpSp>
      <xdr:nvGrpSpPr>
        <xdr:cNvPr id="174" name="グループ化 173">
          <a:extLst>
            <a:ext uri="{FF2B5EF4-FFF2-40B4-BE49-F238E27FC236}">
              <a16:creationId xmlns="" xmlns:a16="http://schemas.microsoft.com/office/drawing/2014/main" id="{00000000-0008-0000-0800-0000AE000000}"/>
            </a:ext>
          </a:extLst>
        </xdr:cNvPr>
        <xdr:cNvGrpSpPr/>
      </xdr:nvGrpSpPr>
      <xdr:grpSpPr>
        <a:xfrm>
          <a:off x="2490507" y="5873575"/>
          <a:ext cx="443193" cy="146785"/>
          <a:chOff x="4910096" y="1167431"/>
          <a:chExt cx="441466" cy="193700"/>
        </a:xfrm>
      </xdr:grpSpPr>
      <mc:AlternateContent xmlns:mc="http://schemas.openxmlformats.org/markup-compatibility/2006">
        <mc:Choice xmlns:a14="http://schemas.microsoft.com/office/drawing/2010/main" Requires="a14">
          <xdr:sp macro="" textlink="">
            <xdr:nvSpPr>
              <xdr:cNvPr id="1749051" name="Check Box 59" hidden="1">
                <a:extLst>
                  <a:ext uri="{63B3BB69-23CF-44E3-9099-C40C66FF867C}">
                    <a14:compatExt spid="_x0000_s1749051"/>
                  </a:ext>
                </a:extLst>
              </xdr:cNvPr>
              <xdr:cNvSpPr/>
            </xdr:nvSpPr>
            <xdr:spPr bwMode="auto">
              <a:xfrm>
                <a:off x="4910096" y="1181111"/>
                <a:ext cx="209643"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6" name="テキスト ボックス 175">
            <a:extLst>
              <a:ext uri="{FF2B5EF4-FFF2-40B4-BE49-F238E27FC236}">
                <a16:creationId xmlns="" xmlns:a16="http://schemas.microsoft.com/office/drawing/2014/main" id="{00000000-0008-0000-0800-0000B0000000}"/>
              </a:ext>
            </a:extLst>
          </xdr:cNvPr>
          <xdr:cNvSpPr txBox="1"/>
        </xdr:nvSpPr>
        <xdr:spPr>
          <a:xfrm>
            <a:off x="5105397" y="1167431"/>
            <a:ext cx="24616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経口</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13</xdr:col>
      <xdr:colOff>144866</xdr:colOff>
      <xdr:row>36</xdr:row>
      <xdr:rowOff>15700</xdr:rowOff>
    </xdr:from>
    <xdr:to>
      <xdr:col>20</xdr:col>
      <xdr:colOff>166685</xdr:colOff>
      <xdr:row>36</xdr:row>
      <xdr:rowOff>162485</xdr:rowOff>
    </xdr:to>
    <xdr:grpSp>
      <xdr:nvGrpSpPr>
        <xdr:cNvPr id="177" name="グループ化 176">
          <a:extLst>
            <a:ext uri="{FF2B5EF4-FFF2-40B4-BE49-F238E27FC236}">
              <a16:creationId xmlns="" xmlns:a16="http://schemas.microsoft.com/office/drawing/2014/main" id="{00000000-0008-0000-0800-0000B1000000}"/>
            </a:ext>
          </a:extLst>
        </xdr:cNvPr>
        <xdr:cNvGrpSpPr/>
      </xdr:nvGrpSpPr>
      <xdr:grpSpPr>
        <a:xfrm>
          <a:off x="3078569" y="5873575"/>
          <a:ext cx="1460089" cy="146785"/>
          <a:chOff x="4921350" y="1167431"/>
          <a:chExt cx="605513" cy="193700"/>
        </a:xfrm>
      </xdr:grpSpPr>
      <mc:AlternateContent xmlns:mc="http://schemas.openxmlformats.org/markup-compatibility/2006">
        <mc:Choice xmlns:a14="http://schemas.microsoft.com/office/drawing/2010/main" Requires="a14">
          <xdr:sp macro="" textlink="">
            <xdr:nvSpPr>
              <xdr:cNvPr id="1749052" name="Check Box 60" hidden="1">
                <a:extLst>
                  <a:ext uri="{63B3BB69-23CF-44E3-9099-C40C66FF867C}">
                    <a14:compatExt spid="_x0000_s1749052"/>
                  </a:ext>
                </a:extLst>
              </xdr:cNvPr>
              <xdr:cNvSpPr/>
            </xdr:nvSpPr>
            <xdr:spPr bwMode="auto">
              <a:xfrm>
                <a:off x="492135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79" name="テキスト ボックス 178">
            <a:extLst>
              <a:ext uri="{FF2B5EF4-FFF2-40B4-BE49-F238E27FC236}">
                <a16:creationId xmlns="" xmlns:a16="http://schemas.microsoft.com/office/drawing/2014/main" id="{00000000-0008-0000-0800-0000B3000000}"/>
              </a:ext>
            </a:extLst>
          </xdr:cNvPr>
          <xdr:cNvSpPr txBox="1"/>
        </xdr:nvSpPr>
        <xdr:spPr>
          <a:xfrm>
            <a:off x="4999392" y="1167431"/>
            <a:ext cx="52747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服薬方法に別紙指定有</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699</xdr:colOff>
      <xdr:row>37</xdr:row>
      <xdr:rowOff>21304</xdr:rowOff>
    </xdr:from>
    <xdr:to>
      <xdr:col>9</xdr:col>
      <xdr:colOff>179295</xdr:colOff>
      <xdr:row>37</xdr:row>
      <xdr:rowOff>168089</xdr:rowOff>
    </xdr:to>
    <xdr:grpSp>
      <xdr:nvGrpSpPr>
        <xdr:cNvPr id="180" name="グループ化 179">
          <a:extLst>
            <a:ext uri="{FF2B5EF4-FFF2-40B4-BE49-F238E27FC236}">
              <a16:creationId xmlns="" xmlns:a16="http://schemas.microsoft.com/office/drawing/2014/main" id="{00000000-0008-0000-0800-0000B4000000}"/>
            </a:ext>
          </a:extLst>
        </xdr:cNvPr>
        <xdr:cNvGrpSpPr/>
      </xdr:nvGrpSpPr>
      <xdr:grpSpPr>
        <a:xfrm>
          <a:off x="1934274" y="6060154"/>
          <a:ext cx="340534" cy="146785"/>
          <a:chOff x="4910175" y="1167431"/>
          <a:chExt cx="336550" cy="193700"/>
        </a:xfrm>
      </xdr:grpSpPr>
      <mc:AlternateContent xmlns:mc="http://schemas.openxmlformats.org/markup-compatibility/2006">
        <mc:Choice xmlns:a14="http://schemas.microsoft.com/office/drawing/2010/main" Requires="a14">
          <xdr:sp macro="" textlink="">
            <xdr:nvSpPr>
              <xdr:cNvPr id="1749053" name="Check Box 61" hidden="1">
                <a:extLst>
                  <a:ext uri="{63B3BB69-23CF-44E3-9099-C40C66FF867C}">
                    <a14:compatExt spid="_x0000_s1749053"/>
                  </a:ext>
                </a:extLst>
              </xdr:cNvPr>
              <xdr:cNvSpPr/>
            </xdr:nvSpPr>
            <xdr:spPr bwMode="auto">
              <a:xfrm>
                <a:off x="4910175" y="1181111"/>
                <a:ext cx="209647"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2" name="テキスト ボックス 181">
            <a:extLst>
              <a:ext uri="{FF2B5EF4-FFF2-40B4-BE49-F238E27FC236}">
                <a16:creationId xmlns="" xmlns:a16="http://schemas.microsoft.com/office/drawing/2014/main" id="{00000000-0008-0000-0800-0000B6000000}"/>
              </a:ext>
            </a:extLst>
          </xdr:cNvPr>
          <xdr:cNvSpPr txBox="1"/>
        </xdr:nvSpPr>
        <xdr:spPr>
          <a:xfrm>
            <a:off x="5105397" y="1167431"/>
            <a:ext cx="14132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水</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10</xdr:col>
      <xdr:colOff>16812</xdr:colOff>
      <xdr:row>37</xdr:row>
      <xdr:rowOff>21304</xdr:rowOff>
    </xdr:from>
    <xdr:to>
      <xdr:col>13</xdr:col>
      <xdr:colOff>107156</xdr:colOff>
      <xdr:row>37</xdr:row>
      <xdr:rowOff>168089</xdr:rowOff>
    </xdr:to>
    <xdr:grpSp>
      <xdr:nvGrpSpPr>
        <xdr:cNvPr id="183" name="グループ化 182">
          <a:extLst>
            <a:ext uri="{FF2B5EF4-FFF2-40B4-BE49-F238E27FC236}">
              <a16:creationId xmlns="" xmlns:a16="http://schemas.microsoft.com/office/drawing/2014/main" id="{00000000-0008-0000-0800-0000B7000000}"/>
            </a:ext>
          </a:extLst>
        </xdr:cNvPr>
        <xdr:cNvGrpSpPr/>
      </xdr:nvGrpSpPr>
      <xdr:grpSpPr>
        <a:xfrm>
          <a:off x="2350438" y="6060154"/>
          <a:ext cx="690418" cy="146785"/>
          <a:chOff x="4910149" y="1167431"/>
          <a:chExt cx="684810" cy="193700"/>
        </a:xfrm>
      </xdr:grpSpPr>
      <mc:AlternateContent xmlns:mc="http://schemas.openxmlformats.org/markup-compatibility/2006">
        <mc:Choice xmlns:a14="http://schemas.microsoft.com/office/drawing/2010/main" Requires="a14">
          <xdr:sp macro="" textlink="">
            <xdr:nvSpPr>
              <xdr:cNvPr id="1749054" name="Check Box 62" hidden="1">
                <a:extLst>
                  <a:ext uri="{63B3BB69-23CF-44E3-9099-C40C66FF867C}">
                    <a14:compatExt spid="_x0000_s1749054"/>
                  </a:ext>
                </a:extLst>
              </xdr:cNvPr>
              <xdr:cNvSpPr/>
            </xdr:nvSpPr>
            <xdr:spPr bwMode="auto">
              <a:xfrm>
                <a:off x="4910149" y="1181111"/>
                <a:ext cx="209647"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5" name="テキスト ボックス 184">
            <a:extLst>
              <a:ext uri="{FF2B5EF4-FFF2-40B4-BE49-F238E27FC236}">
                <a16:creationId xmlns="" xmlns:a16="http://schemas.microsoft.com/office/drawing/2014/main" id="{00000000-0008-0000-0800-0000B9000000}"/>
              </a:ext>
            </a:extLst>
          </xdr:cNvPr>
          <xdr:cNvSpPr txBox="1"/>
        </xdr:nvSpPr>
        <xdr:spPr>
          <a:xfrm>
            <a:off x="5105395" y="1167431"/>
            <a:ext cx="489564"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とろみ水</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13</xdr:col>
      <xdr:colOff>144854</xdr:colOff>
      <xdr:row>37</xdr:row>
      <xdr:rowOff>21304</xdr:rowOff>
    </xdr:from>
    <xdr:to>
      <xdr:col>19</xdr:col>
      <xdr:colOff>11902</xdr:colOff>
      <xdr:row>37</xdr:row>
      <xdr:rowOff>168089</xdr:rowOff>
    </xdr:to>
    <xdr:grpSp>
      <xdr:nvGrpSpPr>
        <xdr:cNvPr id="186" name="グループ化 185">
          <a:extLst>
            <a:ext uri="{FF2B5EF4-FFF2-40B4-BE49-F238E27FC236}">
              <a16:creationId xmlns="" xmlns:a16="http://schemas.microsoft.com/office/drawing/2014/main" id="{00000000-0008-0000-0800-0000BA000000}"/>
            </a:ext>
          </a:extLst>
        </xdr:cNvPr>
        <xdr:cNvGrpSpPr/>
      </xdr:nvGrpSpPr>
      <xdr:grpSpPr>
        <a:xfrm>
          <a:off x="3078552" y="6060154"/>
          <a:ext cx="1029103" cy="146785"/>
          <a:chOff x="4921389" y="1167431"/>
          <a:chExt cx="427477" cy="193700"/>
        </a:xfrm>
      </xdr:grpSpPr>
      <mc:AlternateContent xmlns:mc="http://schemas.openxmlformats.org/markup-compatibility/2006">
        <mc:Choice xmlns:a14="http://schemas.microsoft.com/office/drawing/2010/main" Requires="a14">
          <xdr:sp macro="" textlink="">
            <xdr:nvSpPr>
              <xdr:cNvPr id="1749055" name="Check Box 63" hidden="1">
                <a:extLst>
                  <a:ext uri="{63B3BB69-23CF-44E3-9099-C40C66FF867C}">
                    <a14:compatExt spid="_x0000_s1749055"/>
                  </a:ext>
                </a:extLst>
              </xdr:cNvPr>
              <xdr:cNvSpPr/>
            </xdr:nvSpPr>
            <xdr:spPr bwMode="auto">
              <a:xfrm>
                <a:off x="4921389"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8" name="テキスト ボックス 187">
            <a:extLst>
              <a:ext uri="{FF2B5EF4-FFF2-40B4-BE49-F238E27FC236}">
                <a16:creationId xmlns="" xmlns:a16="http://schemas.microsoft.com/office/drawing/2014/main" id="{00000000-0008-0000-0800-0000BC000000}"/>
              </a:ext>
            </a:extLst>
          </xdr:cNvPr>
          <xdr:cNvSpPr txBox="1"/>
        </xdr:nvSpPr>
        <xdr:spPr>
          <a:xfrm>
            <a:off x="4991028" y="1167431"/>
            <a:ext cx="35783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ゼリー埋め込み</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19</xdr:col>
      <xdr:colOff>56022</xdr:colOff>
      <xdr:row>37</xdr:row>
      <xdr:rowOff>21304</xdr:rowOff>
    </xdr:from>
    <xdr:to>
      <xdr:col>22</xdr:col>
      <xdr:colOff>47624</xdr:colOff>
      <xdr:row>37</xdr:row>
      <xdr:rowOff>168089</xdr:rowOff>
    </xdr:to>
    <xdr:grpSp>
      <xdr:nvGrpSpPr>
        <xdr:cNvPr id="189" name="グループ化 188">
          <a:extLst>
            <a:ext uri="{FF2B5EF4-FFF2-40B4-BE49-F238E27FC236}">
              <a16:creationId xmlns="" xmlns:a16="http://schemas.microsoft.com/office/drawing/2014/main" id="{00000000-0008-0000-0800-0000BD000000}"/>
            </a:ext>
          </a:extLst>
        </xdr:cNvPr>
        <xdr:cNvGrpSpPr/>
      </xdr:nvGrpSpPr>
      <xdr:grpSpPr>
        <a:xfrm>
          <a:off x="4151772" y="6060154"/>
          <a:ext cx="820277" cy="146785"/>
          <a:chOff x="4910133" y="1167431"/>
          <a:chExt cx="336310" cy="193700"/>
        </a:xfrm>
      </xdr:grpSpPr>
      <mc:AlternateContent xmlns:mc="http://schemas.openxmlformats.org/markup-compatibility/2006">
        <mc:Choice xmlns:a14="http://schemas.microsoft.com/office/drawing/2010/main" Requires="a14">
          <xdr:sp macro="" textlink="">
            <xdr:nvSpPr>
              <xdr:cNvPr id="1749056" name="Check Box 64" hidden="1">
                <a:extLst>
                  <a:ext uri="{63B3BB69-23CF-44E3-9099-C40C66FF867C}">
                    <a14:compatExt spid="_x0000_s1749056"/>
                  </a:ext>
                </a:extLst>
              </xdr:cNvPr>
              <xdr:cNvSpPr/>
            </xdr:nvSpPr>
            <xdr:spPr bwMode="auto">
              <a:xfrm>
                <a:off x="4910133"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1" name="テキスト ボックス 190">
            <a:extLst>
              <a:ext uri="{FF2B5EF4-FFF2-40B4-BE49-F238E27FC236}">
                <a16:creationId xmlns="" xmlns:a16="http://schemas.microsoft.com/office/drawing/2014/main" id="{00000000-0008-0000-0800-0000BF000000}"/>
              </a:ext>
            </a:extLst>
          </xdr:cNvPr>
          <xdr:cNvSpPr txBox="1"/>
        </xdr:nvSpPr>
        <xdr:spPr>
          <a:xfrm>
            <a:off x="4991028" y="1167431"/>
            <a:ext cx="25541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オブラート</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22</xdr:col>
      <xdr:colOff>178244</xdr:colOff>
      <xdr:row>37</xdr:row>
      <xdr:rowOff>28572</xdr:rowOff>
    </xdr:from>
    <xdr:to>
      <xdr:col>24</xdr:col>
      <xdr:colOff>228612</xdr:colOff>
      <xdr:row>37</xdr:row>
      <xdr:rowOff>168088</xdr:rowOff>
    </xdr:to>
    <xdr:grpSp>
      <xdr:nvGrpSpPr>
        <xdr:cNvPr id="192" name="グループ化 191">
          <a:extLst>
            <a:ext uri="{FF2B5EF4-FFF2-40B4-BE49-F238E27FC236}">
              <a16:creationId xmlns="" xmlns:a16="http://schemas.microsoft.com/office/drawing/2014/main" id="{00000000-0008-0000-0800-0000C0000000}"/>
            </a:ext>
          </a:extLst>
        </xdr:cNvPr>
        <xdr:cNvGrpSpPr/>
      </xdr:nvGrpSpPr>
      <xdr:grpSpPr>
        <a:xfrm>
          <a:off x="5102661" y="6067422"/>
          <a:ext cx="574233" cy="139516"/>
          <a:chOff x="4913441" y="1177025"/>
          <a:chExt cx="252131" cy="184108"/>
        </a:xfrm>
      </xdr:grpSpPr>
      <mc:AlternateContent xmlns:mc="http://schemas.openxmlformats.org/markup-compatibility/2006">
        <mc:Choice xmlns:a14="http://schemas.microsoft.com/office/drawing/2010/main" Requires="a14">
          <xdr:sp macro="" textlink="">
            <xdr:nvSpPr>
              <xdr:cNvPr id="1749057" name="Check Box 65" hidden="1">
                <a:extLst>
                  <a:ext uri="{63B3BB69-23CF-44E3-9099-C40C66FF867C}">
                    <a14:compatExt spid="_x0000_s1749057"/>
                  </a:ext>
                </a:extLst>
              </xdr:cNvPr>
              <xdr:cNvSpPr/>
            </xdr:nvSpPr>
            <xdr:spPr bwMode="auto">
              <a:xfrm>
                <a:off x="4913441" y="1181111"/>
                <a:ext cx="209646" cy="1733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4" name="テキスト ボックス 193">
            <a:extLst>
              <a:ext uri="{FF2B5EF4-FFF2-40B4-BE49-F238E27FC236}">
                <a16:creationId xmlns="" xmlns:a16="http://schemas.microsoft.com/office/drawing/2014/main" id="{00000000-0008-0000-0800-0000C2000000}"/>
              </a:ext>
            </a:extLst>
          </xdr:cNvPr>
          <xdr:cNvSpPr txBox="1"/>
        </xdr:nvSpPr>
        <xdr:spPr>
          <a:xfrm>
            <a:off x="4991026" y="1177025"/>
            <a:ext cx="174546" cy="184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その他</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9</xdr:col>
      <xdr:colOff>98645</xdr:colOff>
      <xdr:row>38</xdr:row>
      <xdr:rowOff>24053</xdr:rowOff>
    </xdr:from>
    <xdr:to>
      <xdr:col>10</xdr:col>
      <xdr:colOff>171128</xdr:colOff>
      <xdr:row>40</xdr:row>
      <xdr:rowOff>28014</xdr:rowOff>
    </xdr:to>
    <xdr:grpSp>
      <xdr:nvGrpSpPr>
        <xdr:cNvPr id="195" name="グループ化 194">
          <a:extLst>
            <a:ext uri="{FF2B5EF4-FFF2-40B4-BE49-F238E27FC236}">
              <a16:creationId xmlns="" xmlns:a16="http://schemas.microsoft.com/office/drawing/2014/main" id="{00000000-0008-0000-0800-0000C3000000}"/>
            </a:ext>
          </a:extLst>
        </xdr:cNvPr>
        <xdr:cNvGrpSpPr>
          <a:grpSpLocks/>
        </xdr:cNvGrpSpPr>
      </xdr:nvGrpSpPr>
      <xdr:grpSpPr>
        <a:xfrm>
          <a:off x="2194156" y="6243878"/>
          <a:ext cx="310626" cy="223036"/>
          <a:chOff x="6092734" y="286065"/>
          <a:chExt cx="258136" cy="342273"/>
        </a:xfrm>
      </xdr:grpSpPr>
      <mc:AlternateContent xmlns:mc="http://schemas.openxmlformats.org/markup-compatibility/2006">
        <mc:Choice xmlns:a14="http://schemas.microsoft.com/office/drawing/2010/main" Requires="a14">
          <xdr:sp macro="" textlink="">
            <xdr:nvSpPr>
              <xdr:cNvPr id="1749058" name="Option Button 66" hidden="1">
                <a:extLst>
                  <a:ext uri="{63B3BB69-23CF-44E3-9099-C40C66FF867C}">
                    <a14:compatExt spid="_x0000_s1749058"/>
                  </a:ext>
                </a:extLst>
              </xdr:cNvPr>
              <xdr:cNvSpPr/>
            </xdr:nvSpPr>
            <xdr:spPr bwMode="auto">
              <a:xfrm>
                <a:off x="6092734" y="286065"/>
                <a:ext cx="237068" cy="3422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97" name="テキスト ボックス 196">
            <a:extLst>
              <a:ext uri="{FF2B5EF4-FFF2-40B4-BE49-F238E27FC236}">
                <a16:creationId xmlns="" xmlns:a16="http://schemas.microsoft.com/office/drawing/2014/main" id="{00000000-0008-0000-0800-0000C5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可</a:t>
            </a:r>
          </a:p>
        </xdr:txBody>
      </xdr:sp>
    </xdr:grpSp>
    <xdr:clientData/>
  </xdr:twoCellAnchor>
  <xdr:twoCellAnchor editAs="oneCell">
    <xdr:from>
      <xdr:col>11</xdr:col>
      <xdr:colOff>9310</xdr:colOff>
      <xdr:row>39</xdr:row>
      <xdr:rowOff>12845</xdr:rowOff>
    </xdr:from>
    <xdr:to>
      <xdr:col>13</xdr:col>
      <xdr:colOff>71443</xdr:colOff>
      <xdr:row>39</xdr:row>
      <xdr:rowOff>179293</xdr:rowOff>
    </xdr:to>
    <xdr:grpSp>
      <xdr:nvGrpSpPr>
        <xdr:cNvPr id="198" name="グループ化 197">
          <a:extLst>
            <a:ext uri="{FF2B5EF4-FFF2-40B4-BE49-F238E27FC236}">
              <a16:creationId xmlns="" xmlns:a16="http://schemas.microsoft.com/office/drawing/2014/main" id="{00000000-0008-0000-0800-0000C6000000}"/>
            </a:ext>
          </a:extLst>
        </xdr:cNvPr>
        <xdr:cNvGrpSpPr>
          <a:grpSpLocks/>
        </xdr:cNvGrpSpPr>
      </xdr:nvGrpSpPr>
      <xdr:grpSpPr>
        <a:xfrm>
          <a:off x="2542957" y="6270770"/>
          <a:ext cx="462179" cy="166448"/>
          <a:chOff x="6092626" y="329163"/>
          <a:chExt cx="385764" cy="256076"/>
        </a:xfrm>
      </xdr:grpSpPr>
      <mc:AlternateContent xmlns:mc="http://schemas.openxmlformats.org/markup-compatibility/2006">
        <mc:Choice xmlns:a14="http://schemas.microsoft.com/office/drawing/2010/main" Requires="a14">
          <xdr:sp macro="" textlink="">
            <xdr:nvSpPr>
              <xdr:cNvPr id="1749059" name="Option Button 67" hidden="1">
                <a:extLst>
                  <a:ext uri="{63B3BB69-23CF-44E3-9099-C40C66FF867C}">
                    <a14:compatExt spid="_x0000_s1749059"/>
                  </a:ext>
                </a:extLst>
              </xdr:cNvPr>
              <xdr:cNvSpPr/>
            </xdr:nvSpPr>
            <xdr:spPr bwMode="auto">
              <a:xfrm>
                <a:off x="6092626" y="329163"/>
                <a:ext cx="237065" cy="256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0" name="テキスト ボックス 199">
            <a:extLst>
              <a:ext uri="{FF2B5EF4-FFF2-40B4-BE49-F238E27FC236}">
                <a16:creationId xmlns="" xmlns:a16="http://schemas.microsoft.com/office/drawing/2014/main" id="{00000000-0008-0000-0800-0000C8000000}"/>
              </a:ext>
            </a:extLst>
          </xdr:cNvPr>
          <xdr:cNvSpPr txBox="1"/>
        </xdr:nvSpPr>
        <xdr:spPr>
          <a:xfrm>
            <a:off x="6268786" y="344960"/>
            <a:ext cx="209604"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不可</a:t>
            </a:r>
          </a:p>
        </xdr:txBody>
      </xdr:sp>
    </xdr:grpSp>
    <xdr:clientData/>
  </xdr:twoCellAnchor>
  <xdr:twoCellAnchor editAs="oneCell">
    <xdr:from>
      <xdr:col>20</xdr:col>
      <xdr:colOff>92212</xdr:colOff>
      <xdr:row>39</xdr:row>
      <xdr:rowOff>18048</xdr:rowOff>
    </xdr:from>
    <xdr:to>
      <xdr:col>21</xdr:col>
      <xdr:colOff>131078</xdr:colOff>
      <xdr:row>39</xdr:row>
      <xdr:rowOff>173693</xdr:rowOff>
    </xdr:to>
    <xdr:grpSp>
      <xdr:nvGrpSpPr>
        <xdr:cNvPr id="201" name="グループ化 200">
          <a:extLst>
            <a:ext uri="{FF2B5EF4-FFF2-40B4-BE49-F238E27FC236}">
              <a16:creationId xmlns="" xmlns:a16="http://schemas.microsoft.com/office/drawing/2014/main" id="{00000000-0008-0000-0800-0000C9000000}"/>
            </a:ext>
          </a:extLst>
        </xdr:cNvPr>
        <xdr:cNvGrpSpPr>
          <a:grpSpLocks/>
        </xdr:cNvGrpSpPr>
      </xdr:nvGrpSpPr>
      <xdr:grpSpPr>
        <a:xfrm>
          <a:off x="4464176" y="6275973"/>
          <a:ext cx="315116" cy="155645"/>
          <a:chOff x="6092691" y="344960"/>
          <a:chExt cx="258179" cy="239457"/>
        </a:xfrm>
      </xdr:grpSpPr>
      <mc:AlternateContent xmlns:mc="http://schemas.openxmlformats.org/markup-compatibility/2006">
        <mc:Choice xmlns:a14="http://schemas.microsoft.com/office/drawing/2010/main" Requires="a14">
          <xdr:sp macro="" textlink="">
            <xdr:nvSpPr>
              <xdr:cNvPr id="1749060" name="Option Button 68" hidden="1">
                <a:extLst>
                  <a:ext uri="{63B3BB69-23CF-44E3-9099-C40C66FF867C}">
                    <a14:compatExt spid="_x0000_s1749060"/>
                  </a:ext>
                </a:extLst>
              </xdr:cNvPr>
              <xdr:cNvSpPr/>
            </xdr:nvSpPr>
            <xdr:spPr bwMode="auto">
              <a:xfrm>
                <a:off x="6092691" y="351180"/>
                <a:ext cx="237069" cy="2332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3" name="テキスト ボックス 202">
            <a:extLst>
              <a:ext uri="{FF2B5EF4-FFF2-40B4-BE49-F238E27FC236}">
                <a16:creationId xmlns="" xmlns:a16="http://schemas.microsoft.com/office/drawing/2014/main" id="{00000000-0008-0000-0800-0000CB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21</xdr:col>
      <xdr:colOff>170636</xdr:colOff>
      <xdr:row>39</xdr:row>
      <xdr:rowOff>16485</xdr:rowOff>
    </xdr:from>
    <xdr:to>
      <xdr:col>22</xdr:col>
      <xdr:colOff>234970</xdr:colOff>
      <xdr:row>39</xdr:row>
      <xdr:rowOff>179293</xdr:rowOff>
    </xdr:to>
    <xdr:grpSp>
      <xdr:nvGrpSpPr>
        <xdr:cNvPr id="204" name="グループ化 203">
          <a:extLst>
            <a:ext uri="{FF2B5EF4-FFF2-40B4-BE49-F238E27FC236}">
              <a16:creationId xmlns="" xmlns:a16="http://schemas.microsoft.com/office/drawing/2014/main" id="{00000000-0008-0000-0800-0000CC000000}"/>
            </a:ext>
          </a:extLst>
        </xdr:cNvPr>
        <xdr:cNvGrpSpPr>
          <a:grpSpLocks/>
        </xdr:cNvGrpSpPr>
      </xdr:nvGrpSpPr>
      <xdr:grpSpPr>
        <a:xfrm>
          <a:off x="4818833" y="6274410"/>
          <a:ext cx="340587" cy="162808"/>
          <a:chOff x="6092514" y="342557"/>
          <a:chExt cx="278433" cy="250476"/>
        </a:xfrm>
      </xdr:grpSpPr>
      <mc:AlternateContent xmlns:mc="http://schemas.openxmlformats.org/markup-compatibility/2006">
        <mc:Choice xmlns:a14="http://schemas.microsoft.com/office/drawing/2010/main" Requires="a14">
          <xdr:sp macro="" textlink="">
            <xdr:nvSpPr>
              <xdr:cNvPr id="1749061" name="Option Button 69" hidden="1">
                <a:extLst>
                  <a:ext uri="{63B3BB69-23CF-44E3-9099-C40C66FF867C}">
                    <a14:compatExt spid="_x0000_s1749061"/>
                  </a:ext>
                </a:extLst>
              </xdr:cNvPr>
              <xdr:cNvSpPr/>
            </xdr:nvSpPr>
            <xdr:spPr bwMode="auto">
              <a:xfrm>
                <a:off x="6092514" y="342557"/>
                <a:ext cx="237057" cy="2504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6" name="テキスト ボックス 205">
            <a:extLst>
              <a:ext uri="{FF2B5EF4-FFF2-40B4-BE49-F238E27FC236}">
                <a16:creationId xmlns="" xmlns:a16="http://schemas.microsoft.com/office/drawing/2014/main" id="{00000000-0008-0000-0800-0000CE000000}"/>
              </a:ext>
            </a:extLst>
          </xdr:cNvPr>
          <xdr:cNvSpPr txBox="1"/>
        </xdr:nvSpPr>
        <xdr:spPr>
          <a:xfrm>
            <a:off x="6268787" y="344960"/>
            <a:ext cx="10216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10</xdr:col>
      <xdr:colOff>104858</xdr:colOff>
      <xdr:row>40</xdr:row>
      <xdr:rowOff>16808</xdr:rowOff>
    </xdr:from>
    <xdr:to>
      <xdr:col>12</xdr:col>
      <xdr:colOff>13734</xdr:colOff>
      <xdr:row>40</xdr:row>
      <xdr:rowOff>166849</xdr:rowOff>
    </xdr:to>
    <xdr:grpSp>
      <xdr:nvGrpSpPr>
        <xdr:cNvPr id="207" name="グループ化 206">
          <a:extLst>
            <a:ext uri="{FF2B5EF4-FFF2-40B4-BE49-F238E27FC236}">
              <a16:creationId xmlns="" xmlns:a16="http://schemas.microsoft.com/office/drawing/2014/main" id="{00000000-0008-0000-0800-0000CF000000}"/>
            </a:ext>
          </a:extLst>
        </xdr:cNvPr>
        <xdr:cNvGrpSpPr>
          <a:grpSpLocks/>
        </xdr:cNvGrpSpPr>
      </xdr:nvGrpSpPr>
      <xdr:grpSpPr>
        <a:xfrm>
          <a:off x="2438495" y="6455708"/>
          <a:ext cx="308919" cy="150041"/>
          <a:chOff x="6092702" y="344960"/>
          <a:chExt cx="258168" cy="230834"/>
        </a:xfrm>
      </xdr:grpSpPr>
      <mc:AlternateContent xmlns:mc="http://schemas.openxmlformats.org/markup-compatibility/2006">
        <mc:Choice xmlns:a14="http://schemas.microsoft.com/office/drawing/2010/main" Requires="a14">
          <xdr:sp macro="" textlink="">
            <xdr:nvSpPr>
              <xdr:cNvPr id="1749062" name="Option Button 70" hidden="1">
                <a:extLst>
                  <a:ext uri="{63B3BB69-23CF-44E3-9099-C40C66FF867C}">
                    <a14:compatExt spid="_x0000_s1749062"/>
                  </a:ext>
                </a:extLst>
              </xdr:cNvPr>
              <xdr:cNvSpPr/>
            </xdr:nvSpPr>
            <xdr:spPr bwMode="auto">
              <a:xfrm>
                <a:off x="6092702" y="345325"/>
                <a:ext cx="237065" cy="2237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9" name="テキスト ボックス 208">
            <a:extLst>
              <a:ext uri="{FF2B5EF4-FFF2-40B4-BE49-F238E27FC236}">
                <a16:creationId xmlns="" xmlns:a16="http://schemas.microsoft.com/office/drawing/2014/main" id="{00000000-0008-0000-0800-0000D1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12</xdr:col>
      <xdr:colOff>53292</xdr:colOff>
      <xdr:row>40</xdr:row>
      <xdr:rowOff>5838</xdr:rowOff>
    </xdr:from>
    <xdr:to>
      <xdr:col>13</xdr:col>
      <xdr:colOff>187103</xdr:colOff>
      <xdr:row>40</xdr:row>
      <xdr:rowOff>173690</xdr:rowOff>
    </xdr:to>
    <xdr:grpSp>
      <xdr:nvGrpSpPr>
        <xdr:cNvPr id="210" name="グループ化 209">
          <a:extLst>
            <a:ext uri="{FF2B5EF4-FFF2-40B4-BE49-F238E27FC236}">
              <a16:creationId xmlns="" xmlns:a16="http://schemas.microsoft.com/office/drawing/2014/main" id="{00000000-0008-0000-0800-0000D2000000}"/>
            </a:ext>
          </a:extLst>
        </xdr:cNvPr>
        <xdr:cNvGrpSpPr>
          <a:grpSpLocks/>
        </xdr:cNvGrpSpPr>
      </xdr:nvGrpSpPr>
      <xdr:grpSpPr>
        <a:xfrm>
          <a:off x="2786967" y="6444738"/>
          <a:ext cx="333831" cy="167852"/>
          <a:chOff x="6092725" y="328083"/>
          <a:chExt cx="278222" cy="258236"/>
        </a:xfrm>
      </xdr:grpSpPr>
      <mc:AlternateContent xmlns:mc="http://schemas.openxmlformats.org/markup-compatibility/2006">
        <mc:Choice xmlns:a14="http://schemas.microsoft.com/office/drawing/2010/main" Requires="a14">
          <xdr:sp macro="" textlink="">
            <xdr:nvSpPr>
              <xdr:cNvPr id="1749063" name="Option Button 71" hidden="1">
                <a:extLst>
                  <a:ext uri="{63B3BB69-23CF-44E3-9099-C40C66FF867C}">
                    <a14:compatExt spid="_x0000_s1749063"/>
                  </a:ext>
                </a:extLst>
              </xdr:cNvPr>
              <xdr:cNvSpPr/>
            </xdr:nvSpPr>
            <xdr:spPr bwMode="auto">
              <a:xfrm>
                <a:off x="6092725" y="328083"/>
                <a:ext cx="237068" cy="2582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2" name="テキスト ボックス 211">
            <a:extLst>
              <a:ext uri="{FF2B5EF4-FFF2-40B4-BE49-F238E27FC236}">
                <a16:creationId xmlns="" xmlns:a16="http://schemas.microsoft.com/office/drawing/2014/main" id="{00000000-0008-0000-0800-0000D4000000}"/>
              </a:ext>
            </a:extLst>
          </xdr:cNvPr>
          <xdr:cNvSpPr txBox="1"/>
        </xdr:nvSpPr>
        <xdr:spPr>
          <a:xfrm>
            <a:off x="6268787" y="344960"/>
            <a:ext cx="10216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10</xdr:col>
      <xdr:colOff>104858</xdr:colOff>
      <xdr:row>41</xdr:row>
      <xdr:rowOff>2716</xdr:rowOff>
    </xdr:from>
    <xdr:to>
      <xdr:col>12</xdr:col>
      <xdr:colOff>13734</xdr:colOff>
      <xdr:row>42</xdr:row>
      <xdr:rowOff>0</xdr:rowOff>
    </xdr:to>
    <xdr:grpSp>
      <xdr:nvGrpSpPr>
        <xdr:cNvPr id="213" name="グループ化 212">
          <a:extLst>
            <a:ext uri="{FF2B5EF4-FFF2-40B4-BE49-F238E27FC236}">
              <a16:creationId xmlns="" xmlns:a16="http://schemas.microsoft.com/office/drawing/2014/main" id="{00000000-0008-0000-0800-0000D5000000}"/>
            </a:ext>
          </a:extLst>
        </xdr:cNvPr>
        <xdr:cNvGrpSpPr>
          <a:grpSpLocks/>
        </xdr:cNvGrpSpPr>
      </xdr:nvGrpSpPr>
      <xdr:grpSpPr>
        <a:xfrm>
          <a:off x="2438495" y="6622591"/>
          <a:ext cx="308919" cy="178259"/>
          <a:chOff x="6092702" y="321371"/>
          <a:chExt cx="258168" cy="271659"/>
        </a:xfrm>
      </xdr:grpSpPr>
      <mc:AlternateContent xmlns:mc="http://schemas.openxmlformats.org/markup-compatibility/2006">
        <mc:Choice xmlns:a14="http://schemas.microsoft.com/office/drawing/2010/main" Requires="a14">
          <xdr:sp macro="" textlink="">
            <xdr:nvSpPr>
              <xdr:cNvPr id="1749064" name="Option Button 72" hidden="1">
                <a:extLst>
                  <a:ext uri="{63B3BB69-23CF-44E3-9099-C40C66FF867C}">
                    <a14:compatExt spid="_x0000_s1749064"/>
                  </a:ext>
                </a:extLst>
              </xdr:cNvPr>
              <xdr:cNvSpPr/>
            </xdr:nvSpPr>
            <xdr:spPr bwMode="auto">
              <a:xfrm>
                <a:off x="6092702" y="321371"/>
                <a:ext cx="237065" cy="2716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5" name="テキスト ボックス 214">
            <a:extLst>
              <a:ext uri="{FF2B5EF4-FFF2-40B4-BE49-F238E27FC236}">
                <a16:creationId xmlns="" xmlns:a16="http://schemas.microsoft.com/office/drawing/2014/main" id="{00000000-0008-0000-0800-0000D700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無</a:t>
            </a:r>
          </a:p>
        </xdr:txBody>
      </xdr:sp>
    </xdr:grpSp>
    <xdr:clientData/>
  </xdr:twoCellAnchor>
  <xdr:twoCellAnchor editAs="oneCell">
    <xdr:from>
      <xdr:col>12</xdr:col>
      <xdr:colOff>53292</xdr:colOff>
      <xdr:row>41</xdr:row>
      <xdr:rowOff>13922</xdr:rowOff>
    </xdr:from>
    <xdr:to>
      <xdr:col>13</xdr:col>
      <xdr:colOff>187103</xdr:colOff>
      <xdr:row>41</xdr:row>
      <xdr:rowOff>168089</xdr:rowOff>
    </xdr:to>
    <xdr:grpSp>
      <xdr:nvGrpSpPr>
        <xdr:cNvPr id="216" name="グループ化 215">
          <a:extLst>
            <a:ext uri="{FF2B5EF4-FFF2-40B4-BE49-F238E27FC236}">
              <a16:creationId xmlns="" xmlns:a16="http://schemas.microsoft.com/office/drawing/2014/main" id="{00000000-0008-0000-0800-0000D8000000}"/>
            </a:ext>
          </a:extLst>
        </xdr:cNvPr>
        <xdr:cNvGrpSpPr>
          <a:grpSpLocks/>
        </xdr:cNvGrpSpPr>
      </xdr:nvGrpSpPr>
      <xdr:grpSpPr>
        <a:xfrm>
          <a:off x="2786967" y="6633797"/>
          <a:ext cx="333831" cy="154167"/>
          <a:chOff x="6092725" y="338612"/>
          <a:chExt cx="278222" cy="237182"/>
        </a:xfrm>
      </xdr:grpSpPr>
      <mc:AlternateContent xmlns:mc="http://schemas.openxmlformats.org/markup-compatibility/2006">
        <mc:Choice xmlns:a14="http://schemas.microsoft.com/office/drawing/2010/main" Requires="a14">
          <xdr:sp macro="" textlink="">
            <xdr:nvSpPr>
              <xdr:cNvPr id="1749065" name="Option Button 73" hidden="1">
                <a:extLst>
                  <a:ext uri="{63B3BB69-23CF-44E3-9099-C40C66FF867C}">
                    <a14:compatExt spid="_x0000_s1749065"/>
                  </a:ext>
                </a:extLst>
              </xdr:cNvPr>
              <xdr:cNvSpPr/>
            </xdr:nvSpPr>
            <xdr:spPr bwMode="auto">
              <a:xfrm>
                <a:off x="6092725" y="338612"/>
                <a:ext cx="237068" cy="237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8" name="テキスト ボックス 217">
            <a:extLst>
              <a:ext uri="{FF2B5EF4-FFF2-40B4-BE49-F238E27FC236}">
                <a16:creationId xmlns="" xmlns:a16="http://schemas.microsoft.com/office/drawing/2014/main" id="{00000000-0008-0000-0800-0000DA000000}"/>
              </a:ext>
            </a:extLst>
          </xdr:cNvPr>
          <xdr:cNvSpPr txBox="1"/>
        </xdr:nvSpPr>
        <xdr:spPr>
          <a:xfrm>
            <a:off x="6268787" y="344960"/>
            <a:ext cx="102160"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有</a:t>
            </a:r>
          </a:p>
        </xdr:txBody>
      </xdr:sp>
    </xdr:grpSp>
    <xdr:clientData/>
  </xdr:twoCellAnchor>
  <xdr:twoCellAnchor editAs="oneCell">
    <xdr:from>
      <xdr:col>14</xdr:col>
      <xdr:colOff>196460</xdr:colOff>
      <xdr:row>40</xdr:row>
      <xdr:rowOff>21303</xdr:rowOff>
    </xdr:from>
    <xdr:to>
      <xdr:col>17</xdr:col>
      <xdr:colOff>196109</xdr:colOff>
      <xdr:row>40</xdr:row>
      <xdr:rowOff>168088</xdr:rowOff>
    </xdr:to>
    <xdr:grpSp>
      <xdr:nvGrpSpPr>
        <xdr:cNvPr id="219" name="グループ化 218">
          <a:extLst>
            <a:ext uri="{FF2B5EF4-FFF2-40B4-BE49-F238E27FC236}">
              <a16:creationId xmlns="" xmlns:a16="http://schemas.microsoft.com/office/drawing/2014/main" id="{00000000-0008-0000-0800-0000DB000000}"/>
            </a:ext>
          </a:extLst>
        </xdr:cNvPr>
        <xdr:cNvGrpSpPr/>
      </xdr:nvGrpSpPr>
      <xdr:grpSpPr>
        <a:xfrm>
          <a:off x="3330186" y="6460203"/>
          <a:ext cx="561619" cy="146785"/>
          <a:chOff x="4907675" y="1167431"/>
          <a:chExt cx="233575" cy="193700"/>
        </a:xfrm>
      </xdr:grpSpPr>
      <mc:AlternateContent xmlns:mc="http://schemas.openxmlformats.org/markup-compatibility/2006">
        <mc:Choice xmlns:a14="http://schemas.microsoft.com/office/drawing/2010/main" Requires="a14">
          <xdr:sp macro="" textlink="">
            <xdr:nvSpPr>
              <xdr:cNvPr id="1749066" name="Check Box 74" hidden="1">
                <a:extLst>
                  <a:ext uri="{63B3BB69-23CF-44E3-9099-C40C66FF867C}">
                    <a14:compatExt spid="_x0000_s1749066"/>
                  </a:ext>
                </a:extLst>
              </xdr:cNvPr>
              <xdr:cNvSpPr/>
            </xdr:nvSpPr>
            <xdr:spPr bwMode="auto">
              <a:xfrm>
                <a:off x="490767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1" name="テキスト ボックス 220">
            <a:extLst>
              <a:ext uri="{FF2B5EF4-FFF2-40B4-BE49-F238E27FC236}">
                <a16:creationId xmlns="" xmlns:a16="http://schemas.microsoft.com/office/drawing/2014/main" id="{00000000-0008-0000-0800-0000DD000000}"/>
              </a:ext>
            </a:extLst>
          </xdr:cNvPr>
          <xdr:cNvSpPr txBox="1"/>
        </xdr:nvSpPr>
        <xdr:spPr>
          <a:xfrm>
            <a:off x="4991028" y="1167431"/>
            <a:ext cx="150222"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総義歯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17</xdr:col>
      <xdr:colOff>232187</xdr:colOff>
      <xdr:row>40</xdr:row>
      <xdr:rowOff>21303</xdr:rowOff>
    </xdr:from>
    <xdr:to>
      <xdr:col>21</xdr:col>
      <xdr:colOff>11907</xdr:colOff>
      <xdr:row>40</xdr:row>
      <xdr:rowOff>168088</xdr:rowOff>
    </xdr:to>
    <xdr:grpSp>
      <xdr:nvGrpSpPr>
        <xdr:cNvPr id="222" name="グループ化 221">
          <a:extLst>
            <a:ext uri="{FF2B5EF4-FFF2-40B4-BE49-F238E27FC236}">
              <a16:creationId xmlns="" xmlns:a16="http://schemas.microsoft.com/office/drawing/2014/main" id="{00000000-0008-0000-0800-0000DE000000}"/>
            </a:ext>
          </a:extLst>
        </xdr:cNvPr>
        <xdr:cNvGrpSpPr/>
      </xdr:nvGrpSpPr>
      <xdr:grpSpPr>
        <a:xfrm>
          <a:off x="3927887" y="6460203"/>
          <a:ext cx="732220" cy="146785"/>
          <a:chOff x="4907685" y="1167431"/>
          <a:chExt cx="300686" cy="193700"/>
        </a:xfrm>
      </xdr:grpSpPr>
      <mc:AlternateContent xmlns:mc="http://schemas.openxmlformats.org/markup-compatibility/2006">
        <mc:Choice xmlns:a14="http://schemas.microsoft.com/office/drawing/2010/main" Requires="a14">
          <xdr:sp macro="" textlink="">
            <xdr:nvSpPr>
              <xdr:cNvPr id="1749067" name="Check Box 75" hidden="1">
                <a:extLst>
                  <a:ext uri="{63B3BB69-23CF-44E3-9099-C40C66FF867C}">
                    <a14:compatExt spid="_x0000_s1749067"/>
                  </a:ext>
                </a:extLst>
              </xdr:cNvPr>
              <xdr:cNvSpPr/>
            </xdr:nvSpPr>
            <xdr:spPr bwMode="auto">
              <a:xfrm>
                <a:off x="490768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4" name="テキスト ボックス 223">
            <a:extLst>
              <a:ext uri="{FF2B5EF4-FFF2-40B4-BE49-F238E27FC236}">
                <a16:creationId xmlns="" xmlns:a16="http://schemas.microsoft.com/office/drawing/2014/main" id="{00000000-0008-0000-0800-0000E0000000}"/>
              </a:ext>
            </a:extLst>
          </xdr:cNvPr>
          <xdr:cNvSpPr txBox="1"/>
        </xdr:nvSpPr>
        <xdr:spPr>
          <a:xfrm>
            <a:off x="4991028" y="1167431"/>
            <a:ext cx="21734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部分義歯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8</xdr:colOff>
      <xdr:row>40</xdr:row>
      <xdr:rowOff>21303</xdr:rowOff>
    </xdr:from>
    <xdr:to>
      <xdr:col>24</xdr:col>
      <xdr:colOff>136925</xdr:colOff>
      <xdr:row>40</xdr:row>
      <xdr:rowOff>168088</xdr:rowOff>
    </xdr:to>
    <xdr:grpSp>
      <xdr:nvGrpSpPr>
        <xdr:cNvPr id="225" name="グループ化 224">
          <a:extLst>
            <a:ext uri="{FF2B5EF4-FFF2-40B4-BE49-F238E27FC236}">
              <a16:creationId xmlns="" xmlns:a16="http://schemas.microsoft.com/office/drawing/2014/main" id="{00000000-0008-0000-0800-0000E1000000}"/>
            </a:ext>
          </a:extLst>
        </xdr:cNvPr>
        <xdr:cNvGrpSpPr/>
      </xdr:nvGrpSpPr>
      <xdr:grpSpPr>
        <a:xfrm>
          <a:off x="4648208" y="6460203"/>
          <a:ext cx="937017" cy="146785"/>
          <a:chOff x="4910142" y="1167431"/>
          <a:chExt cx="387039" cy="193700"/>
        </a:xfrm>
      </xdr:grpSpPr>
      <mc:AlternateContent xmlns:mc="http://schemas.openxmlformats.org/markup-compatibility/2006">
        <mc:Choice xmlns:a14="http://schemas.microsoft.com/office/drawing/2010/main" Requires="a14">
          <xdr:sp macro="" textlink="">
            <xdr:nvSpPr>
              <xdr:cNvPr id="1749068" name="Check Box 76" hidden="1">
                <a:extLst>
                  <a:ext uri="{63B3BB69-23CF-44E3-9099-C40C66FF867C}">
                    <a14:compatExt spid="_x0000_s1749068"/>
                  </a:ext>
                </a:extLst>
              </xdr:cNvPr>
              <xdr:cNvSpPr/>
            </xdr:nvSpPr>
            <xdr:spPr bwMode="auto">
              <a:xfrm>
                <a:off x="4910142"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7" name="テキスト ボックス 226">
            <a:extLst>
              <a:ext uri="{FF2B5EF4-FFF2-40B4-BE49-F238E27FC236}">
                <a16:creationId xmlns="" xmlns:a16="http://schemas.microsoft.com/office/drawing/2014/main" id="{00000000-0008-0000-0800-0000E3000000}"/>
              </a:ext>
            </a:extLst>
          </xdr:cNvPr>
          <xdr:cNvSpPr txBox="1"/>
        </xdr:nvSpPr>
        <xdr:spPr>
          <a:xfrm>
            <a:off x="4991028" y="1167431"/>
            <a:ext cx="30615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使っていない</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223154</xdr:colOff>
      <xdr:row>40</xdr:row>
      <xdr:rowOff>21303</xdr:rowOff>
    </xdr:from>
    <xdr:to>
      <xdr:col>27</xdr:col>
      <xdr:colOff>250028</xdr:colOff>
      <xdr:row>40</xdr:row>
      <xdr:rowOff>174170</xdr:rowOff>
    </xdr:to>
    <xdr:grpSp>
      <xdr:nvGrpSpPr>
        <xdr:cNvPr id="228" name="グループ化 227">
          <a:extLst>
            <a:ext uri="{FF2B5EF4-FFF2-40B4-BE49-F238E27FC236}">
              <a16:creationId xmlns="" xmlns:a16="http://schemas.microsoft.com/office/drawing/2014/main" id="{00000000-0008-0000-0800-0000E4000000}"/>
            </a:ext>
          </a:extLst>
        </xdr:cNvPr>
        <xdr:cNvGrpSpPr/>
      </xdr:nvGrpSpPr>
      <xdr:grpSpPr>
        <a:xfrm>
          <a:off x="5671454" y="6460203"/>
          <a:ext cx="826974" cy="152867"/>
          <a:chOff x="4928240" y="1167431"/>
          <a:chExt cx="346518" cy="201726"/>
        </a:xfrm>
      </xdr:grpSpPr>
      <mc:AlternateContent xmlns:mc="http://schemas.openxmlformats.org/markup-compatibility/2006">
        <mc:Choice xmlns:a14="http://schemas.microsoft.com/office/drawing/2010/main" Requires="a14">
          <xdr:sp macro="" textlink="">
            <xdr:nvSpPr>
              <xdr:cNvPr id="1749069" name="Check Box 77" hidden="1">
                <a:extLst>
                  <a:ext uri="{63B3BB69-23CF-44E3-9099-C40C66FF867C}">
                    <a14:compatExt spid="_x0000_s1749069"/>
                  </a:ext>
                </a:extLst>
              </xdr:cNvPr>
              <xdr:cNvSpPr/>
            </xdr:nvSpPr>
            <xdr:spPr bwMode="auto">
              <a:xfrm>
                <a:off x="4928240" y="1181110"/>
                <a:ext cx="210003" cy="1880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0" name="テキスト ボックス 229">
            <a:extLst>
              <a:ext uri="{FF2B5EF4-FFF2-40B4-BE49-F238E27FC236}">
                <a16:creationId xmlns="" xmlns:a16="http://schemas.microsoft.com/office/drawing/2014/main" id="{00000000-0008-0000-0800-0000E6000000}"/>
              </a:ext>
            </a:extLst>
          </xdr:cNvPr>
          <xdr:cNvSpPr txBox="1"/>
        </xdr:nvSpPr>
        <xdr:spPr>
          <a:xfrm>
            <a:off x="5005425" y="1167431"/>
            <a:ext cx="26933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安定剤使用</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14</xdr:col>
      <xdr:colOff>196460</xdr:colOff>
      <xdr:row>41</xdr:row>
      <xdr:rowOff>21304</xdr:rowOff>
    </xdr:from>
    <xdr:to>
      <xdr:col>17</xdr:col>
      <xdr:colOff>196109</xdr:colOff>
      <xdr:row>41</xdr:row>
      <xdr:rowOff>168089</xdr:rowOff>
    </xdr:to>
    <xdr:grpSp>
      <xdr:nvGrpSpPr>
        <xdr:cNvPr id="231" name="グループ化 230">
          <a:extLst>
            <a:ext uri="{FF2B5EF4-FFF2-40B4-BE49-F238E27FC236}">
              <a16:creationId xmlns="" xmlns:a16="http://schemas.microsoft.com/office/drawing/2014/main" id="{00000000-0008-0000-0800-0000E7000000}"/>
            </a:ext>
          </a:extLst>
        </xdr:cNvPr>
        <xdr:cNvGrpSpPr/>
      </xdr:nvGrpSpPr>
      <xdr:grpSpPr>
        <a:xfrm>
          <a:off x="3330186" y="6641179"/>
          <a:ext cx="561619" cy="146785"/>
          <a:chOff x="4907675" y="1167431"/>
          <a:chExt cx="233575" cy="193700"/>
        </a:xfrm>
      </xdr:grpSpPr>
      <mc:AlternateContent xmlns:mc="http://schemas.openxmlformats.org/markup-compatibility/2006">
        <mc:Choice xmlns:a14="http://schemas.microsoft.com/office/drawing/2010/main" Requires="a14">
          <xdr:sp macro="" textlink="">
            <xdr:nvSpPr>
              <xdr:cNvPr id="1749070" name="Check Box 78" hidden="1">
                <a:extLst>
                  <a:ext uri="{63B3BB69-23CF-44E3-9099-C40C66FF867C}">
                    <a14:compatExt spid="_x0000_s1749070"/>
                  </a:ext>
                </a:extLst>
              </xdr:cNvPr>
              <xdr:cNvSpPr/>
            </xdr:nvSpPr>
            <xdr:spPr bwMode="auto">
              <a:xfrm>
                <a:off x="4907675"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3" name="テキスト ボックス 232">
            <a:extLst>
              <a:ext uri="{FF2B5EF4-FFF2-40B4-BE49-F238E27FC236}">
                <a16:creationId xmlns="" xmlns:a16="http://schemas.microsoft.com/office/drawing/2014/main" id="{00000000-0008-0000-0800-0000E9000000}"/>
              </a:ext>
            </a:extLst>
          </xdr:cNvPr>
          <xdr:cNvSpPr txBox="1"/>
        </xdr:nvSpPr>
        <xdr:spPr>
          <a:xfrm>
            <a:off x="4991028" y="1167431"/>
            <a:ext cx="150222"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総義歯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17</xdr:col>
      <xdr:colOff>232197</xdr:colOff>
      <xdr:row>41</xdr:row>
      <xdr:rowOff>21304</xdr:rowOff>
    </xdr:from>
    <xdr:to>
      <xdr:col>20</xdr:col>
      <xdr:colOff>255996</xdr:colOff>
      <xdr:row>41</xdr:row>
      <xdr:rowOff>168089</xdr:rowOff>
    </xdr:to>
    <xdr:grpSp>
      <xdr:nvGrpSpPr>
        <xdr:cNvPr id="234" name="グループ化 233">
          <a:extLst>
            <a:ext uri="{FF2B5EF4-FFF2-40B4-BE49-F238E27FC236}">
              <a16:creationId xmlns="" xmlns:a16="http://schemas.microsoft.com/office/drawing/2014/main" id="{00000000-0008-0000-0800-0000EA000000}"/>
            </a:ext>
          </a:extLst>
        </xdr:cNvPr>
        <xdr:cNvGrpSpPr/>
      </xdr:nvGrpSpPr>
      <xdr:grpSpPr>
        <a:xfrm>
          <a:off x="3927902" y="6641179"/>
          <a:ext cx="700082" cy="146785"/>
          <a:chOff x="4907647" y="1167431"/>
          <a:chExt cx="288400" cy="193700"/>
        </a:xfrm>
      </xdr:grpSpPr>
      <mc:AlternateContent xmlns:mc="http://schemas.openxmlformats.org/markup-compatibility/2006">
        <mc:Choice xmlns:a14="http://schemas.microsoft.com/office/drawing/2010/main" Requires="a14">
          <xdr:sp macro="" textlink="">
            <xdr:nvSpPr>
              <xdr:cNvPr id="1749071" name="Check Box 79" hidden="1">
                <a:extLst>
                  <a:ext uri="{63B3BB69-23CF-44E3-9099-C40C66FF867C}">
                    <a14:compatExt spid="_x0000_s1749071"/>
                  </a:ext>
                </a:extLst>
              </xdr:cNvPr>
              <xdr:cNvSpPr/>
            </xdr:nvSpPr>
            <xdr:spPr bwMode="auto">
              <a:xfrm>
                <a:off x="4907647"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6" name="テキスト ボックス 235">
            <a:extLst>
              <a:ext uri="{FF2B5EF4-FFF2-40B4-BE49-F238E27FC236}">
                <a16:creationId xmlns="" xmlns:a16="http://schemas.microsoft.com/office/drawing/2014/main" id="{00000000-0008-0000-0800-0000EC000000}"/>
              </a:ext>
            </a:extLst>
          </xdr:cNvPr>
          <xdr:cNvSpPr txBox="1"/>
        </xdr:nvSpPr>
        <xdr:spPr>
          <a:xfrm>
            <a:off x="4991028" y="1167431"/>
            <a:ext cx="205019"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部分義歯</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21</xdr:col>
      <xdr:colOff>1</xdr:colOff>
      <xdr:row>41</xdr:row>
      <xdr:rowOff>21304</xdr:rowOff>
    </xdr:from>
    <xdr:to>
      <xdr:col>24</xdr:col>
      <xdr:colOff>130965</xdr:colOff>
      <xdr:row>41</xdr:row>
      <xdr:rowOff>168089</xdr:rowOff>
    </xdr:to>
    <xdr:grpSp>
      <xdr:nvGrpSpPr>
        <xdr:cNvPr id="237" name="グループ化 236">
          <a:extLst>
            <a:ext uri="{FF2B5EF4-FFF2-40B4-BE49-F238E27FC236}">
              <a16:creationId xmlns="" xmlns:a16="http://schemas.microsoft.com/office/drawing/2014/main" id="{00000000-0008-0000-0800-0000ED000000}"/>
            </a:ext>
          </a:extLst>
        </xdr:cNvPr>
        <xdr:cNvGrpSpPr/>
      </xdr:nvGrpSpPr>
      <xdr:grpSpPr>
        <a:xfrm>
          <a:off x="4648201" y="6641179"/>
          <a:ext cx="931064" cy="146785"/>
          <a:chOff x="4910140" y="1167431"/>
          <a:chExt cx="384576" cy="193700"/>
        </a:xfrm>
      </xdr:grpSpPr>
      <mc:AlternateContent xmlns:mc="http://schemas.openxmlformats.org/markup-compatibility/2006">
        <mc:Choice xmlns:a14="http://schemas.microsoft.com/office/drawing/2010/main" Requires="a14">
          <xdr:sp macro="" textlink="">
            <xdr:nvSpPr>
              <xdr:cNvPr id="1749072" name="Check Box 80" hidden="1">
                <a:extLst>
                  <a:ext uri="{63B3BB69-23CF-44E3-9099-C40C66FF867C}">
                    <a14:compatExt spid="_x0000_s1749072"/>
                  </a:ext>
                </a:extLst>
              </xdr:cNvPr>
              <xdr:cNvSpPr/>
            </xdr:nvSpPr>
            <xdr:spPr bwMode="auto">
              <a:xfrm>
                <a:off x="491014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9" name="テキスト ボックス 238">
            <a:extLst>
              <a:ext uri="{FF2B5EF4-FFF2-40B4-BE49-F238E27FC236}">
                <a16:creationId xmlns="" xmlns:a16="http://schemas.microsoft.com/office/drawing/2014/main" id="{00000000-0008-0000-0800-0000EF000000}"/>
              </a:ext>
            </a:extLst>
          </xdr:cNvPr>
          <xdr:cNvSpPr txBox="1"/>
        </xdr:nvSpPr>
        <xdr:spPr>
          <a:xfrm>
            <a:off x="4991028" y="1167431"/>
            <a:ext cx="30368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使っていない</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222656</xdr:colOff>
      <xdr:row>41</xdr:row>
      <xdr:rowOff>21304</xdr:rowOff>
    </xdr:from>
    <xdr:to>
      <xdr:col>27</xdr:col>
      <xdr:colOff>250019</xdr:colOff>
      <xdr:row>41</xdr:row>
      <xdr:rowOff>168089</xdr:rowOff>
    </xdr:to>
    <xdr:grpSp>
      <xdr:nvGrpSpPr>
        <xdr:cNvPr id="240" name="グループ化 239">
          <a:extLst>
            <a:ext uri="{FF2B5EF4-FFF2-40B4-BE49-F238E27FC236}">
              <a16:creationId xmlns="" xmlns:a16="http://schemas.microsoft.com/office/drawing/2014/main" id="{00000000-0008-0000-0800-0000F0000000}"/>
            </a:ext>
          </a:extLst>
        </xdr:cNvPr>
        <xdr:cNvGrpSpPr/>
      </xdr:nvGrpSpPr>
      <xdr:grpSpPr>
        <a:xfrm>
          <a:off x="5670956" y="6641179"/>
          <a:ext cx="827463" cy="146785"/>
          <a:chOff x="4907770" y="1167431"/>
          <a:chExt cx="330604" cy="193700"/>
        </a:xfrm>
      </xdr:grpSpPr>
      <mc:AlternateContent xmlns:mc="http://schemas.openxmlformats.org/markup-compatibility/2006">
        <mc:Choice xmlns:a14="http://schemas.microsoft.com/office/drawing/2010/main" Requires="a14">
          <xdr:sp macro="" textlink="">
            <xdr:nvSpPr>
              <xdr:cNvPr id="1749073" name="Check Box 81" hidden="1">
                <a:extLst>
                  <a:ext uri="{63B3BB69-23CF-44E3-9099-C40C66FF867C}">
                    <a14:compatExt spid="_x0000_s1749073"/>
                  </a:ext>
                </a:extLst>
              </xdr:cNvPr>
              <xdr:cNvSpPr/>
            </xdr:nvSpPr>
            <xdr:spPr bwMode="auto">
              <a:xfrm>
                <a:off x="4907770"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2" name="テキスト ボックス 241">
            <a:extLst>
              <a:ext uri="{FF2B5EF4-FFF2-40B4-BE49-F238E27FC236}">
                <a16:creationId xmlns="" xmlns:a16="http://schemas.microsoft.com/office/drawing/2014/main" id="{00000000-0008-0000-0800-0000F2000000}"/>
              </a:ext>
            </a:extLst>
          </xdr:cNvPr>
          <xdr:cNvSpPr txBox="1"/>
        </xdr:nvSpPr>
        <xdr:spPr>
          <a:xfrm>
            <a:off x="4984096" y="1167431"/>
            <a:ext cx="254278"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安定剤使用</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15</xdr:col>
      <xdr:colOff>196107</xdr:colOff>
      <xdr:row>42</xdr:row>
      <xdr:rowOff>22762</xdr:rowOff>
    </xdr:from>
    <xdr:to>
      <xdr:col>20</xdr:col>
      <xdr:colOff>208363</xdr:colOff>
      <xdr:row>42</xdr:row>
      <xdr:rowOff>169547</xdr:rowOff>
    </xdr:to>
    <xdr:grpSp>
      <xdr:nvGrpSpPr>
        <xdr:cNvPr id="243" name="グループ化 242">
          <a:extLst>
            <a:ext uri="{FF2B5EF4-FFF2-40B4-BE49-F238E27FC236}">
              <a16:creationId xmlns="" xmlns:a16="http://schemas.microsoft.com/office/drawing/2014/main" id="{00000000-0008-0000-0800-0000F3000000}"/>
            </a:ext>
          </a:extLst>
        </xdr:cNvPr>
        <xdr:cNvGrpSpPr/>
      </xdr:nvGrpSpPr>
      <xdr:grpSpPr>
        <a:xfrm>
          <a:off x="3529861" y="6823612"/>
          <a:ext cx="1050484" cy="146785"/>
          <a:chOff x="4910129" y="1167431"/>
          <a:chExt cx="435082" cy="193700"/>
        </a:xfrm>
      </xdr:grpSpPr>
      <mc:AlternateContent xmlns:mc="http://schemas.openxmlformats.org/markup-compatibility/2006">
        <mc:Choice xmlns:a14="http://schemas.microsoft.com/office/drawing/2010/main" Requires="a14">
          <xdr:sp macro="" textlink="">
            <xdr:nvSpPr>
              <xdr:cNvPr id="1749074" name="Check Box 82" hidden="1">
                <a:extLst>
                  <a:ext uri="{63B3BB69-23CF-44E3-9099-C40C66FF867C}">
                    <a14:compatExt spid="_x0000_s1749074"/>
                  </a:ext>
                </a:extLst>
              </xdr:cNvPr>
              <xdr:cNvSpPr/>
            </xdr:nvSpPr>
            <xdr:spPr bwMode="auto">
              <a:xfrm>
                <a:off x="4910129"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5" name="テキスト ボックス 244">
            <a:extLst>
              <a:ext uri="{FF2B5EF4-FFF2-40B4-BE49-F238E27FC236}">
                <a16:creationId xmlns="" xmlns:a16="http://schemas.microsoft.com/office/drawing/2014/main" id="{00000000-0008-0000-0800-0000F5000000}"/>
              </a:ext>
            </a:extLst>
          </xdr:cNvPr>
          <xdr:cNvSpPr txBox="1"/>
        </xdr:nvSpPr>
        <xdr:spPr>
          <a:xfrm>
            <a:off x="4991028" y="1167431"/>
            <a:ext cx="354183"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保湿剤・洗口剤</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7</xdr:colOff>
      <xdr:row>43</xdr:row>
      <xdr:rowOff>11206</xdr:rowOff>
    </xdr:from>
    <xdr:to>
      <xdr:col>11</xdr:col>
      <xdr:colOff>136929</xdr:colOff>
      <xdr:row>43</xdr:row>
      <xdr:rowOff>157991</xdr:rowOff>
    </xdr:to>
    <xdr:grpSp>
      <xdr:nvGrpSpPr>
        <xdr:cNvPr id="246" name="グループ化 245">
          <a:extLst>
            <a:ext uri="{FF2B5EF4-FFF2-40B4-BE49-F238E27FC236}">
              <a16:creationId xmlns="" xmlns:a16="http://schemas.microsoft.com/office/drawing/2014/main" id="{00000000-0008-0000-0800-0000F6000000}"/>
            </a:ext>
          </a:extLst>
        </xdr:cNvPr>
        <xdr:cNvGrpSpPr/>
      </xdr:nvGrpSpPr>
      <xdr:grpSpPr>
        <a:xfrm>
          <a:off x="1933586" y="6993031"/>
          <a:ext cx="736987" cy="146785"/>
          <a:chOff x="4910122" y="1167431"/>
          <a:chExt cx="306276" cy="193700"/>
        </a:xfrm>
      </xdr:grpSpPr>
      <mc:AlternateContent xmlns:mc="http://schemas.openxmlformats.org/markup-compatibility/2006">
        <mc:Choice xmlns:a14="http://schemas.microsoft.com/office/drawing/2010/main" Requires="a14">
          <xdr:sp macro="" textlink="">
            <xdr:nvSpPr>
              <xdr:cNvPr id="1749075" name="Check Box 83" hidden="1">
                <a:extLst>
                  <a:ext uri="{63B3BB69-23CF-44E3-9099-C40C66FF867C}">
                    <a14:compatExt spid="_x0000_s1749075"/>
                  </a:ext>
                </a:extLst>
              </xdr:cNvPr>
              <xdr:cNvSpPr/>
            </xdr:nvSpPr>
            <xdr:spPr bwMode="auto">
              <a:xfrm>
                <a:off x="4910122"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8" name="テキスト ボックス 247">
            <a:extLst>
              <a:ext uri="{FF2B5EF4-FFF2-40B4-BE49-F238E27FC236}">
                <a16:creationId xmlns="" xmlns:a16="http://schemas.microsoft.com/office/drawing/2014/main" id="{00000000-0008-0000-0800-0000F8000000}"/>
              </a:ext>
            </a:extLst>
          </xdr:cNvPr>
          <xdr:cNvSpPr txBox="1"/>
        </xdr:nvSpPr>
        <xdr:spPr>
          <a:xfrm>
            <a:off x="4991028" y="1167431"/>
            <a:ext cx="225370"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スポンジ</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12</xdr:col>
      <xdr:colOff>28023</xdr:colOff>
      <xdr:row>43</xdr:row>
      <xdr:rowOff>11206</xdr:rowOff>
    </xdr:from>
    <xdr:to>
      <xdr:col>15</xdr:col>
      <xdr:colOff>136913</xdr:colOff>
      <xdr:row>43</xdr:row>
      <xdr:rowOff>157991</xdr:rowOff>
    </xdr:to>
    <xdr:grpSp>
      <xdr:nvGrpSpPr>
        <xdr:cNvPr id="249" name="グループ化 248">
          <a:extLst>
            <a:ext uri="{FF2B5EF4-FFF2-40B4-BE49-F238E27FC236}">
              <a16:creationId xmlns="" xmlns:a16="http://schemas.microsoft.com/office/drawing/2014/main" id="{00000000-0008-0000-0800-0000F9000000}"/>
            </a:ext>
          </a:extLst>
        </xdr:cNvPr>
        <xdr:cNvGrpSpPr/>
      </xdr:nvGrpSpPr>
      <xdr:grpSpPr>
        <a:xfrm>
          <a:off x="2761694" y="6993031"/>
          <a:ext cx="708975" cy="146785"/>
          <a:chOff x="4910148" y="1167431"/>
          <a:chExt cx="294461" cy="193700"/>
        </a:xfrm>
      </xdr:grpSpPr>
      <mc:AlternateContent xmlns:mc="http://schemas.openxmlformats.org/markup-compatibility/2006">
        <mc:Choice xmlns:a14="http://schemas.microsoft.com/office/drawing/2010/main" Requires="a14">
          <xdr:sp macro="" textlink="">
            <xdr:nvSpPr>
              <xdr:cNvPr id="1749076" name="Check Box 84" hidden="1">
                <a:extLst>
                  <a:ext uri="{63B3BB69-23CF-44E3-9099-C40C66FF867C}">
                    <a14:compatExt spid="_x0000_s1749076"/>
                  </a:ext>
                </a:extLst>
              </xdr:cNvPr>
              <xdr:cNvSpPr/>
            </xdr:nvSpPr>
            <xdr:spPr bwMode="auto">
              <a:xfrm>
                <a:off x="4910148"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1" name="テキスト ボックス 250">
            <a:extLst>
              <a:ext uri="{FF2B5EF4-FFF2-40B4-BE49-F238E27FC236}">
                <a16:creationId xmlns="" xmlns:a16="http://schemas.microsoft.com/office/drawing/2014/main" id="{00000000-0008-0000-0800-0000FB000000}"/>
              </a:ext>
            </a:extLst>
          </xdr:cNvPr>
          <xdr:cNvSpPr txBox="1"/>
        </xdr:nvSpPr>
        <xdr:spPr>
          <a:xfrm>
            <a:off x="4991028" y="1167431"/>
            <a:ext cx="213581"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歯ブラシ</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17</xdr:col>
      <xdr:colOff>14</xdr:colOff>
      <xdr:row>43</xdr:row>
      <xdr:rowOff>11206</xdr:rowOff>
    </xdr:from>
    <xdr:to>
      <xdr:col>19</xdr:col>
      <xdr:colOff>168091</xdr:colOff>
      <xdr:row>43</xdr:row>
      <xdr:rowOff>157991</xdr:rowOff>
    </xdr:to>
    <xdr:grpSp>
      <xdr:nvGrpSpPr>
        <xdr:cNvPr id="252" name="グループ化 251">
          <a:extLst>
            <a:ext uri="{FF2B5EF4-FFF2-40B4-BE49-F238E27FC236}">
              <a16:creationId xmlns="" xmlns:a16="http://schemas.microsoft.com/office/drawing/2014/main" id="{00000000-0008-0000-0800-0000FC000000}"/>
            </a:ext>
          </a:extLst>
        </xdr:cNvPr>
        <xdr:cNvGrpSpPr/>
      </xdr:nvGrpSpPr>
      <xdr:grpSpPr>
        <a:xfrm>
          <a:off x="3695714" y="6993031"/>
          <a:ext cx="568127" cy="146785"/>
          <a:chOff x="4910138" y="1167431"/>
          <a:chExt cx="235730" cy="193700"/>
        </a:xfrm>
      </xdr:grpSpPr>
      <mc:AlternateContent xmlns:mc="http://schemas.openxmlformats.org/markup-compatibility/2006">
        <mc:Choice xmlns:a14="http://schemas.microsoft.com/office/drawing/2010/main" Requires="a14">
          <xdr:sp macro="" textlink="">
            <xdr:nvSpPr>
              <xdr:cNvPr id="1749077" name="Check Box 85" hidden="1">
                <a:extLst>
                  <a:ext uri="{63B3BB69-23CF-44E3-9099-C40C66FF867C}">
                    <a14:compatExt spid="_x0000_s1749077"/>
                  </a:ext>
                </a:extLst>
              </xdr:cNvPr>
              <xdr:cNvSpPr/>
            </xdr:nvSpPr>
            <xdr:spPr bwMode="auto">
              <a:xfrm>
                <a:off x="4910138" y="1181111"/>
                <a:ext cx="209646"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4" name="テキスト ボックス 253">
            <a:extLst>
              <a:ext uri="{FF2B5EF4-FFF2-40B4-BE49-F238E27FC236}">
                <a16:creationId xmlns="" xmlns:a16="http://schemas.microsoft.com/office/drawing/2014/main" id="{00000000-0008-0000-0800-0000FE000000}"/>
              </a:ext>
            </a:extLst>
          </xdr:cNvPr>
          <xdr:cNvSpPr txBox="1"/>
        </xdr:nvSpPr>
        <xdr:spPr>
          <a:xfrm>
            <a:off x="4991028" y="1167431"/>
            <a:ext cx="154840"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その他</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11</xdr:col>
      <xdr:colOff>5603</xdr:colOff>
      <xdr:row>57</xdr:row>
      <xdr:rowOff>39221</xdr:rowOff>
    </xdr:from>
    <xdr:to>
      <xdr:col>12</xdr:col>
      <xdr:colOff>117306</xdr:colOff>
      <xdr:row>58</xdr:row>
      <xdr:rowOff>9968</xdr:rowOff>
    </xdr:to>
    <xdr:grpSp>
      <xdr:nvGrpSpPr>
        <xdr:cNvPr id="255" name="グループ化 254">
          <a:extLst>
            <a:ext uri="{FF2B5EF4-FFF2-40B4-BE49-F238E27FC236}">
              <a16:creationId xmlns="" xmlns:a16="http://schemas.microsoft.com/office/drawing/2014/main" id="{00000000-0008-0000-0800-0000FF000000}"/>
            </a:ext>
          </a:extLst>
        </xdr:cNvPr>
        <xdr:cNvGrpSpPr>
          <a:grpSpLocks/>
        </xdr:cNvGrpSpPr>
      </xdr:nvGrpSpPr>
      <xdr:grpSpPr>
        <a:xfrm>
          <a:off x="2539253" y="9268946"/>
          <a:ext cx="311728" cy="151722"/>
          <a:chOff x="6092852" y="344960"/>
          <a:chExt cx="258018" cy="230834"/>
        </a:xfrm>
      </xdr:grpSpPr>
      <mc:AlternateContent xmlns:mc="http://schemas.openxmlformats.org/markup-compatibility/2006">
        <mc:Choice xmlns:a14="http://schemas.microsoft.com/office/drawing/2010/main" Requires="a14">
          <xdr:sp macro="" textlink="">
            <xdr:nvSpPr>
              <xdr:cNvPr id="1749078" name="Option Button 86" hidden="1">
                <a:extLst>
                  <a:ext uri="{63B3BB69-23CF-44E3-9099-C40C66FF867C}">
                    <a14:compatExt spid="_x0000_s1749078"/>
                  </a:ext>
                </a:extLst>
              </xdr:cNvPr>
              <xdr:cNvSpPr/>
            </xdr:nvSpPr>
            <xdr:spPr bwMode="auto">
              <a:xfrm>
                <a:off x="6092852" y="345325"/>
                <a:ext cx="237074" cy="2237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7" name="テキスト ボックス 256">
            <a:extLst>
              <a:ext uri="{FF2B5EF4-FFF2-40B4-BE49-F238E27FC236}">
                <a16:creationId xmlns="" xmlns:a16="http://schemas.microsoft.com/office/drawing/2014/main" id="{00000000-0008-0000-0800-000001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0</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12</xdr:col>
      <xdr:colOff>156866</xdr:colOff>
      <xdr:row>57</xdr:row>
      <xdr:rowOff>33855</xdr:rowOff>
    </xdr:from>
    <xdr:to>
      <xdr:col>14</xdr:col>
      <xdr:colOff>61637</xdr:colOff>
      <xdr:row>58</xdr:row>
      <xdr:rowOff>11207</xdr:rowOff>
    </xdr:to>
    <xdr:grpSp>
      <xdr:nvGrpSpPr>
        <xdr:cNvPr id="258" name="グループ化 257">
          <a:extLst>
            <a:ext uri="{FF2B5EF4-FFF2-40B4-BE49-F238E27FC236}">
              <a16:creationId xmlns="" xmlns:a16="http://schemas.microsoft.com/office/drawing/2014/main" id="{00000000-0008-0000-0800-000002010000}"/>
            </a:ext>
          </a:extLst>
        </xdr:cNvPr>
        <xdr:cNvGrpSpPr>
          <a:grpSpLocks/>
        </xdr:cNvGrpSpPr>
      </xdr:nvGrpSpPr>
      <xdr:grpSpPr>
        <a:xfrm>
          <a:off x="2890552" y="9263580"/>
          <a:ext cx="304814" cy="158327"/>
          <a:chOff x="6092462" y="336705"/>
          <a:chExt cx="255568" cy="240996"/>
        </a:xfrm>
      </xdr:grpSpPr>
      <mc:AlternateContent xmlns:mc="http://schemas.openxmlformats.org/markup-compatibility/2006">
        <mc:Choice xmlns:a14="http://schemas.microsoft.com/office/drawing/2010/main" Requires="a14">
          <xdr:sp macro="" textlink="">
            <xdr:nvSpPr>
              <xdr:cNvPr id="1749079" name="Option Button 87" hidden="1">
                <a:extLst>
                  <a:ext uri="{63B3BB69-23CF-44E3-9099-C40C66FF867C}">
                    <a14:compatExt spid="_x0000_s1749079"/>
                  </a:ext>
                </a:extLst>
              </xdr:cNvPr>
              <xdr:cNvSpPr/>
            </xdr:nvSpPr>
            <xdr:spPr bwMode="auto">
              <a:xfrm>
                <a:off x="6092462" y="336705"/>
                <a:ext cx="237059" cy="240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0" name="テキスト ボックス 259">
            <a:extLst>
              <a:ext uri="{FF2B5EF4-FFF2-40B4-BE49-F238E27FC236}">
                <a16:creationId xmlns="" xmlns:a16="http://schemas.microsoft.com/office/drawing/2014/main" id="{00000000-0008-0000-0800-000004010000}"/>
              </a:ext>
            </a:extLst>
          </xdr:cNvPr>
          <xdr:cNvSpPr txBox="1"/>
        </xdr:nvSpPr>
        <xdr:spPr>
          <a:xfrm>
            <a:off x="6268789" y="344960"/>
            <a:ext cx="7924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1</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14</xdr:col>
      <xdr:colOff>100852</xdr:colOff>
      <xdr:row>57</xdr:row>
      <xdr:rowOff>22650</xdr:rowOff>
    </xdr:from>
    <xdr:to>
      <xdr:col>16</xdr:col>
      <xdr:colOff>10849</xdr:colOff>
      <xdr:row>58</xdr:row>
      <xdr:rowOff>22412</xdr:rowOff>
    </xdr:to>
    <xdr:grpSp>
      <xdr:nvGrpSpPr>
        <xdr:cNvPr id="261" name="グループ化 260">
          <a:extLst>
            <a:ext uri="{FF2B5EF4-FFF2-40B4-BE49-F238E27FC236}">
              <a16:creationId xmlns="" xmlns:a16="http://schemas.microsoft.com/office/drawing/2014/main" id="{00000000-0008-0000-0800-000005010000}"/>
            </a:ext>
          </a:extLst>
        </xdr:cNvPr>
        <xdr:cNvGrpSpPr>
          <a:grpSpLocks/>
        </xdr:cNvGrpSpPr>
      </xdr:nvGrpSpPr>
      <xdr:grpSpPr>
        <a:xfrm>
          <a:off x="3234576" y="9252375"/>
          <a:ext cx="310072" cy="180737"/>
          <a:chOff x="6092668" y="319467"/>
          <a:chExt cx="258202" cy="275474"/>
        </a:xfrm>
      </xdr:grpSpPr>
      <mc:AlternateContent xmlns:mc="http://schemas.openxmlformats.org/markup-compatibility/2006">
        <mc:Choice xmlns:a14="http://schemas.microsoft.com/office/drawing/2010/main" Requires="a14">
          <xdr:sp macro="" textlink="">
            <xdr:nvSpPr>
              <xdr:cNvPr id="1749080" name="Option Button 88" hidden="1">
                <a:extLst>
                  <a:ext uri="{63B3BB69-23CF-44E3-9099-C40C66FF867C}">
                    <a14:compatExt spid="_x0000_s1749080"/>
                  </a:ext>
                </a:extLst>
              </xdr:cNvPr>
              <xdr:cNvSpPr/>
            </xdr:nvSpPr>
            <xdr:spPr bwMode="auto">
              <a:xfrm>
                <a:off x="6092668" y="319467"/>
                <a:ext cx="237068" cy="2754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3" name="テキスト ボックス 262">
            <a:extLst>
              <a:ext uri="{FF2B5EF4-FFF2-40B4-BE49-F238E27FC236}">
                <a16:creationId xmlns="" xmlns:a16="http://schemas.microsoft.com/office/drawing/2014/main" id="{00000000-0008-0000-0800-000007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2</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16</xdr:col>
      <xdr:colOff>50410</xdr:colOff>
      <xdr:row>57</xdr:row>
      <xdr:rowOff>28251</xdr:rowOff>
    </xdr:from>
    <xdr:to>
      <xdr:col>17</xdr:col>
      <xdr:colOff>200889</xdr:colOff>
      <xdr:row>58</xdr:row>
      <xdr:rowOff>16809</xdr:rowOff>
    </xdr:to>
    <xdr:grpSp>
      <xdr:nvGrpSpPr>
        <xdr:cNvPr id="264" name="グループ化 263">
          <a:extLst>
            <a:ext uri="{FF2B5EF4-FFF2-40B4-BE49-F238E27FC236}">
              <a16:creationId xmlns="" xmlns:a16="http://schemas.microsoft.com/office/drawing/2014/main" id="{00000000-0008-0000-0800-000008010000}"/>
            </a:ext>
          </a:extLst>
        </xdr:cNvPr>
        <xdr:cNvGrpSpPr>
          <a:grpSpLocks/>
        </xdr:cNvGrpSpPr>
      </xdr:nvGrpSpPr>
      <xdr:grpSpPr>
        <a:xfrm>
          <a:off x="3584180" y="9257976"/>
          <a:ext cx="312395" cy="169533"/>
          <a:chOff x="6092647" y="328086"/>
          <a:chExt cx="259345" cy="258237"/>
        </a:xfrm>
      </xdr:grpSpPr>
      <mc:AlternateContent xmlns:mc="http://schemas.openxmlformats.org/markup-compatibility/2006">
        <mc:Choice xmlns:a14="http://schemas.microsoft.com/office/drawing/2010/main" Requires="a14">
          <xdr:sp macro="" textlink="">
            <xdr:nvSpPr>
              <xdr:cNvPr id="1749081" name="Option Button 89" hidden="1">
                <a:extLst>
                  <a:ext uri="{63B3BB69-23CF-44E3-9099-C40C66FF867C}">
                    <a14:compatExt spid="_x0000_s1749081"/>
                  </a:ext>
                </a:extLst>
              </xdr:cNvPr>
              <xdr:cNvSpPr/>
            </xdr:nvSpPr>
            <xdr:spPr bwMode="auto">
              <a:xfrm>
                <a:off x="6092647" y="328086"/>
                <a:ext cx="237065" cy="2582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6" name="テキスト ボックス 265">
            <a:extLst>
              <a:ext uri="{FF2B5EF4-FFF2-40B4-BE49-F238E27FC236}">
                <a16:creationId xmlns="" xmlns:a16="http://schemas.microsoft.com/office/drawing/2014/main" id="{00000000-0008-0000-0800-00000A010000}"/>
              </a:ext>
            </a:extLst>
          </xdr:cNvPr>
          <xdr:cNvSpPr txBox="1"/>
        </xdr:nvSpPr>
        <xdr:spPr>
          <a:xfrm>
            <a:off x="6264827" y="344960"/>
            <a:ext cx="8716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3</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18</xdr:col>
      <xdr:colOff>1440</xdr:colOff>
      <xdr:row>57</xdr:row>
      <xdr:rowOff>39221</xdr:rowOff>
    </xdr:from>
    <xdr:to>
      <xdr:col>19</xdr:col>
      <xdr:colOff>150923</xdr:colOff>
      <xdr:row>58</xdr:row>
      <xdr:rowOff>9968</xdr:rowOff>
    </xdr:to>
    <xdr:grpSp>
      <xdr:nvGrpSpPr>
        <xdr:cNvPr id="267" name="グループ化 266">
          <a:extLst>
            <a:ext uri="{FF2B5EF4-FFF2-40B4-BE49-F238E27FC236}">
              <a16:creationId xmlns="" xmlns:a16="http://schemas.microsoft.com/office/drawing/2014/main" id="{00000000-0008-0000-0800-00000B010000}"/>
            </a:ext>
          </a:extLst>
        </xdr:cNvPr>
        <xdr:cNvGrpSpPr>
          <a:grpSpLocks/>
        </xdr:cNvGrpSpPr>
      </xdr:nvGrpSpPr>
      <xdr:grpSpPr>
        <a:xfrm>
          <a:off x="3935262" y="9268946"/>
          <a:ext cx="311389" cy="151722"/>
          <a:chOff x="6092711" y="344960"/>
          <a:chExt cx="258159" cy="230834"/>
        </a:xfrm>
      </xdr:grpSpPr>
      <mc:AlternateContent xmlns:mc="http://schemas.openxmlformats.org/markup-compatibility/2006">
        <mc:Choice xmlns:a14="http://schemas.microsoft.com/office/drawing/2010/main" Requires="a14">
          <xdr:sp macro="" textlink="">
            <xdr:nvSpPr>
              <xdr:cNvPr id="1749082" name="Option Button 90" hidden="1">
                <a:extLst>
                  <a:ext uri="{63B3BB69-23CF-44E3-9099-C40C66FF867C}">
                    <a14:compatExt spid="_x0000_s1749082"/>
                  </a:ext>
                </a:extLst>
              </xdr:cNvPr>
              <xdr:cNvSpPr/>
            </xdr:nvSpPr>
            <xdr:spPr bwMode="auto">
              <a:xfrm>
                <a:off x="6092711" y="345325"/>
                <a:ext cx="237065" cy="2237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69" name="テキスト ボックス 268">
            <a:extLst>
              <a:ext uri="{FF2B5EF4-FFF2-40B4-BE49-F238E27FC236}">
                <a16:creationId xmlns="" xmlns:a16="http://schemas.microsoft.com/office/drawing/2014/main" id="{00000000-0008-0000-0800-00000D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4</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19</xdr:col>
      <xdr:colOff>190483</xdr:colOff>
      <xdr:row>57</xdr:row>
      <xdr:rowOff>33855</xdr:rowOff>
    </xdr:from>
    <xdr:to>
      <xdr:col>20</xdr:col>
      <xdr:colOff>224122</xdr:colOff>
      <xdr:row>58</xdr:row>
      <xdr:rowOff>11207</xdr:rowOff>
    </xdr:to>
    <xdr:grpSp>
      <xdr:nvGrpSpPr>
        <xdr:cNvPr id="270" name="グループ化 269">
          <a:extLst>
            <a:ext uri="{FF2B5EF4-FFF2-40B4-BE49-F238E27FC236}">
              <a16:creationId xmlns="" xmlns:a16="http://schemas.microsoft.com/office/drawing/2014/main" id="{00000000-0008-0000-0800-00000E010000}"/>
            </a:ext>
          </a:extLst>
        </xdr:cNvPr>
        <xdr:cNvGrpSpPr>
          <a:grpSpLocks/>
        </xdr:cNvGrpSpPr>
      </xdr:nvGrpSpPr>
      <xdr:grpSpPr>
        <a:xfrm>
          <a:off x="4286223" y="9263580"/>
          <a:ext cx="309856" cy="158327"/>
          <a:chOff x="6092697" y="336705"/>
          <a:chExt cx="255333" cy="240996"/>
        </a:xfrm>
      </xdr:grpSpPr>
      <mc:AlternateContent xmlns:mc="http://schemas.openxmlformats.org/markup-compatibility/2006">
        <mc:Choice xmlns:a14="http://schemas.microsoft.com/office/drawing/2010/main" Requires="a14">
          <xdr:sp macro="" textlink="">
            <xdr:nvSpPr>
              <xdr:cNvPr id="1749083" name="Option Button 91" hidden="1">
                <a:extLst>
                  <a:ext uri="{63B3BB69-23CF-44E3-9099-C40C66FF867C}">
                    <a14:compatExt spid="_x0000_s1749083"/>
                  </a:ext>
                </a:extLst>
              </xdr:cNvPr>
              <xdr:cNvSpPr/>
            </xdr:nvSpPr>
            <xdr:spPr bwMode="auto">
              <a:xfrm>
                <a:off x="6092697" y="336705"/>
                <a:ext cx="237070" cy="240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2" name="テキスト ボックス 271">
            <a:extLst>
              <a:ext uri="{FF2B5EF4-FFF2-40B4-BE49-F238E27FC236}">
                <a16:creationId xmlns="" xmlns:a16="http://schemas.microsoft.com/office/drawing/2014/main" id="{00000000-0008-0000-0800-000010010000}"/>
              </a:ext>
            </a:extLst>
          </xdr:cNvPr>
          <xdr:cNvSpPr txBox="1"/>
        </xdr:nvSpPr>
        <xdr:spPr>
          <a:xfrm>
            <a:off x="6268789" y="344960"/>
            <a:ext cx="7924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5</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20</xdr:col>
      <xdr:colOff>263337</xdr:colOff>
      <xdr:row>57</xdr:row>
      <xdr:rowOff>33855</xdr:rowOff>
    </xdr:from>
    <xdr:to>
      <xdr:col>22</xdr:col>
      <xdr:colOff>27658</xdr:colOff>
      <xdr:row>58</xdr:row>
      <xdr:rowOff>11207</xdr:rowOff>
    </xdr:to>
    <xdr:grpSp>
      <xdr:nvGrpSpPr>
        <xdr:cNvPr id="273" name="グループ化 272">
          <a:extLst>
            <a:ext uri="{FF2B5EF4-FFF2-40B4-BE49-F238E27FC236}">
              <a16:creationId xmlns="" xmlns:a16="http://schemas.microsoft.com/office/drawing/2014/main" id="{00000000-0008-0000-0800-000011010000}"/>
            </a:ext>
          </a:extLst>
        </xdr:cNvPr>
        <xdr:cNvGrpSpPr>
          <a:grpSpLocks/>
        </xdr:cNvGrpSpPr>
      </xdr:nvGrpSpPr>
      <xdr:grpSpPr>
        <a:xfrm>
          <a:off x="4635322" y="9263580"/>
          <a:ext cx="316797" cy="158327"/>
          <a:chOff x="6092670" y="336705"/>
          <a:chExt cx="258200" cy="240996"/>
        </a:xfrm>
      </xdr:grpSpPr>
      <mc:AlternateContent xmlns:mc="http://schemas.openxmlformats.org/markup-compatibility/2006">
        <mc:Choice xmlns:a14="http://schemas.microsoft.com/office/drawing/2010/main" Requires="a14">
          <xdr:sp macro="" textlink="">
            <xdr:nvSpPr>
              <xdr:cNvPr id="1749084" name="Option Button 92" hidden="1">
                <a:extLst>
                  <a:ext uri="{63B3BB69-23CF-44E3-9099-C40C66FF867C}">
                    <a14:compatExt spid="_x0000_s1749084"/>
                  </a:ext>
                </a:extLst>
              </xdr:cNvPr>
              <xdr:cNvSpPr/>
            </xdr:nvSpPr>
            <xdr:spPr bwMode="auto">
              <a:xfrm>
                <a:off x="6092670" y="336705"/>
                <a:ext cx="237067" cy="240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5" name="テキスト ボックス 274">
            <a:extLst>
              <a:ext uri="{FF2B5EF4-FFF2-40B4-BE49-F238E27FC236}">
                <a16:creationId xmlns="" xmlns:a16="http://schemas.microsoft.com/office/drawing/2014/main" id="{00000000-0008-0000-0800-000013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6</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22</xdr:col>
      <xdr:colOff>67219</xdr:colOff>
      <xdr:row>57</xdr:row>
      <xdr:rowOff>22650</xdr:rowOff>
    </xdr:from>
    <xdr:to>
      <xdr:col>23</xdr:col>
      <xdr:colOff>122448</xdr:colOff>
      <xdr:row>58</xdr:row>
      <xdr:rowOff>22412</xdr:rowOff>
    </xdr:to>
    <xdr:grpSp>
      <xdr:nvGrpSpPr>
        <xdr:cNvPr id="276" name="グループ化 275">
          <a:extLst>
            <a:ext uri="{FF2B5EF4-FFF2-40B4-BE49-F238E27FC236}">
              <a16:creationId xmlns="" xmlns:a16="http://schemas.microsoft.com/office/drawing/2014/main" id="{00000000-0008-0000-0800-000014010000}"/>
            </a:ext>
          </a:extLst>
        </xdr:cNvPr>
        <xdr:cNvGrpSpPr>
          <a:grpSpLocks/>
        </xdr:cNvGrpSpPr>
      </xdr:nvGrpSpPr>
      <xdr:grpSpPr>
        <a:xfrm>
          <a:off x="4991639" y="9252375"/>
          <a:ext cx="312395" cy="180737"/>
          <a:chOff x="6092647" y="319467"/>
          <a:chExt cx="259345" cy="275474"/>
        </a:xfrm>
      </xdr:grpSpPr>
      <mc:AlternateContent xmlns:mc="http://schemas.openxmlformats.org/markup-compatibility/2006">
        <mc:Choice xmlns:a14="http://schemas.microsoft.com/office/drawing/2010/main" Requires="a14">
          <xdr:sp macro="" textlink="">
            <xdr:nvSpPr>
              <xdr:cNvPr id="1749085" name="Option Button 93" hidden="1">
                <a:extLst>
                  <a:ext uri="{63B3BB69-23CF-44E3-9099-C40C66FF867C}">
                    <a14:compatExt spid="_x0000_s1749085"/>
                  </a:ext>
                </a:extLst>
              </xdr:cNvPr>
              <xdr:cNvSpPr/>
            </xdr:nvSpPr>
            <xdr:spPr bwMode="auto">
              <a:xfrm>
                <a:off x="6092647" y="319467"/>
                <a:ext cx="237065" cy="2754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8" name="テキスト ボックス 277">
            <a:extLst>
              <a:ext uri="{FF2B5EF4-FFF2-40B4-BE49-F238E27FC236}">
                <a16:creationId xmlns="" xmlns:a16="http://schemas.microsoft.com/office/drawing/2014/main" id="{00000000-0008-0000-0800-000016010000}"/>
              </a:ext>
            </a:extLst>
          </xdr:cNvPr>
          <xdr:cNvSpPr txBox="1"/>
        </xdr:nvSpPr>
        <xdr:spPr>
          <a:xfrm>
            <a:off x="6264827" y="344960"/>
            <a:ext cx="8716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7</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23</xdr:col>
      <xdr:colOff>151280</xdr:colOff>
      <xdr:row>57</xdr:row>
      <xdr:rowOff>39221</xdr:rowOff>
    </xdr:from>
    <xdr:to>
      <xdr:col>24</xdr:col>
      <xdr:colOff>190521</xdr:colOff>
      <xdr:row>58</xdr:row>
      <xdr:rowOff>9968</xdr:rowOff>
    </xdr:to>
    <xdr:grpSp>
      <xdr:nvGrpSpPr>
        <xdr:cNvPr id="279" name="グループ化 278">
          <a:extLst>
            <a:ext uri="{FF2B5EF4-FFF2-40B4-BE49-F238E27FC236}">
              <a16:creationId xmlns="" xmlns:a16="http://schemas.microsoft.com/office/drawing/2014/main" id="{00000000-0008-0000-0800-000017010000}"/>
            </a:ext>
          </a:extLst>
        </xdr:cNvPr>
        <xdr:cNvGrpSpPr>
          <a:grpSpLocks/>
        </xdr:cNvGrpSpPr>
      </xdr:nvGrpSpPr>
      <xdr:grpSpPr>
        <a:xfrm>
          <a:off x="5332886" y="9268946"/>
          <a:ext cx="305955" cy="151722"/>
          <a:chOff x="6092831" y="344960"/>
          <a:chExt cx="255199" cy="230834"/>
        </a:xfrm>
      </xdr:grpSpPr>
      <mc:AlternateContent xmlns:mc="http://schemas.openxmlformats.org/markup-compatibility/2006">
        <mc:Choice xmlns:a14="http://schemas.microsoft.com/office/drawing/2010/main" Requires="a14">
          <xdr:sp macro="" textlink="">
            <xdr:nvSpPr>
              <xdr:cNvPr id="1749086" name="Option Button 94" hidden="1">
                <a:extLst>
                  <a:ext uri="{63B3BB69-23CF-44E3-9099-C40C66FF867C}">
                    <a14:compatExt spid="_x0000_s1749086"/>
                  </a:ext>
                </a:extLst>
              </xdr:cNvPr>
              <xdr:cNvSpPr/>
            </xdr:nvSpPr>
            <xdr:spPr bwMode="auto">
              <a:xfrm>
                <a:off x="6092831" y="345325"/>
                <a:ext cx="237076" cy="2237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1" name="テキスト ボックス 280">
            <a:extLst>
              <a:ext uri="{FF2B5EF4-FFF2-40B4-BE49-F238E27FC236}">
                <a16:creationId xmlns="" xmlns:a16="http://schemas.microsoft.com/office/drawing/2014/main" id="{00000000-0008-0000-0800-000019010000}"/>
              </a:ext>
            </a:extLst>
          </xdr:cNvPr>
          <xdr:cNvSpPr txBox="1"/>
        </xdr:nvSpPr>
        <xdr:spPr>
          <a:xfrm>
            <a:off x="6268789" y="344960"/>
            <a:ext cx="79241"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8</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24</xdr:col>
      <xdr:colOff>229736</xdr:colOff>
      <xdr:row>57</xdr:row>
      <xdr:rowOff>33855</xdr:rowOff>
    </xdr:from>
    <xdr:to>
      <xdr:col>26</xdr:col>
      <xdr:colOff>5263</xdr:colOff>
      <xdr:row>58</xdr:row>
      <xdr:rowOff>11207</xdr:rowOff>
    </xdr:to>
    <xdr:grpSp>
      <xdr:nvGrpSpPr>
        <xdr:cNvPr id="282" name="グループ化 281">
          <a:extLst>
            <a:ext uri="{FF2B5EF4-FFF2-40B4-BE49-F238E27FC236}">
              <a16:creationId xmlns="" xmlns:a16="http://schemas.microsoft.com/office/drawing/2014/main" id="{00000000-0008-0000-0800-00001A010000}"/>
            </a:ext>
          </a:extLst>
        </xdr:cNvPr>
        <xdr:cNvGrpSpPr>
          <a:grpSpLocks/>
        </xdr:cNvGrpSpPr>
      </xdr:nvGrpSpPr>
      <xdr:grpSpPr>
        <a:xfrm>
          <a:off x="5678046" y="9263580"/>
          <a:ext cx="308900" cy="158327"/>
          <a:chOff x="6092644" y="336705"/>
          <a:chExt cx="258226" cy="240996"/>
        </a:xfrm>
      </xdr:grpSpPr>
      <mc:AlternateContent xmlns:mc="http://schemas.openxmlformats.org/markup-compatibility/2006">
        <mc:Choice xmlns:a14="http://schemas.microsoft.com/office/drawing/2010/main" Requires="a14">
          <xdr:sp macro="" textlink="">
            <xdr:nvSpPr>
              <xdr:cNvPr id="1749087" name="Option Button 95" hidden="1">
                <a:extLst>
                  <a:ext uri="{63B3BB69-23CF-44E3-9099-C40C66FF867C}">
                    <a14:compatExt spid="_x0000_s1749087"/>
                  </a:ext>
                </a:extLst>
              </xdr:cNvPr>
              <xdr:cNvSpPr/>
            </xdr:nvSpPr>
            <xdr:spPr bwMode="auto">
              <a:xfrm>
                <a:off x="6092644" y="336705"/>
                <a:ext cx="237065" cy="240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4" name="テキスト ボックス 283">
            <a:extLst>
              <a:ext uri="{FF2B5EF4-FFF2-40B4-BE49-F238E27FC236}">
                <a16:creationId xmlns="" xmlns:a16="http://schemas.microsoft.com/office/drawing/2014/main" id="{00000000-0008-0000-0800-00001C010000}"/>
              </a:ext>
            </a:extLst>
          </xdr:cNvPr>
          <xdr:cNvSpPr txBox="1"/>
        </xdr:nvSpPr>
        <xdr:spPr>
          <a:xfrm>
            <a:off x="6263165" y="344960"/>
            <a:ext cx="8770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9</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26</xdr:col>
      <xdr:colOff>44824</xdr:colOff>
      <xdr:row>57</xdr:row>
      <xdr:rowOff>28251</xdr:rowOff>
    </xdr:from>
    <xdr:to>
      <xdr:col>27</xdr:col>
      <xdr:colOff>208364</xdr:colOff>
      <xdr:row>58</xdr:row>
      <xdr:rowOff>16809</xdr:rowOff>
    </xdr:to>
    <xdr:grpSp>
      <xdr:nvGrpSpPr>
        <xdr:cNvPr id="285" name="グループ化 284">
          <a:extLst>
            <a:ext uri="{FF2B5EF4-FFF2-40B4-BE49-F238E27FC236}">
              <a16:creationId xmlns="" xmlns:a16="http://schemas.microsoft.com/office/drawing/2014/main" id="{00000000-0008-0000-0800-00001D010000}"/>
            </a:ext>
          </a:extLst>
        </xdr:cNvPr>
        <xdr:cNvGrpSpPr>
          <a:grpSpLocks/>
        </xdr:cNvGrpSpPr>
      </xdr:nvGrpSpPr>
      <xdr:grpSpPr>
        <a:xfrm>
          <a:off x="6026527" y="9257976"/>
          <a:ext cx="430230" cy="169533"/>
          <a:chOff x="6092599" y="328086"/>
          <a:chExt cx="358564" cy="258237"/>
        </a:xfrm>
      </xdr:grpSpPr>
      <mc:AlternateContent xmlns:mc="http://schemas.openxmlformats.org/markup-compatibility/2006">
        <mc:Choice xmlns:a14="http://schemas.microsoft.com/office/drawing/2010/main" Requires="a14">
          <xdr:sp macro="" textlink="">
            <xdr:nvSpPr>
              <xdr:cNvPr id="1749088" name="Option Button 96" hidden="1">
                <a:extLst>
                  <a:ext uri="{63B3BB69-23CF-44E3-9099-C40C66FF867C}">
                    <a14:compatExt spid="_x0000_s1749088"/>
                  </a:ext>
                </a:extLst>
              </xdr:cNvPr>
              <xdr:cNvSpPr/>
            </xdr:nvSpPr>
            <xdr:spPr bwMode="auto">
              <a:xfrm>
                <a:off x="6092599" y="328086"/>
                <a:ext cx="237067" cy="2582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7" name="テキスト ボックス 286">
            <a:extLst>
              <a:ext uri="{FF2B5EF4-FFF2-40B4-BE49-F238E27FC236}">
                <a16:creationId xmlns="" xmlns:a16="http://schemas.microsoft.com/office/drawing/2014/main" id="{00000000-0008-0000-0800-00001F010000}"/>
              </a:ext>
            </a:extLst>
          </xdr:cNvPr>
          <xdr:cNvSpPr txBox="1"/>
        </xdr:nvSpPr>
        <xdr:spPr>
          <a:xfrm>
            <a:off x="6264826" y="344960"/>
            <a:ext cx="186337"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en-US" altLang="ja-JP" sz="900">
                <a:latin typeface="HG丸ｺﾞｼｯｸM-PRO" panose="020F0600000000000000" pitchFamily="50" charset="-128"/>
                <a:ea typeface="HG丸ｺﾞｼｯｸM-PRO" panose="020F0600000000000000" pitchFamily="50" charset="-128"/>
              </a:rPr>
              <a:t>10</a:t>
            </a:r>
            <a:endParaRPr kumimoji="1" lang="ja-JP" altLang="en-US"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9</xdr:col>
      <xdr:colOff>143208</xdr:colOff>
      <xdr:row>29</xdr:row>
      <xdr:rowOff>22454</xdr:rowOff>
    </xdr:from>
    <xdr:to>
      <xdr:col>11</xdr:col>
      <xdr:colOff>165497</xdr:colOff>
      <xdr:row>29</xdr:row>
      <xdr:rowOff>169239</xdr:rowOff>
    </xdr:to>
    <xdr:grpSp>
      <xdr:nvGrpSpPr>
        <xdr:cNvPr id="288" name="グループ化 287">
          <a:extLst>
            <a:ext uri="{FF2B5EF4-FFF2-40B4-BE49-F238E27FC236}">
              <a16:creationId xmlns="" xmlns:a16="http://schemas.microsoft.com/office/drawing/2014/main" id="{00000000-0008-0000-0800-000020010000}"/>
            </a:ext>
          </a:extLst>
        </xdr:cNvPr>
        <xdr:cNvGrpSpPr/>
      </xdr:nvGrpSpPr>
      <xdr:grpSpPr>
        <a:xfrm>
          <a:off x="2238713" y="4899254"/>
          <a:ext cx="460430" cy="146785"/>
          <a:chOff x="4910112" y="1167431"/>
          <a:chExt cx="424071" cy="193700"/>
        </a:xfrm>
      </xdr:grpSpPr>
      <mc:AlternateContent xmlns:mc="http://schemas.openxmlformats.org/markup-compatibility/2006">
        <mc:Choice xmlns:a14="http://schemas.microsoft.com/office/drawing/2010/main" Requires="a14">
          <xdr:sp macro="" textlink="">
            <xdr:nvSpPr>
              <xdr:cNvPr id="1749089" name="Check Box 97" hidden="1">
                <a:extLst>
                  <a:ext uri="{63B3BB69-23CF-44E3-9099-C40C66FF867C}">
                    <a14:compatExt spid="_x0000_s1749089"/>
                  </a:ext>
                </a:extLst>
              </xdr:cNvPr>
              <xdr:cNvSpPr/>
            </xdr:nvSpPr>
            <xdr:spPr bwMode="auto">
              <a:xfrm>
                <a:off x="4910112" y="1181111"/>
                <a:ext cx="209645" cy="1733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0" name="テキスト ボックス 289">
            <a:extLst>
              <a:ext uri="{FF2B5EF4-FFF2-40B4-BE49-F238E27FC236}">
                <a16:creationId xmlns="" xmlns:a16="http://schemas.microsoft.com/office/drawing/2014/main" id="{00000000-0008-0000-0800-000022010000}"/>
              </a:ext>
            </a:extLst>
          </xdr:cNvPr>
          <xdr:cNvSpPr txBox="1"/>
        </xdr:nvSpPr>
        <xdr:spPr>
          <a:xfrm>
            <a:off x="5076908" y="1167431"/>
            <a:ext cx="257275" cy="19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800">
                <a:latin typeface="HG丸ｺﾞｼｯｸM-PRO" panose="020F0600000000000000" pitchFamily="50" charset="-128"/>
                <a:ea typeface="HG丸ｺﾞｼｯｸM-PRO" panose="020F0600000000000000" pitchFamily="50" charset="-128"/>
              </a:rPr>
              <a:t>水分</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11</xdr:col>
      <xdr:colOff>96062</xdr:colOff>
      <xdr:row>29</xdr:row>
      <xdr:rowOff>10719</xdr:rowOff>
    </xdr:from>
    <xdr:to>
      <xdr:col>14</xdr:col>
      <xdr:colOff>66677</xdr:colOff>
      <xdr:row>30</xdr:row>
      <xdr:rowOff>2</xdr:rowOff>
    </xdr:to>
    <xdr:grpSp>
      <xdr:nvGrpSpPr>
        <xdr:cNvPr id="291" name="グループ化 290">
          <a:extLst>
            <a:ext uri="{FF2B5EF4-FFF2-40B4-BE49-F238E27FC236}">
              <a16:creationId xmlns="" xmlns:a16="http://schemas.microsoft.com/office/drawing/2014/main" id="{00000000-0008-0000-0800-000023010000}"/>
            </a:ext>
          </a:extLst>
        </xdr:cNvPr>
        <xdr:cNvGrpSpPr/>
      </xdr:nvGrpSpPr>
      <xdr:grpSpPr>
        <a:xfrm>
          <a:off x="2629712" y="4887519"/>
          <a:ext cx="570690" cy="170258"/>
          <a:chOff x="4898501" y="1151944"/>
          <a:chExt cx="566664" cy="224675"/>
        </a:xfrm>
      </xdr:grpSpPr>
      <mc:AlternateContent xmlns:mc="http://schemas.openxmlformats.org/markup-compatibility/2006">
        <mc:Choice xmlns:a14="http://schemas.microsoft.com/office/drawing/2010/main" Requires="a14">
          <xdr:sp macro="" textlink="">
            <xdr:nvSpPr>
              <xdr:cNvPr id="1749090" name="Check Box 98" hidden="1">
                <a:extLst>
                  <a:ext uri="{63B3BB69-23CF-44E3-9099-C40C66FF867C}">
                    <a14:compatExt spid="_x0000_s1749090"/>
                  </a:ext>
                </a:extLst>
              </xdr:cNvPr>
              <xdr:cNvSpPr/>
            </xdr:nvSpPr>
            <xdr:spPr bwMode="auto">
              <a:xfrm>
                <a:off x="4898501" y="1169223"/>
                <a:ext cx="195495" cy="1852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3" name="テキスト ボックス 292">
            <a:extLst>
              <a:ext uri="{FF2B5EF4-FFF2-40B4-BE49-F238E27FC236}">
                <a16:creationId xmlns="" xmlns:a16="http://schemas.microsoft.com/office/drawing/2014/main" id="{00000000-0008-0000-0800-000025010000}"/>
              </a:ext>
            </a:extLst>
          </xdr:cNvPr>
          <xdr:cNvSpPr txBox="1"/>
        </xdr:nvSpPr>
        <xdr:spPr>
          <a:xfrm>
            <a:off x="5086686" y="1151944"/>
            <a:ext cx="378479" cy="22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r>
              <a:rPr kumimoji="1" lang="ja-JP" altLang="en-US" sz="900">
                <a:latin typeface="HG丸ｺﾞｼｯｸM-PRO" panose="020F0600000000000000" pitchFamily="50" charset="-128"/>
                <a:ea typeface="HG丸ｺﾞｼｯｸM-PRO" panose="020F0600000000000000" pitchFamily="50" charset="-128"/>
              </a:rPr>
              <a:t>固形物</a:t>
            </a:r>
            <a:endParaRPr kumimoji="1" lang="en-US" altLang="ja-JP" sz="900">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8</xdr:col>
      <xdr:colOff>1439</xdr:colOff>
      <xdr:row>42</xdr:row>
      <xdr:rowOff>13602</xdr:rowOff>
    </xdr:from>
    <xdr:to>
      <xdr:col>10</xdr:col>
      <xdr:colOff>65477</xdr:colOff>
      <xdr:row>43</xdr:row>
      <xdr:rowOff>0</xdr:rowOff>
    </xdr:to>
    <xdr:grpSp>
      <xdr:nvGrpSpPr>
        <xdr:cNvPr id="294" name="グループ化 293">
          <a:extLst>
            <a:ext uri="{FF2B5EF4-FFF2-40B4-BE49-F238E27FC236}">
              <a16:creationId xmlns="" xmlns:a16="http://schemas.microsoft.com/office/drawing/2014/main" id="{00000000-0008-0000-0800-000026010000}"/>
            </a:ext>
          </a:extLst>
        </xdr:cNvPr>
        <xdr:cNvGrpSpPr>
          <a:grpSpLocks/>
        </xdr:cNvGrpSpPr>
      </xdr:nvGrpSpPr>
      <xdr:grpSpPr>
        <a:xfrm>
          <a:off x="1935015" y="6814452"/>
          <a:ext cx="464083" cy="167373"/>
          <a:chOff x="6092657" y="329747"/>
          <a:chExt cx="386922" cy="254913"/>
        </a:xfrm>
      </xdr:grpSpPr>
      <mc:AlternateContent xmlns:mc="http://schemas.openxmlformats.org/markup-compatibility/2006">
        <mc:Choice xmlns:a14="http://schemas.microsoft.com/office/drawing/2010/main" Requires="a14">
          <xdr:sp macro="" textlink="">
            <xdr:nvSpPr>
              <xdr:cNvPr id="1749091" name="Option Button 99" hidden="1">
                <a:extLst>
                  <a:ext uri="{63B3BB69-23CF-44E3-9099-C40C66FF867C}">
                    <a14:compatExt spid="_x0000_s1749091"/>
                  </a:ext>
                </a:extLst>
              </xdr:cNvPr>
              <xdr:cNvSpPr/>
            </xdr:nvSpPr>
            <xdr:spPr bwMode="auto">
              <a:xfrm>
                <a:off x="6092657" y="329747"/>
                <a:ext cx="237064" cy="2549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6" name="テキスト ボックス 295">
            <a:extLst>
              <a:ext uri="{FF2B5EF4-FFF2-40B4-BE49-F238E27FC236}">
                <a16:creationId xmlns="" xmlns:a16="http://schemas.microsoft.com/office/drawing/2014/main" id="{00000000-0008-0000-0800-000028010000}"/>
              </a:ext>
            </a:extLst>
          </xdr:cNvPr>
          <xdr:cNvSpPr txBox="1"/>
        </xdr:nvSpPr>
        <xdr:spPr>
          <a:xfrm>
            <a:off x="6263164" y="344960"/>
            <a:ext cx="216415" cy="230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自立</a:t>
            </a:r>
          </a:p>
        </xdr:txBody>
      </xdr:sp>
    </xdr:grpSp>
    <xdr:clientData/>
  </xdr:twoCellAnchor>
  <xdr:twoCellAnchor editAs="oneCell">
    <xdr:from>
      <xdr:col>10</xdr:col>
      <xdr:colOff>102270</xdr:colOff>
      <xdr:row>42</xdr:row>
      <xdr:rowOff>19207</xdr:rowOff>
    </xdr:from>
    <xdr:to>
      <xdr:col>15</xdr:col>
      <xdr:colOff>107157</xdr:colOff>
      <xdr:row>42</xdr:row>
      <xdr:rowOff>173693</xdr:rowOff>
    </xdr:to>
    <xdr:grpSp>
      <xdr:nvGrpSpPr>
        <xdr:cNvPr id="297" name="グループ化 296">
          <a:extLst>
            <a:ext uri="{FF2B5EF4-FFF2-40B4-BE49-F238E27FC236}">
              <a16:creationId xmlns="" xmlns:a16="http://schemas.microsoft.com/office/drawing/2014/main" id="{00000000-0008-0000-0800-000029010000}"/>
            </a:ext>
          </a:extLst>
        </xdr:cNvPr>
        <xdr:cNvGrpSpPr>
          <a:grpSpLocks/>
        </xdr:cNvGrpSpPr>
      </xdr:nvGrpSpPr>
      <xdr:grpSpPr>
        <a:xfrm>
          <a:off x="2435895" y="6820057"/>
          <a:ext cx="1005012" cy="154486"/>
          <a:chOff x="6092635" y="338368"/>
          <a:chExt cx="839764" cy="237671"/>
        </a:xfrm>
      </xdr:grpSpPr>
      <mc:AlternateContent xmlns:mc="http://schemas.openxmlformats.org/markup-compatibility/2006">
        <mc:Choice xmlns:a14="http://schemas.microsoft.com/office/drawing/2010/main" Requires="a14">
          <xdr:sp macro="" textlink="">
            <xdr:nvSpPr>
              <xdr:cNvPr id="1749092" name="Option Button 100" hidden="1">
                <a:extLst>
                  <a:ext uri="{63B3BB69-23CF-44E3-9099-C40C66FF867C}">
                    <a14:compatExt spid="_x0000_s1749092"/>
                  </a:ext>
                </a:extLst>
              </xdr:cNvPr>
              <xdr:cNvSpPr/>
            </xdr:nvSpPr>
            <xdr:spPr bwMode="auto">
              <a:xfrm>
                <a:off x="6092635" y="338368"/>
                <a:ext cx="237066" cy="2376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99" name="テキスト ボックス 298">
            <a:extLst>
              <a:ext uri="{FF2B5EF4-FFF2-40B4-BE49-F238E27FC236}">
                <a16:creationId xmlns="" xmlns:a16="http://schemas.microsoft.com/office/drawing/2014/main" id="{00000000-0008-0000-0800-00002B010000}"/>
              </a:ext>
            </a:extLst>
          </xdr:cNvPr>
          <xdr:cNvSpPr txBox="1"/>
        </xdr:nvSpPr>
        <xdr:spPr>
          <a:xfrm>
            <a:off x="6268787" y="344959"/>
            <a:ext cx="663612" cy="230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ja-JP" sz="900">
                <a:solidFill>
                  <a:schemeClr val="dk1"/>
                </a:solidFill>
                <a:effectLst/>
                <a:latin typeface="HG丸ｺﾞｼｯｸM-PRO" panose="020F0600000000000000" pitchFamily="50" charset="-128"/>
                <a:ea typeface="HG丸ｺﾞｼｯｸM-PRO" panose="020F0600000000000000" pitchFamily="50" charset="-128"/>
                <a:cs typeface="+mn-cs"/>
              </a:rPr>
              <a:t>要介助・支援</a:t>
            </a:r>
            <a:endParaRPr lang="ja-JP" altLang="ja-JP" sz="600">
              <a:effectLst/>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11</xdr:col>
      <xdr:colOff>5634</xdr:colOff>
      <xdr:row>58</xdr:row>
      <xdr:rowOff>26115</xdr:rowOff>
    </xdr:from>
    <xdr:to>
      <xdr:col>13</xdr:col>
      <xdr:colOff>185061</xdr:colOff>
      <xdr:row>59</xdr:row>
      <xdr:rowOff>858</xdr:rowOff>
    </xdr:to>
    <xdr:grpSp>
      <xdr:nvGrpSpPr>
        <xdr:cNvPr id="300" name="グループ化 299">
          <a:extLst>
            <a:ext uri="{FF2B5EF4-FFF2-40B4-BE49-F238E27FC236}">
              <a16:creationId xmlns="" xmlns:a16="http://schemas.microsoft.com/office/drawing/2014/main" id="{00000000-0008-0000-0800-00002C010000}"/>
            </a:ext>
          </a:extLst>
        </xdr:cNvPr>
        <xdr:cNvGrpSpPr>
          <a:grpSpLocks/>
        </xdr:cNvGrpSpPr>
      </xdr:nvGrpSpPr>
      <xdr:grpSpPr>
        <a:xfrm>
          <a:off x="2539277" y="9436815"/>
          <a:ext cx="579483" cy="155718"/>
          <a:chOff x="6092689" y="340167"/>
          <a:chExt cx="480105" cy="235382"/>
        </a:xfrm>
      </xdr:grpSpPr>
      <mc:AlternateContent xmlns:mc="http://schemas.openxmlformats.org/markup-compatibility/2006">
        <mc:Choice xmlns:a14="http://schemas.microsoft.com/office/drawing/2010/main" Requires="a14">
          <xdr:sp macro="" textlink="">
            <xdr:nvSpPr>
              <xdr:cNvPr id="1749093" name="Option Button 101" hidden="1">
                <a:extLst>
                  <a:ext uri="{63B3BB69-23CF-44E3-9099-C40C66FF867C}">
                    <a14:compatExt spid="_x0000_s1749093"/>
                  </a:ext>
                </a:extLst>
              </xdr:cNvPr>
              <xdr:cNvSpPr/>
            </xdr:nvSpPr>
            <xdr:spPr bwMode="auto">
              <a:xfrm>
                <a:off x="6092689" y="340167"/>
                <a:ext cx="237068" cy="2340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2" name="テキスト ボックス 301">
            <a:extLst>
              <a:ext uri="{FF2B5EF4-FFF2-40B4-BE49-F238E27FC236}">
                <a16:creationId xmlns="" xmlns:a16="http://schemas.microsoft.com/office/drawing/2014/main" id="{00000000-0008-0000-0800-00002E010000}"/>
              </a:ext>
            </a:extLst>
          </xdr:cNvPr>
          <xdr:cNvSpPr txBox="1"/>
        </xdr:nvSpPr>
        <xdr:spPr>
          <a:xfrm>
            <a:off x="6263151" y="345205"/>
            <a:ext cx="309643" cy="230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ja-JP" sz="900">
                <a:solidFill>
                  <a:schemeClr val="dk1"/>
                </a:solidFill>
                <a:effectLst/>
                <a:latin typeface="HG丸ｺﾞｼｯｸM-PRO" panose="020F0600000000000000" pitchFamily="50" charset="-128"/>
                <a:ea typeface="HG丸ｺﾞｼｯｸM-PRO" panose="020F0600000000000000" pitchFamily="50" charset="-128"/>
                <a:cs typeface="+mn-cs"/>
              </a:rPr>
              <a:t>先行期</a:t>
            </a:r>
            <a:endParaRPr lang="ja-JP" altLang="ja-JP" sz="600">
              <a:effectLst/>
              <a:latin typeface="HG丸ｺﾞｼｯｸM-PRO" panose="020F0600000000000000" pitchFamily="50" charset="-128"/>
              <a:ea typeface="HG丸ｺﾞｼｯｸM-PRO" panose="020F0600000000000000" pitchFamily="50" charset="-128"/>
            </a:endParaRPr>
          </a:p>
        </xdr:txBody>
      </xdr:sp>
    </xdr:grpSp>
    <xdr:clientData/>
  </xdr:twoCellAnchor>
  <xdr:twoCellAnchor editAs="oneCell">
    <xdr:from>
      <xdr:col>14</xdr:col>
      <xdr:colOff>100848</xdr:colOff>
      <xdr:row>58</xdr:row>
      <xdr:rowOff>14914</xdr:rowOff>
    </xdr:from>
    <xdr:to>
      <xdr:col>17</xdr:col>
      <xdr:colOff>119738</xdr:colOff>
      <xdr:row>59</xdr:row>
      <xdr:rowOff>11206</xdr:rowOff>
    </xdr:to>
    <xdr:grpSp>
      <xdr:nvGrpSpPr>
        <xdr:cNvPr id="303" name="グループ化 302">
          <a:extLst>
            <a:ext uri="{FF2B5EF4-FFF2-40B4-BE49-F238E27FC236}">
              <a16:creationId xmlns="" xmlns:a16="http://schemas.microsoft.com/office/drawing/2014/main" id="{00000000-0008-0000-0800-00002F010000}"/>
            </a:ext>
          </a:extLst>
        </xdr:cNvPr>
        <xdr:cNvGrpSpPr>
          <a:grpSpLocks/>
        </xdr:cNvGrpSpPr>
      </xdr:nvGrpSpPr>
      <xdr:grpSpPr>
        <a:xfrm>
          <a:off x="3234579" y="9425614"/>
          <a:ext cx="580859" cy="177267"/>
          <a:chOff x="6092665" y="323049"/>
          <a:chExt cx="482891" cy="268307"/>
        </a:xfrm>
      </xdr:grpSpPr>
      <mc:AlternateContent xmlns:mc="http://schemas.openxmlformats.org/markup-compatibility/2006">
        <mc:Choice xmlns:a14="http://schemas.microsoft.com/office/drawing/2010/main" Requires="a14">
          <xdr:sp macro="" textlink="">
            <xdr:nvSpPr>
              <xdr:cNvPr id="1749094" name="Option Button 102" hidden="1">
                <a:extLst>
                  <a:ext uri="{63B3BB69-23CF-44E3-9099-C40C66FF867C}">
                    <a14:compatExt spid="_x0000_s1749094"/>
                  </a:ext>
                </a:extLst>
              </xdr:cNvPr>
              <xdr:cNvSpPr/>
            </xdr:nvSpPr>
            <xdr:spPr bwMode="auto">
              <a:xfrm>
                <a:off x="6092665" y="323049"/>
                <a:ext cx="237066" cy="268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5" name="テキスト ボックス 304">
            <a:extLst>
              <a:ext uri="{FF2B5EF4-FFF2-40B4-BE49-F238E27FC236}">
                <a16:creationId xmlns="" xmlns:a16="http://schemas.microsoft.com/office/drawing/2014/main" id="{00000000-0008-0000-0800-000031010000}"/>
              </a:ext>
            </a:extLst>
          </xdr:cNvPr>
          <xdr:cNvSpPr txBox="1"/>
        </xdr:nvSpPr>
        <xdr:spPr>
          <a:xfrm>
            <a:off x="6263165" y="345205"/>
            <a:ext cx="312391"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準備期</a:t>
            </a:r>
          </a:p>
        </xdr:txBody>
      </xdr:sp>
    </xdr:grpSp>
    <xdr:clientData/>
  </xdr:twoCellAnchor>
  <xdr:twoCellAnchor editAs="oneCell">
    <xdr:from>
      <xdr:col>18</xdr:col>
      <xdr:colOff>1444</xdr:colOff>
      <xdr:row>58</xdr:row>
      <xdr:rowOff>9311</xdr:rowOff>
    </xdr:from>
    <xdr:to>
      <xdr:col>20</xdr:col>
      <xdr:colOff>214315</xdr:colOff>
      <xdr:row>59</xdr:row>
      <xdr:rowOff>16809</xdr:rowOff>
    </xdr:to>
    <xdr:grpSp>
      <xdr:nvGrpSpPr>
        <xdr:cNvPr id="306" name="グループ化 305">
          <a:extLst>
            <a:ext uri="{FF2B5EF4-FFF2-40B4-BE49-F238E27FC236}">
              <a16:creationId xmlns="" xmlns:a16="http://schemas.microsoft.com/office/drawing/2014/main" id="{00000000-0008-0000-0800-000032010000}"/>
            </a:ext>
          </a:extLst>
        </xdr:cNvPr>
        <xdr:cNvGrpSpPr>
          <a:grpSpLocks/>
        </xdr:cNvGrpSpPr>
      </xdr:nvGrpSpPr>
      <xdr:grpSpPr>
        <a:xfrm>
          <a:off x="3935267" y="9420011"/>
          <a:ext cx="651030" cy="188473"/>
          <a:chOff x="6092694" y="314488"/>
          <a:chExt cx="540425" cy="285429"/>
        </a:xfrm>
      </xdr:grpSpPr>
      <mc:AlternateContent xmlns:mc="http://schemas.openxmlformats.org/markup-compatibility/2006">
        <mc:Choice xmlns:a14="http://schemas.microsoft.com/office/drawing/2010/main" Requires="a14">
          <xdr:sp macro="" textlink="">
            <xdr:nvSpPr>
              <xdr:cNvPr id="1749095" name="Option Button 103" hidden="1">
                <a:extLst>
                  <a:ext uri="{63B3BB69-23CF-44E3-9099-C40C66FF867C}">
                    <a14:compatExt spid="_x0000_s1749095"/>
                  </a:ext>
                </a:extLst>
              </xdr:cNvPr>
              <xdr:cNvSpPr/>
            </xdr:nvSpPr>
            <xdr:spPr bwMode="auto">
              <a:xfrm>
                <a:off x="6092694" y="314488"/>
                <a:ext cx="237067" cy="2854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8" name="テキスト ボックス 307">
            <a:extLst>
              <a:ext uri="{FF2B5EF4-FFF2-40B4-BE49-F238E27FC236}">
                <a16:creationId xmlns="" xmlns:a16="http://schemas.microsoft.com/office/drawing/2014/main" id="{00000000-0008-0000-0800-000034010000}"/>
              </a:ext>
            </a:extLst>
          </xdr:cNvPr>
          <xdr:cNvSpPr txBox="1"/>
        </xdr:nvSpPr>
        <xdr:spPr>
          <a:xfrm>
            <a:off x="6263165" y="345205"/>
            <a:ext cx="369954"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口腔期</a:t>
            </a:r>
          </a:p>
        </xdr:txBody>
      </xdr:sp>
    </xdr:grpSp>
    <xdr:clientData/>
  </xdr:twoCellAnchor>
  <xdr:twoCellAnchor editAs="oneCell">
    <xdr:from>
      <xdr:col>20</xdr:col>
      <xdr:colOff>263337</xdr:colOff>
      <xdr:row>58</xdr:row>
      <xdr:rowOff>20517</xdr:rowOff>
    </xdr:from>
    <xdr:to>
      <xdr:col>23</xdr:col>
      <xdr:colOff>53584</xdr:colOff>
      <xdr:row>59</xdr:row>
      <xdr:rowOff>5603</xdr:rowOff>
    </xdr:to>
    <xdr:grpSp>
      <xdr:nvGrpSpPr>
        <xdr:cNvPr id="309" name="グループ化 308">
          <a:extLst>
            <a:ext uri="{FF2B5EF4-FFF2-40B4-BE49-F238E27FC236}">
              <a16:creationId xmlns="" xmlns:a16="http://schemas.microsoft.com/office/drawing/2014/main" id="{00000000-0008-0000-0800-000035010000}"/>
            </a:ext>
          </a:extLst>
        </xdr:cNvPr>
        <xdr:cNvGrpSpPr>
          <a:grpSpLocks/>
        </xdr:cNvGrpSpPr>
      </xdr:nvGrpSpPr>
      <xdr:grpSpPr>
        <a:xfrm>
          <a:off x="4635316" y="9431217"/>
          <a:ext cx="599867" cy="166061"/>
          <a:chOff x="6092683" y="331611"/>
          <a:chExt cx="486206" cy="251182"/>
        </a:xfrm>
      </xdr:grpSpPr>
      <mc:AlternateContent xmlns:mc="http://schemas.openxmlformats.org/markup-compatibility/2006">
        <mc:Choice xmlns:a14="http://schemas.microsoft.com/office/drawing/2010/main" Requires="a14">
          <xdr:sp macro="" textlink="">
            <xdr:nvSpPr>
              <xdr:cNvPr id="1749096" name="Option Button 104" hidden="1">
                <a:extLst>
                  <a:ext uri="{63B3BB69-23CF-44E3-9099-C40C66FF867C}">
                    <a14:compatExt spid="_x0000_s1749096"/>
                  </a:ext>
                </a:extLst>
              </xdr:cNvPr>
              <xdr:cNvSpPr/>
            </xdr:nvSpPr>
            <xdr:spPr bwMode="auto">
              <a:xfrm>
                <a:off x="6092683" y="331611"/>
                <a:ext cx="237067" cy="251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1" name="テキスト ボックス 310">
            <a:extLst>
              <a:ext uri="{FF2B5EF4-FFF2-40B4-BE49-F238E27FC236}">
                <a16:creationId xmlns="" xmlns:a16="http://schemas.microsoft.com/office/drawing/2014/main" id="{00000000-0008-0000-0800-000037010000}"/>
              </a:ext>
            </a:extLst>
          </xdr:cNvPr>
          <xdr:cNvSpPr txBox="1"/>
        </xdr:nvSpPr>
        <xdr:spPr>
          <a:xfrm>
            <a:off x="6263165" y="345205"/>
            <a:ext cx="315724"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咽頭期</a:t>
            </a:r>
          </a:p>
        </xdr:txBody>
      </xdr:sp>
    </xdr:grpSp>
    <xdr:clientData/>
  </xdr:twoCellAnchor>
  <xdr:twoCellAnchor editAs="oneCell">
    <xdr:from>
      <xdr:col>23</xdr:col>
      <xdr:colOff>151284</xdr:colOff>
      <xdr:row>58</xdr:row>
      <xdr:rowOff>14916</xdr:rowOff>
    </xdr:from>
    <xdr:to>
      <xdr:col>25</xdr:col>
      <xdr:colOff>201385</xdr:colOff>
      <xdr:row>59</xdr:row>
      <xdr:rowOff>11206</xdr:rowOff>
    </xdr:to>
    <xdr:grpSp>
      <xdr:nvGrpSpPr>
        <xdr:cNvPr id="312" name="グループ化 311">
          <a:extLst>
            <a:ext uri="{FF2B5EF4-FFF2-40B4-BE49-F238E27FC236}">
              <a16:creationId xmlns="" xmlns:a16="http://schemas.microsoft.com/office/drawing/2014/main" id="{00000000-0008-0000-0800-000038010000}"/>
            </a:ext>
          </a:extLst>
        </xdr:cNvPr>
        <xdr:cNvGrpSpPr>
          <a:grpSpLocks/>
        </xdr:cNvGrpSpPr>
      </xdr:nvGrpSpPr>
      <xdr:grpSpPr>
        <a:xfrm>
          <a:off x="5332879" y="9425616"/>
          <a:ext cx="583498" cy="177265"/>
          <a:chOff x="6092643" y="323052"/>
          <a:chExt cx="487087" cy="268304"/>
        </a:xfrm>
      </xdr:grpSpPr>
      <mc:AlternateContent xmlns:mc="http://schemas.openxmlformats.org/markup-compatibility/2006">
        <mc:Choice xmlns:a14="http://schemas.microsoft.com/office/drawing/2010/main" Requires="a14">
          <xdr:sp macro="" textlink="">
            <xdr:nvSpPr>
              <xdr:cNvPr id="1749097" name="Option Button 105" hidden="1">
                <a:extLst>
                  <a:ext uri="{63B3BB69-23CF-44E3-9099-C40C66FF867C}">
                    <a14:compatExt spid="_x0000_s1749097"/>
                  </a:ext>
                </a:extLst>
              </xdr:cNvPr>
              <xdr:cNvSpPr/>
            </xdr:nvSpPr>
            <xdr:spPr bwMode="auto">
              <a:xfrm>
                <a:off x="6092643" y="323052"/>
                <a:ext cx="237066" cy="268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4" name="テキスト ボックス 313">
            <a:extLst>
              <a:ext uri="{FF2B5EF4-FFF2-40B4-BE49-F238E27FC236}">
                <a16:creationId xmlns="" xmlns:a16="http://schemas.microsoft.com/office/drawing/2014/main" id="{00000000-0008-0000-0800-00003A010000}"/>
              </a:ext>
            </a:extLst>
          </xdr:cNvPr>
          <xdr:cNvSpPr txBox="1"/>
        </xdr:nvSpPr>
        <xdr:spPr>
          <a:xfrm>
            <a:off x="6268789" y="345203"/>
            <a:ext cx="310941" cy="230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r>
              <a:rPr kumimoji="1" lang="ja-JP" altLang="en-US" sz="900">
                <a:latin typeface="HG丸ｺﾞｼｯｸM-PRO" panose="020F0600000000000000" pitchFamily="50" charset="-128"/>
                <a:ea typeface="HG丸ｺﾞｼｯｸM-PRO" panose="020F0600000000000000" pitchFamily="50" charset="-128"/>
              </a:rPr>
              <a:t>食道期</a:t>
            </a:r>
          </a:p>
        </xdr:txBody>
      </xdr:sp>
    </xdr:grpSp>
    <xdr:clientData/>
  </xdr:twoCellAnchor>
  <mc:AlternateContent xmlns:mc="http://schemas.openxmlformats.org/markup-compatibility/2006">
    <mc:Choice xmlns:a14="http://schemas.microsoft.com/office/drawing/2010/main" Requires="a14">
      <xdr:twoCellAnchor editAs="oneCell">
        <xdr:from>
          <xdr:col>25</xdr:col>
          <xdr:colOff>257175</xdr:colOff>
          <xdr:row>3</xdr:row>
          <xdr:rowOff>95250</xdr:rowOff>
        </xdr:from>
        <xdr:to>
          <xdr:col>31</xdr:col>
          <xdr:colOff>123825</xdr:colOff>
          <xdr:row>5</xdr:row>
          <xdr:rowOff>95250</xdr:rowOff>
        </xdr:to>
        <xdr:sp macro="" textlink="">
          <xdr:nvSpPr>
            <xdr:cNvPr id="1749098" name="Group Box 106" hidden="1">
              <a:extLst>
                <a:ext uri="{63B3BB69-23CF-44E3-9099-C40C66FF867C}">
                  <a14:compatExt spid="_x0000_s17490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5</xdr:row>
          <xdr:rowOff>114300</xdr:rowOff>
        </xdr:from>
        <xdr:to>
          <xdr:col>31</xdr:col>
          <xdr:colOff>133350</xdr:colOff>
          <xdr:row>7</xdr:row>
          <xdr:rowOff>85725</xdr:rowOff>
        </xdr:to>
        <xdr:sp macro="" textlink="">
          <xdr:nvSpPr>
            <xdr:cNvPr id="1749099" name="Group Box 107" hidden="1">
              <a:extLst>
                <a:ext uri="{63B3BB69-23CF-44E3-9099-C40C66FF867C}">
                  <a14:compatExt spid="_x0000_s1749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6</xdr:row>
          <xdr:rowOff>114300</xdr:rowOff>
        </xdr:from>
        <xdr:to>
          <xdr:col>31</xdr:col>
          <xdr:colOff>142875</xdr:colOff>
          <xdr:row>9</xdr:row>
          <xdr:rowOff>19050</xdr:rowOff>
        </xdr:to>
        <xdr:sp macro="" textlink="">
          <xdr:nvSpPr>
            <xdr:cNvPr id="1749100" name="Group Box 108" hidden="1">
              <a:extLst>
                <a:ext uri="{63B3BB69-23CF-44E3-9099-C40C66FF867C}">
                  <a14:compatExt spid="_x0000_s1749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257175</xdr:colOff>
          <xdr:row>7</xdr:row>
          <xdr:rowOff>161925</xdr:rowOff>
        </xdr:from>
        <xdr:to>
          <xdr:col>31</xdr:col>
          <xdr:colOff>123825</xdr:colOff>
          <xdr:row>10</xdr:row>
          <xdr:rowOff>66675</xdr:rowOff>
        </xdr:to>
        <xdr:sp macro="" textlink="">
          <xdr:nvSpPr>
            <xdr:cNvPr id="1749101" name="Group Box 109" hidden="1">
              <a:extLst>
                <a:ext uri="{63B3BB69-23CF-44E3-9099-C40C66FF867C}">
                  <a14:compatExt spid="_x0000_s1749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247650</xdr:colOff>
          <xdr:row>9</xdr:row>
          <xdr:rowOff>152400</xdr:rowOff>
        </xdr:from>
        <xdr:to>
          <xdr:col>31</xdr:col>
          <xdr:colOff>19050</xdr:colOff>
          <xdr:row>11</xdr:row>
          <xdr:rowOff>66675</xdr:rowOff>
        </xdr:to>
        <xdr:sp macro="" textlink="">
          <xdr:nvSpPr>
            <xdr:cNvPr id="1749102" name="Group Box 110" hidden="1">
              <a:extLst>
                <a:ext uri="{63B3BB69-23CF-44E3-9099-C40C66FF867C}">
                  <a14:compatExt spid="_x0000_s1749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13</xdr:row>
          <xdr:rowOff>57150</xdr:rowOff>
        </xdr:from>
        <xdr:to>
          <xdr:col>16</xdr:col>
          <xdr:colOff>142875</xdr:colOff>
          <xdr:row>15</xdr:row>
          <xdr:rowOff>85725</xdr:rowOff>
        </xdr:to>
        <xdr:sp macro="" textlink="">
          <xdr:nvSpPr>
            <xdr:cNvPr id="1749103" name="Group Box 111" hidden="1">
              <a:extLst>
                <a:ext uri="{63B3BB69-23CF-44E3-9099-C40C66FF867C}">
                  <a14:compatExt spid="_x0000_s1749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247650</xdr:colOff>
          <xdr:row>13</xdr:row>
          <xdr:rowOff>104775</xdr:rowOff>
        </xdr:from>
        <xdr:to>
          <xdr:col>23</xdr:col>
          <xdr:colOff>104775</xdr:colOff>
          <xdr:row>15</xdr:row>
          <xdr:rowOff>66675</xdr:rowOff>
        </xdr:to>
        <xdr:sp macro="" textlink="">
          <xdr:nvSpPr>
            <xdr:cNvPr id="1749104" name="Group Box 112" hidden="1">
              <a:extLst>
                <a:ext uri="{63B3BB69-23CF-44E3-9099-C40C66FF867C}">
                  <a14:compatExt spid="_x0000_s1749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66675</xdr:rowOff>
        </xdr:from>
        <xdr:to>
          <xdr:col>24</xdr:col>
          <xdr:colOff>133350</xdr:colOff>
          <xdr:row>16</xdr:row>
          <xdr:rowOff>133350</xdr:rowOff>
        </xdr:to>
        <xdr:sp macro="" textlink="">
          <xdr:nvSpPr>
            <xdr:cNvPr id="1749105" name="Group Box 113" hidden="1">
              <a:extLst>
                <a:ext uri="{63B3BB69-23CF-44E3-9099-C40C66FF867C}">
                  <a14:compatExt spid="_x0000_s1749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18</xdr:row>
          <xdr:rowOff>57150</xdr:rowOff>
        </xdr:from>
        <xdr:to>
          <xdr:col>18</xdr:col>
          <xdr:colOff>95250</xdr:colOff>
          <xdr:row>21</xdr:row>
          <xdr:rowOff>123825</xdr:rowOff>
        </xdr:to>
        <xdr:sp macro="" textlink="">
          <xdr:nvSpPr>
            <xdr:cNvPr id="1749106" name="Group Box 114" hidden="1">
              <a:extLst>
                <a:ext uri="{63B3BB69-23CF-44E3-9099-C40C66FF867C}">
                  <a14:compatExt spid="_x0000_s1749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21</xdr:row>
          <xdr:rowOff>95250</xdr:rowOff>
        </xdr:from>
        <xdr:to>
          <xdr:col>23</xdr:col>
          <xdr:colOff>161925</xdr:colOff>
          <xdr:row>23</xdr:row>
          <xdr:rowOff>85725</xdr:rowOff>
        </xdr:to>
        <xdr:sp macro="" textlink="">
          <xdr:nvSpPr>
            <xdr:cNvPr id="1749107" name="Group Box 115" hidden="1">
              <a:extLst>
                <a:ext uri="{63B3BB69-23CF-44E3-9099-C40C66FF867C}">
                  <a14:compatExt spid="_x0000_s1749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26</xdr:col>
          <xdr:colOff>114300</xdr:colOff>
          <xdr:row>23</xdr:row>
          <xdr:rowOff>133350</xdr:rowOff>
        </xdr:to>
        <xdr:sp macro="" textlink="">
          <xdr:nvSpPr>
            <xdr:cNvPr id="1749108" name="Group Box 116" hidden="1">
              <a:extLst>
                <a:ext uri="{63B3BB69-23CF-44E3-9099-C40C66FF867C}">
                  <a14:compatExt spid="_x0000_s1749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27</xdr:row>
          <xdr:rowOff>114300</xdr:rowOff>
        </xdr:from>
        <xdr:to>
          <xdr:col>20</xdr:col>
          <xdr:colOff>209550</xdr:colOff>
          <xdr:row>29</xdr:row>
          <xdr:rowOff>95250</xdr:rowOff>
        </xdr:to>
        <xdr:sp macro="" textlink="">
          <xdr:nvSpPr>
            <xdr:cNvPr id="1749109" name="Group Box 117" hidden="1">
              <a:extLst>
                <a:ext uri="{63B3BB69-23CF-44E3-9099-C40C66FF867C}">
                  <a14:compatExt spid="_x0000_s1749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28</xdr:row>
          <xdr:rowOff>104775</xdr:rowOff>
        </xdr:from>
        <xdr:to>
          <xdr:col>17</xdr:col>
          <xdr:colOff>9525</xdr:colOff>
          <xdr:row>30</xdr:row>
          <xdr:rowOff>133350</xdr:rowOff>
        </xdr:to>
        <xdr:sp macro="" textlink="">
          <xdr:nvSpPr>
            <xdr:cNvPr id="1749110" name="Group Box 118" hidden="1">
              <a:extLst>
                <a:ext uri="{63B3BB69-23CF-44E3-9099-C40C66FF867C}">
                  <a14:compatExt spid="_x0000_s1749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28</xdr:row>
          <xdr:rowOff>104775</xdr:rowOff>
        </xdr:from>
        <xdr:to>
          <xdr:col>24</xdr:col>
          <xdr:colOff>47625</xdr:colOff>
          <xdr:row>30</xdr:row>
          <xdr:rowOff>104775</xdr:rowOff>
        </xdr:to>
        <xdr:sp macro="" textlink="">
          <xdr:nvSpPr>
            <xdr:cNvPr id="1749111" name="Group Box 119" hidden="1">
              <a:extLst>
                <a:ext uri="{63B3BB69-23CF-44E3-9099-C40C66FF867C}">
                  <a14:compatExt spid="_x0000_s17491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257175</xdr:colOff>
          <xdr:row>28</xdr:row>
          <xdr:rowOff>66675</xdr:rowOff>
        </xdr:from>
        <xdr:to>
          <xdr:col>31</xdr:col>
          <xdr:colOff>47625</xdr:colOff>
          <xdr:row>30</xdr:row>
          <xdr:rowOff>142875</xdr:rowOff>
        </xdr:to>
        <xdr:sp macro="" textlink="">
          <xdr:nvSpPr>
            <xdr:cNvPr id="1749112" name="Group Box 120" hidden="1">
              <a:extLst>
                <a:ext uri="{63B3BB69-23CF-44E3-9099-C40C66FF867C}">
                  <a14:compatExt spid="_x0000_s1749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31</xdr:row>
          <xdr:rowOff>95250</xdr:rowOff>
        </xdr:from>
        <xdr:to>
          <xdr:col>30</xdr:col>
          <xdr:colOff>123825</xdr:colOff>
          <xdr:row>34</xdr:row>
          <xdr:rowOff>95250</xdr:rowOff>
        </xdr:to>
        <xdr:sp macro="" textlink="">
          <xdr:nvSpPr>
            <xdr:cNvPr id="1749113" name="Group Box 121" hidden="1">
              <a:extLst>
                <a:ext uri="{63B3BB69-23CF-44E3-9099-C40C66FF867C}">
                  <a14:compatExt spid="_x0000_s17491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33</xdr:row>
          <xdr:rowOff>123825</xdr:rowOff>
        </xdr:from>
        <xdr:to>
          <xdr:col>24</xdr:col>
          <xdr:colOff>247650</xdr:colOff>
          <xdr:row>36</xdr:row>
          <xdr:rowOff>66675</xdr:rowOff>
        </xdr:to>
        <xdr:sp macro="" textlink="">
          <xdr:nvSpPr>
            <xdr:cNvPr id="1749114" name="Group Box 122" hidden="1">
              <a:extLst>
                <a:ext uri="{63B3BB69-23CF-44E3-9099-C40C66FF867C}">
                  <a14:compatExt spid="_x0000_s1749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xdr:row>
          <xdr:rowOff>66675</xdr:rowOff>
        </xdr:from>
        <xdr:to>
          <xdr:col>13</xdr:col>
          <xdr:colOff>180975</xdr:colOff>
          <xdr:row>40</xdr:row>
          <xdr:rowOff>104775</xdr:rowOff>
        </xdr:to>
        <xdr:sp macro="" textlink="">
          <xdr:nvSpPr>
            <xdr:cNvPr id="1749115" name="Group Box 123" hidden="1">
              <a:extLst>
                <a:ext uri="{63B3BB69-23CF-44E3-9099-C40C66FF867C}">
                  <a14:compatExt spid="_x0000_s1749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219075</xdr:colOff>
          <xdr:row>37</xdr:row>
          <xdr:rowOff>95250</xdr:rowOff>
        </xdr:from>
        <xdr:to>
          <xdr:col>23</xdr:col>
          <xdr:colOff>76200</xdr:colOff>
          <xdr:row>40</xdr:row>
          <xdr:rowOff>142875</xdr:rowOff>
        </xdr:to>
        <xdr:sp macro="" textlink="">
          <xdr:nvSpPr>
            <xdr:cNvPr id="1749116" name="Group Box 124" hidden="1">
              <a:extLst>
                <a:ext uri="{63B3BB69-23CF-44E3-9099-C40C66FF867C}">
                  <a14:compatExt spid="_x0000_s1749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114300</xdr:rowOff>
        </xdr:from>
        <xdr:to>
          <xdr:col>14</xdr:col>
          <xdr:colOff>152400</xdr:colOff>
          <xdr:row>41</xdr:row>
          <xdr:rowOff>76200</xdr:rowOff>
        </xdr:to>
        <xdr:sp macro="" textlink="">
          <xdr:nvSpPr>
            <xdr:cNvPr id="1749117" name="Group Box 125" hidden="1">
              <a:extLst>
                <a:ext uri="{63B3BB69-23CF-44E3-9099-C40C66FF867C}">
                  <a14:compatExt spid="_x0000_s17491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xdr:row>
          <xdr:rowOff>123825</xdr:rowOff>
        </xdr:from>
        <xdr:to>
          <xdr:col>14</xdr:col>
          <xdr:colOff>142875</xdr:colOff>
          <xdr:row>42</xdr:row>
          <xdr:rowOff>57150</xdr:rowOff>
        </xdr:to>
        <xdr:sp macro="" textlink="">
          <xdr:nvSpPr>
            <xdr:cNvPr id="1749118" name="Group Box 126" hidden="1">
              <a:extLst>
                <a:ext uri="{63B3BB69-23CF-44E3-9099-C40C66FF867C}">
                  <a14:compatExt spid="_x0000_s17491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41</xdr:row>
          <xdr:rowOff>47625</xdr:rowOff>
        </xdr:from>
        <xdr:to>
          <xdr:col>15</xdr:col>
          <xdr:colOff>142875</xdr:colOff>
          <xdr:row>43</xdr:row>
          <xdr:rowOff>142875</xdr:rowOff>
        </xdr:to>
        <xdr:sp macro="" textlink="">
          <xdr:nvSpPr>
            <xdr:cNvPr id="1749119" name="Group Box 127" hidden="1">
              <a:extLst>
                <a:ext uri="{63B3BB69-23CF-44E3-9099-C40C66FF867C}">
                  <a14:compatExt spid="_x0000_s17491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56</xdr:row>
          <xdr:rowOff>66675</xdr:rowOff>
        </xdr:from>
        <xdr:to>
          <xdr:col>28</xdr:col>
          <xdr:colOff>76200</xdr:colOff>
          <xdr:row>58</xdr:row>
          <xdr:rowOff>85725</xdr:rowOff>
        </xdr:to>
        <xdr:sp macro="" textlink="">
          <xdr:nvSpPr>
            <xdr:cNvPr id="1749120" name="Group Box 128" hidden="1">
              <a:extLst>
                <a:ext uri="{63B3BB69-23CF-44E3-9099-C40C66FF867C}">
                  <a14:compatExt spid="_x0000_s1749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57</xdr:row>
          <xdr:rowOff>104775</xdr:rowOff>
        </xdr:from>
        <xdr:to>
          <xdr:col>26</xdr:col>
          <xdr:colOff>142875</xdr:colOff>
          <xdr:row>59</xdr:row>
          <xdr:rowOff>123825</xdr:rowOff>
        </xdr:to>
        <xdr:sp macro="" textlink="">
          <xdr:nvSpPr>
            <xdr:cNvPr id="1749121" name="Group Box 129" hidden="1">
              <a:extLst>
                <a:ext uri="{63B3BB69-23CF-44E3-9099-C40C66FF867C}">
                  <a14:compatExt spid="_x0000_s17491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181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200025</xdr:colOff>
          <xdr:row>27</xdr:row>
          <xdr:rowOff>28575</xdr:rowOff>
        </xdr:from>
        <xdr:to>
          <xdr:col>11</xdr:col>
          <xdr:colOff>85725</xdr:colOff>
          <xdr:row>27</xdr:row>
          <xdr:rowOff>238125</xdr:rowOff>
        </xdr:to>
        <xdr:sp macro="" textlink="">
          <xdr:nvSpPr>
            <xdr:cNvPr id="5205" name="Check Box 85" hidden="1">
              <a:extLst>
                <a:ext uri="{63B3BB69-23CF-44E3-9099-C40C66FF867C}">
                  <a14:compatExt spid="_x0000_s5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28575</xdr:rowOff>
        </xdr:from>
        <xdr:to>
          <xdr:col>16</xdr:col>
          <xdr:colOff>9525</xdr:colOff>
          <xdr:row>27</xdr:row>
          <xdr:rowOff>238125</xdr:rowOff>
        </xdr:to>
        <xdr:sp macro="" textlink="">
          <xdr:nvSpPr>
            <xdr:cNvPr id="5206" name="Check Box 86" hidden="1">
              <a:extLst>
                <a:ext uri="{63B3BB69-23CF-44E3-9099-C40C66FF867C}">
                  <a14:compatExt spid="_x0000_s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27</xdr:row>
          <xdr:rowOff>28575</xdr:rowOff>
        </xdr:from>
        <xdr:to>
          <xdr:col>18</xdr:col>
          <xdr:colOff>85725</xdr:colOff>
          <xdr:row>27</xdr:row>
          <xdr:rowOff>238125</xdr:rowOff>
        </xdr:to>
        <xdr:sp macro="" textlink="">
          <xdr:nvSpPr>
            <xdr:cNvPr id="5207" name="Check Box 87" hidden="1">
              <a:extLst>
                <a:ext uri="{63B3BB69-23CF-44E3-9099-C40C66FF867C}">
                  <a14:compatExt spid="_x0000_s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27</xdr:row>
          <xdr:rowOff>38100</xdr:rowOff>
        </xdr:from>
        <xdr:to>
          <xdr:col>22</xdr:col>
          <xdr:colOff>200025</xdr:colOff>
          <xdr:row>27</xdr:row>
          <xdr:rowOff>238125</xdr:rowOff>
        </xdr:to>
        <xdr:sp macro="" textlink="">
          <xdr:nvSpPr>
            <xdr:cNvPr id="5208" name="Check Box 88" hidden="1">
              <a:extLst>
                <a:ext uri="{63B3BB69-23CF-44E3-9099-C40C66FF867C}">
                  <a14:compatExt spid="_x0000_s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27</xdr:row>
          <xdr:rowOff>38100</xdr:rowOff>
        </xdr:from>
        <xdr:to>
          <xdr:col>26</xdr:col>
          <xdr:colOff>200025</xdr:colOff>
          <xdr:row>27</xdr:row>
          <xdr:rowOff>228600</xdr:rowOff>
        </xdr:to>
        <xdr:sp macro="" textlink="">
          <xdr:nvSpPr>
            <xdr:cNvPr id="5209" name="Check Box 89" hidden="1">
              <a:extLst>
                <a:ext uri="{63B3BB69-23CF-44E3-9099-C40C66FF867C}">
                  <a14:compatExt spid="_x0000_s5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19050</xdr:rowOff>
        </xdr:from>
        <xdr:to>
          <xdr:col>30</xdr:col>
          <xdr:colOff>85725</xdr:colOff>
          <xdr:row>28</xdr:row>
          <xdr:rowOff>0</xdr:rowOff>
        </xdr:to>
        <xdr:sp macro="" textlink="">
          <xdr:nvSpPr>
            <xdr:cNvPr id="5210" name="Check Box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0</xdr:rowOff>
        </xdr:from>
        <xdr:to>
          <xdr:col>33</xdr:col>
          <xdr:colOff>85725</xdr:colOff>
          <xdr:row>27</xdr:row>
          <xdr:rowOff>228600</xdr:rowOff>
        </xdr:to>
        <xdr:sp macro="" textlink="">
          <xdr:nvSpPr>
            <xdr:cNvPr id="5211" name="経過中合併症" hidden="1">
              <a:extLst>
                <a:ext uri="{63B3BB69-23CF-44E3-9099-C40C66FF867C}">
                  <a14:compatExt spid="_x0000_s5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9525</xdr:rowOff>
        </xdr:from>
        <xdr:to>
          <xdr:col>8</xdr:col>
          <xdr:colOff>47625</xdr:colOff>
          <xdr:row>28</xdr:row>
          <xdr:rowOff>238125</xdr:rowOff>
        </xdr:to>
        <xdr:sp macro="" textlink="">
          <xdr:nvSpPr>
            <xdr:cNvPr id="5212" name="Check Box 92" hidden="1">
              <a:extLst>
                <a:ext uri="{63B3BB69-23CF-44E3-9099-C40C66FF867C}">
                  <a14:compatExt spid="_x0000_s5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28</xdr:row>
          <xdr:rowOff>9525</xdr:rowOff>
        </xdr:from>
        <xdr:to>
          <xdr:col>13</xdr:col>
          <xdr:colOff>38100</xdr:colOff>
          <xdr:row>28</xdr:row>
          <xdr:rowOff>238125</xdr:rowOff>
        </xdr:to>
        <xdr:sp macro="" textlink="">
          <xdr:nvSpPr>
            <xdr:cNvPr id="5213" name="Check Box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28</xdr:row>
          <xdr:rowOff>0</xdr:rowOff>
        </xdr:from>
        <xdr:to>
          <xdr:col>18</xdr:col>
          <xdr:colOff>133350</xdr:colOff>
          <xdr:row>28</xdr:row>
          <xdr:rowOff>247650</xdr:rowOff>
        </xdr:to>
        <xdr:sp macro="" textlink="">
          <xdr:nvSpPr>
            <xdr:cNvPr id="5214" name="Check Box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28</xdr:row>
          <xdr:rowOff>9525</xdr:rowOff>
        </xdr:from>
        <xdr:to>
          <xdr:col>23</xdr:col>
          <xdr:colOff>152400</xdr:colOff>
          <xdr:row>28</xdr:row>
          <xdr:rowOff>238125</xdr:rowOff>
        </xdr:to>
        <xdr:sp macro="" textlink="">
          <xdr:nvSpPr>
            <xdr:cNvPr id="5215" name="Check Box 95" hidden="1">
              <a:extLst>
                <a:ext uri="{63B3BB69-23CF-44E3-9099-C40C66FF867C}">
                  <a14:compatExt spid="_x0000_s5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19050</xdr:rowOff>
        </xdr:from>
        <xdr:to>
          <xdr:col>8</xdr:col>
          <xdr:colOff>123825</xdr:colOff>
          <xdr:row>30</xdr:row>
          <xdr:rowOff>0</xdr:rowOff>
        </xdr:to>
        <xdr:sp macro="" textlink="">
          <xdr:nvSpPr>
            <xdr:cNvPr id="5216" name="Check Box 96" hidden="1">
              <a:extLst>
                <a:ext uri="{63B3BB69-23CF-44E3-9099-C40C66FF867C}">
                  <a14:compatExt spid="_x0000_s5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29</xdr:row>
          <xdr:rowOff>19050</xdr:rowOff>
        </xdr:from>
        <xdr:to>
          <xdr:col>12</xdr:col>
          <xdr:colOff>171450</xdr:colOff>
          <xdr:row>29</xdr:row>
          <xdr:rowOff>247650</xdr:rowOff>
        </xdr:to>
        <xdr:sp macro="" textlink="">
          <xdr:nvSpPr>
            <xdr:cNvPr id="5217" name="Check Box 97" hidden="1">
              <a:extLst>
                <a:ext uri="{63B3BB69-23CF-44E3-9099-C40C66FF867C}">
                  <a14:compatExt spid="_x0000_s5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29</xdr:row>
          <xdr:rowOff>9525</xdr:rowOff>
        </xdr:from>
        <xdr:to>
          <xdr:col>17</xdr:col>
          <xdr:colOff>161925</xdr:colOff>
          <xdr:row>30</xdr:row>
          <xdr:rowOff>0</xdr:rowOff>
        </xdr:to>
        <xdr:sp macro="" textlink="">
          <xdr:nvSpPr>
            <xdr:cNvPr id="5218" name="Check Box 98" hidden="1">
              <a:extLst>
                <a:ext uri="{63B3BB69-23CF-44E3-9099-C40C66FF867C}">
                  <a14:compatExt spid="_x0000_s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29</xdr:row>
          <xdr:rowOff>19050</xdr:rowOff>
        </xdr:from>
        <xdr:to>
          <xdr:col>23</xdr:col>
          <xdr:colOff>28575</xdr:colOff>
          <xdr:row>29</xdr:row>
          <xdr:rowOff>247650</xdr:rowOff>
        </xdr:to>
        <xdr:sp macro="" textlink="">
          <xdr:nvSpPr>
            <xdr:cNvPr id="5219" name="Check Box 99" hidden="1">
              <a:extLst>
                <a:ext uri="{63B3BB69-23CF-44E3-9099-C40C66FF867C}">
                  <a14:compatExt spid="_x0000_s5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29</xdr:row>
          <xdr:rowOff>19050</xdr:rowOff>
        </xdr:from>
        <xdr:to>
          <xdr:col>28</xdr:col>
          <xdr:colOff>38100</xdr:colOff>
          <xdr:row>29</xdr:row>
          <xdr:rowOff>247650</xdr:rowOff>
        </xdr:to>
        <xdr:sp macro="" textlink="">
          <xdr:nvSpPr>
            <xdr:cNvPr id="5220" name="Check Box 100" hidden="1">
              <a:extLst>
                <a:ext uri="{63B3BB69-23CF-44E3-9099-C40C66FF867C}">
                  <a14:compatExt spid="_x0000_s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28575</xdr:rowOff>
        </xdr:from>
        <xdr:to>
          <xdr:col>8</xdr:col>
          <xdr:colOff>171450</xdr:colOff>
          <xdr:row>30</xdr:row>
          <xdr:rowOff>228600</xdr:rowOff>
        </xdr:to>
        <xdr:sp macro="" textlink="">
          <xdr:nvSpPr>
            <xdr:cNvPr id="5221" name="Check Box 101" hidden="1">
              <a:extLst>
                <a:ext uri="{63B3BB69-23CF-44E3-9099-C40C66FF867C}">
                  <a14:compatExt spid="_x0000_s5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19050</xdr:rowOff>
        </xdr:from>
        <xdr:to>
          <xdr:col>12</xdr:col>
          <xdr:colOff>104775</xdr:colOff>
          <xdr:row>30</xdr:row>
          <xdr:rowOff>238125</xdr:rowOff>
        </xdr:to>
        <xdr:sp macro="" textlink="">
          <xdr:nvSpPr>
            <xdr:cNvPr id="5222" name="Check Box 102" hidden="1">
              <a:extLst>
                <a:ext uri="{63B3BB69-23CF-44E3-9099-C40C66FF867C}">
                  <a14:compatExt spid="_x0000_s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xdr:row>
          <xdr:rowOff>19050</xdr:rowOff>
        </xdr:from>
        <xdr:to>
          <xdr:col>18</xdr:col>
          <xdr:colOff>76200</xdr:colOff>
          <xdr:row>30</xdr:row>
          <xdr:rowOff>228600</xdr:rowOff>
        </xdr:to>
        <xdr:sp macro="" textlink="">
          <xdr:nvSpPr>
            <xdr:cNvPr id="5223" name="Check Box 103" hidden="1">
              <a:extLst>
                <a:ext uri="{63B3BB69-23CF-44E3-9099-C40C66FF867C}">
                  <a14:compatExt spid="_x0000_s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247650</xdr:rowOff>
        </xdr:from>
        <xdr:to>
          <xdr:col>30</xdr:col>
          <xdr:colOff>19050</xdr:colOff>
          <xdr:row>30</xdr:row>
          <xdr:rowOff>247650</xdr:rowOff>
        </xdr:to>
        <xdr:sp macro="" textlink="">
          <xdr:nvSpPr>
            <xdr:cNvPr id="5224" name="リスク因子" hidden="1">
              <a:extLst>
                <a:ext uri="{63B3BB69-23CF-44E3-9099-C40C66FF867C}">
                  <a14:compatExt spid="_x0000_s5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31</xdr:row>
          <xdr:rowOff>9525</xdr:rowOff>
        </xdr:from>
        <xdr:to>
          <xdr:col>11</xdr:col>
          <xdr:colOff>142875</xdr:colOff>
          <xdr:row>31</xdr:row>
          <xdr:rowOff>238125</xdr:rowOff>
        </xdr:to>
        <xdr:sp macro="" textlink="">
          <xdr:nvSpPr>
            <xdr:cNvPr id="5225" name="Option Button 105" hidden="1">
              <a:extLst>
                <a:ext uri="{63B3BB69-23CF-44E3-9099-C40C66FF867C}">
                  <a14:compatExt spid="_x0000_s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31</xdr:row>
          <xdr:rowOff>9525</xdr:rowOff>
        </xdr:from>
        <xdr:to>
          <xdr:col>15</xdr:col>
          <xdr:colOff>142875</xdr:colOff>
          <xdr:row>31</xdr:row>
          <xdr:rowOff>238125</xdr:rowOff>
        </xdr:to>
        <xdr:sp macro="" textlink="">
          <xdr:nvSpPr>
            <xdr:cNvPr id="5226" name="Option Button 106" hidden="1">
              <a:extLst>
                <a:ext uri="{63B3BB69-23CF-44E3-9099-C40C66FF867C}">
                  <a14:compatExt spid="_x0000_s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30</xdr:row>
          <xdr:rowOff>238125</xdr:rowOff>
        </xdr:from>
        <xdr:to>
          <xdr:col>17</xdr:col>
          <xdr:colOff>28575</xdr:colOff>
          <xdr:row>32</xdr:row>
          <xdr:rowOff>19050</xdr:rowOff>
        </xdr:to>
        <xdr:sp macro="" textlink="">
          <xdr:nvSpPr>
            <xdr:cNvPr id="5243" name="胸部X-p" hidden="1">
              <a:extLst>
                <a:ext uri="{63B3BB69-23CF-44E3-9099-C40C66FF867C}">
                  <a14:compatExt spid="_x0000_s5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32</xdr:row>
          <xdr:rowOff>19050</xdr:rowOff>
        </xdr:from>
        <xdr:to>
          <xdr:col>11</xdr:col>
          <xdr:colOff>95250</xdr:colOff>
          <xdr:row>32</xdr:row>
          <xdr:rowOff>247650</xdr:rowOff>
        </xdr:to>
        <xdr:sp macro="" textlink="">
          <xdr:nvSpPr>
            <xdr:cNvPr id="5228" name="Option Button 108" hidden="1">
              <a:extLst>
                <a:ext uri="{63B3BB69-23CF-44E3-9099-C40C66FF867C}">
                  <a14:compatExt spid="_x0000_s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32</xdr:row>
          <xdr:rowOff>19050</xdr:rowOff>
        </xdr:from>
        <xdr:to>
          <xdr:col>15</xdr:col>
          <xdr:colOff>95250</xdr:colOff>
          <xdr:row>32</xdr:row>
          <xdr:rowOff>247650</xdr:rowOff>
        </xdr:to>
        <xdr:sp macro="" textlink="">
          <xdr:nvSpPr>
            <xdr:cNvPr id="5229" name="Option Button 109" hidden="1">
              <a:extLst>
                <a:ext uri="{63B3BB69-23CF-44E3-9099-C40C66FF867C}">
                  <a14:compatExt spid="_x0000_s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32</xdr:row>
          <xdr:rowOff>19050</xdr:rowOff>
        </xdr:from>
        <xdr:to>
          <xdr:col>16</xdr:col>
          <xdr:colOff>190500</xdr:colOff>
          <xdr:row>33</xdr:row>
          <xdr:rowOff>57150</xdr:rowOff>
        </xdr:to>
        <xdr:sp macro="" textlink="">
          <xdr:nvSpPr>
            <xdr:cNvPr id="5230" name="ECG" hidden="1">
              <a:extLst>
                <a:ext uri="{63B3BB69-23CF-44E3-9099-C40C66FF867C}">
                  <a14:compatExt spid="_x0000_s5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33</xdr:row>
          <xdr:rowOff>9525</xdr:rowOff>
        </xdr:from>
        <xdr:to>
          <xdr:col>31</xdr:col>
          <xdr:colOff>9525</xdr:colOff>
          <xdr:row>34</xdr:row>
          <xdr:rowOff>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33</xdr:row>
          <xdr:rowOff>9525</xdr:rowOff>
        </xdr:from>
        <xdr:to>
          <xdr:col>33</xdr:col>
          <xdr:colOff>9525</xdr:colOff>
          <xdr:row>34</xdr:row>
          <xdr:rowOff>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33</xdr:row>
          <xdr:rowOff>9525</xdr:rowOff>
        </xdr:from>
        <xdr:to>
          <xdr:col>35</xdr:col>
          <xdr:colOff>9525</xdr:colOff>
          <xdr:row>34</xdr:row>
          <xdr:rowOff>0</xdr:rowOff>
        </xdr:to>
        <xdr:sp macro="" textlink="">
          <xdr:nvSpPr>
            <xdr:cNvPr id="5233" name="Option Button 113" hidden="1">
              <a:extLst>
                <a:ext uri="{63B3BB69-23CF-44E3-9099-C40C66FF867C}">
                  <a14:compatExt spid="_x0000_s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33</xdr:row>
          <xdr:rowOff>0</xdr:rowOff>
        </xdr:from>
        <xdr:to>
          <xdr:col>35</xdr:col>
          <xdr:colOff>28575</xdr:colOff>
          <xdr:row>34</xdr:row>
          <xdr:rowOff>0</xdr:rowOff>
        </xdr:to>
        <xdr:sp macro="" textlink="">
          <xdr:nvSpPr>
            <xdr:cNvPr id="5234" name="HBｓ" hidden="1">
              <a:extLst>
                <a:ext uri="{63B3BB69-23CF-44E3-9099-C40C66FF867C}">
                  <a14:compatExt spid="_x0000_s52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34</xdr:row>
          <xdr:rowOff>28575</xdr:rowOff>
        </xdr:from>
        <xdr:to>
          <xdr:col>30</xdr:col>
          <xdr:colOff>123825</xdr:colOff>
          <xdr:row>34</xdr:row>
          <xdr:rowOff>238125</xdr:rowOff>
        </xdr:to>
        <xdr:sp macro="" textlink="">
          <xdr:nvSpPr>
            <xdr:cNvPr id="5239" name="Option Button 119" hidden="1">
              <a:extLst>
                <a:ext uri="{63B3BB69-23CF-44E3-9099-C40C66FF867C}">
                  <a14:compatExt spid="_x0000_s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34</xdr:row>
          <xdr:rowOff>28575</xdr:rowOff>
        </xdr:from>
        <xdr:to>
          <xdr:col>32</xdr:col>
          <xdr:colOff>123825</xdr:colOff>
          <xdr:row>34</xdr:row>
          <xdr:rowOff>238125</xdr:rowOff>
        </xdr:to>
        <xdr:sp macro="" textlink="">
          <xdr:nvSpPr>
            <xdr:cNvPr id="5240" name="Option Button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34</xdr:row>
          <xdr:rowOff>28575</xdr:rowOff>
        </xdr:from>
        <xdr:to>
          <xdr:col>34</xdr:col>
          <xdr:colOff>190500</xdr:colOff>
          <xdr:row>34</xdr:row>
          <xdr:rowOff>238125</xdr:rowOff>
        </xdr:to>
        <xdr:sp macro="" textlink="">
          <xdr:nvSpPr>
            <xdr:cNvPr id="5241" name="Option Button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34</xdr:row>
          <xdr:rowOff>28575</xdr:rowOff>
        </xdr:from>
        <xdr:to>
          <xdr:col>34</xdr:col>
          <xdr:colOff>200025</xdr:colOff>
          <xdr:row>35</xdr:row>
          <xdr:rowOff>0</xdr:rowOff>
        </xdr:to>
        <xdr:sp macro="" textlink="">
          <xdr:nvSpPr>
            <xdr:cNvPr id="5242" name="HCV" hidden="1">
              <a:extLst>
                <a:ext uri="{63B3BB69-23CF-44E3-9099-C40C66FF867C}">
                  <a14:compatExt spid="_x0000_s52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35</xdr:row>
          <xdr:rowOff>19050</xdr:rowOff>
        </xdr:from>
        <xdr:to>
          <xdr:col>30</xdr:col>
          <xdr:colOff>200025</xdr:colOff>
          <xdr:row>35</xdr:row>
          <xdr:rowOff>247650</xdr:rowOff>
        </xdr:to>
        <xdr:sp macro="" textlink="">
          <xdr:nvSpPr>
            <xdr:cNvPr id="5244" name="Option Button 124" hidden="1">
              <a:extLst>
                <a:ext uri="{63B3BB69-23CF-44E3-9099-C40C66FF867C}">
                  <a14:compatExt spid="_x0000_s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35</xdr:row>
          <xdr:rowOff>19050</xdr:rowOff>
        </xdr:from>
        <xdr:to>
          <xdr:col>32</xdr:col>
          <xdr:colOff>200025</xdr:colOff>
          <xdr:row>35</xdr:row>
          <xdr:rowOff>247650</xdr:rowOff>
        </xdr:to>
        <xdr:sp macro="" textlink="">
          <xdr:nvSpPr>
            <xdr:cNvPr id="5245" name="Option Button 125" hidden="1">
              <a:extLst>
                <a:ext uri="{63B3BB69-23CF-44E3-9099-C40C66FF867C}">
                  <a14:compatExt spid="_x0000_s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35</xdr:row>
          <xdr:rowOff>19050</xdr:rowOff>
        </xdr:from>
        <xdr:to>
          <xdr:col>34</xdr:col>
          <xdr:colOff>200025</xdr:colOff>
          <xdr:row>35</xdr:row>
          <xdr:rowOff>247650</xdr:rowOff>
        </xdr:to>
        <xdr:sp macro="" textlink="">
          <xdr:nvSpPr>
            <xdr:cNvPr id="5246" name="Option Button 126" hidden="1">
              <a:extLst>
                <a:ext uri="{63B3BB69-23CF-44E3-9099-C40C66FF867C}">
                  <a14:compatExt spid="_x0000_s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35</xdr:row>
          <xdr:rowOff>0</xdr:rowOff>
        </xdr:from>
        <xdr:to>
          <xdr:col>35</xdr:col>
          <xdr:colOff>28575</xdr:colOff>
          <xdr:row>36</xdr:row>
          <xdr:rowOff>28575</xdr:rowOff>
        </xdr:to>
        <xdr:sp macro="" textlink="">
          <xdr:nvSpPr>
            <xdr:cNvPr id="5247" name="RPR" hidden="1">
              <a:extLst>
                <a:ext uri="{63B3BB69-23CF-44E3-9099-C40C66FF867C}">
                  <a14:compatExt spid="_x0000_s5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36</xdr:row>
          <xdr:rowOff>19050</xdr:rowOff>
        </xdr:from>
        <xdr:to>
          <xdr:col>22</xdr:col>
          <xdr:colOff>114300</xdr:colOff>
          <xdr:row>36</xdr:row>
          <xdr:rowOff>228600</xdr:rowOff>
        </xdr:to>
        <xdr:sp macro="" textlink="">
          <xdr:nvSpPr>
            <xdr:cNvPr id="5257" name="Check Box 137" hidden="1">
              <a:extLst>
                <a:ext uri="{63B3BB69-23CF-44E3-9099-C40C66FF867C}">
                  <a14:compatExt spid="_x0000_s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36</xdr:row>
          <xdr:rowOff>28575</xdr:rowOff>
        </xdr:from>
        <xdr:to>
          <xdr:col>30</xdr:col>
          <xdr:colOff>180975</xdr:colOff>
          <xdr:row>36</xdr:row>
          <xdr:rowOff>238125</xdr:rowOff>
        </xdr:to>
        <xdr:sp macro="" textlink="">
          <xdr:nvSpPr>
            <xdr:cNvPr id="5249" name="Option Button 129" hidden="1">
              <a:extLst>
                <a:ext uri="{63B3BB69-23CF-44E3-9099-C40C66FF867C}">
                  <a14:compatExt spid="_x0000_s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200025</xdr:colOff>
          <xdr:row>36</xdr:row>
          <xdr:rowOff>28575</xdr:rowOff>
        </xdr:from>
        <xdr:to>
          <xdr:col>32</xdr:col>
          <xdr:colOff>180975</xdr:colOff>
          <xdr:row>36</xdr:row>
          <xdr:rowOff>238125</xdr:rowOff>
        </xdr:to>
        <xdr:sp macro="" textlink="">
          <xdr:nvSpPr>
            <xdr:cNvPr id="5250" name="Option Button 130" hidden="1">
              <a:extLst>
                <a:ext uri="{63B3BB69-23CF-44E3-9099-C40C66FF867C}">
                  <a14:compatExt spid="_x0000_s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36</xdr:row>
          <xdr:rowOff>28575</xdr:rowOff>
        </xdr:from>
        <xdr:to>
          <xdr:col>34</xdr:col>
          <xdr:colOff>180975</xdr:colOff>
          <xdr:row>36</xdr:row>
          <xdr:rowOff>238125</xdr:rowOff>
        </xdr:to>
        <xdr:sp macro="" textlink="">
          <xdr:nvSpPr>
            <xdr:cNvPr id="5251" name="Option Button 131" hidden="1">
              <a:extLst>
                <a:ext uri="{63B3BB69-23CF-44E3-9099-C40C66FF867C}">
                  <a14:compatExt spid="_x0000_s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35</xdr:row>
          <xdr:rowOff>114300</xdr:rowOff>
        </xdr:from>
        <xdr:to>
          <xdr:col>36</xdr:col>
          <xdr:colOff>28575</xdr:colOff>
          <xdr:row>37</xdr:row>
          <xdr:rowOff>142875</xdr:rowOff>
        </xdr:to>
        <xdr:sp macro="" textlink="">
          <xdr:nvSpPr>
            <xdr:cNvPr id="5254" name="MRSA" hidden="1">
              <a:extLst>
                <a:ext uri="{63B3BB69-23CF-44E3-9099-C40C66FF867C}">
                  <a14:compatExt spid="_x0000_s5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28</xdr:row>
          <xdr:rowOff>0</xdr:rowOff>
        </xdr:from>
        <xdr:to>
          <xdr:col>27</xdr:col>
          <xdr:colOff>142875</xdr:colOff>
          <xdr:row>29</xdr:row>
          <xdr:rowOff>0</xdr:rowOff>
        </xdr:to>
        <xdr:sp macro="" textlink="">
          <xdr:nvSpPr>
            <xdr:cNvPr id="5260" name="Check Box 140" hidden="1">
              <a:extLst>
                <a:ext uri="{63B3BB69-23CF-44E3-9099-C40C66FF867C}">
                  <a14:compatExt spid="_x0000_s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CBC0AD7-15CD-4BED-85F6-C4EEE806636A}" diskRevisions="1" revisionId="19" protected="1" preserveHistory="9999">
  <header guid="{7FBAF953-5174-453C-BABA-B2027A6DA292}" dateTime="2019-03-07T19:03:54" maxSheetId="26" userName="masui" r:id="rId1">
    <sheetIdMap count="2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Map>
  </header>
  <header guid="{2CBC0AD7-15CD-4BED-85F6-C4EEE806636A}" dateTime="2019-03-08T10:36:50" maxSheetId="26" userName="ki" r:id="rId2">
    <sheetIdMap count="2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D673287-A10F-4068-ABD9-63827D97DB26}" action="delete"/>
  <rdn rId="0" localSheetId="1" customView="1" name="Z_BD673287_A10F_4068_ABD9_63827D97DB26_.wvu.PrintArea" hidden="1" oldHidden="1">
    <formula>基本情報!$A$1:$AH$25</formula>
    <oldFormula>基本情報!$A$1:$AH$25</oldFormula>
  </rdn>
  <rdn rId="0" localSheetId="2" customView="1" name="Z_BD673287_A10F_4068_ABD9_63827D97DB26_.wvu.PrintArea" hidden="1" oldHidden="1">
    <formula>連携施設マスタ!$A$1:$Z$55</formula>
    <oldFormula>連携施設マスタ!$A$1:$AD$40</oldFormula>
  </rdn>
  <rdn rId="0" localSheetId="3" customView="1" name="Z_BD673287_A10F_4068_ABD9_63827D97DB26_.wvu.PrintArea" hidden="1" oldHidden="1">
    <formula>オーバービュー!$A$1:$BN$42</formula>
    <oldFormula>オーバービュー!$A$1:$BN$42</oldFormula>
  </rdn>
  <rdn rId="0" localSheetId="4" customView="1" name="Z_BD673287_A10F_4068_ABD9_63827D97DB26_.wvu.PrintArea" hidden="1" oldHidden="1">
    <formula>急性期医師!$A$1:$AI$44</formula>
    <oldFormula>急性期医師!$A$1:$AI$44</oldFormula>
  </rdn>
  <rdn rId="0" localSheetId="5" customView="1" name="Z_BD673287_A10F_4068_ABD9_63827D97DB26_.wvu.PrintArea" hidden="1" oldHidden="1">
    <formula>急性期薬剤!$A$1:$AI$35</formula>
    <oldFormula>急性期薬剤!$A$1:$AI$35</oldFormula>
  </rdn>
  <rdn rId="0" localSheetId="6" customView="1" name="Z_BD673287_A10F_4068_ABD9_63827D97DB26_.wvu.PrintArea" hidden="1" oldHidden="1">
    <formula>急性期看護師!$A$1:$AI$42</formula>
    <oldFormula>急性期看護師!$A$1:$AI$42</oldFormula>
  </rdn>
  <rdn rId="0" localSheetId="7" customView="1" name="Z_BD673287_A10F_4068_ABD9_63827D97DB26_.wvu.PrintArea" hidden="1" oldHidden="1">
    <formula>急性期リハビリ!$A$1:$AI$49</formula>
    <oldFormula>急性期リハビリ!$A$1:$AI$49</oldFormula>
  </rdn>
  <rdn rId="0" localSheetId="8" customView="1" name="Z_BD673287_A10F_4068_ABD9_63827D97DB26_.wvu.PrintArea" hidden="1" oldHidden="1">
    <formula>急性期MSW!$A$1:$AI$40</formula>
    <oldFormula>急性期MSW!$A$1:$AI$40</oldFormula>
  </rdn>
  <rdn rId="0" localSheetId="9" customView="1" name="Z_BD673287_A10F_4068_ABD9_63827D97DB26_.wvu.PrintArea" hidden="1" oldHidden="1">
    <formula>急性期摂食嚥下!$A$1:$AE$69</formula>
  </rdn>
  <rdn rId="0" localSheetId="10" customView="1" name="Z_BD673287_A10F_4068_ABD9_63827D97DB26_.wvu.PrintArea" hidden="1" oldHidden="1">
    <formula>回復期医師!$A$1:$AI$42</formula>
    <oldFormula>回復期医師!$A$1:$AI$42</oldFormula>
  </rdn>
  <rdn rId="0" localSheetId="11" customView="1" name="Z_BD673287_A10F_4068_ABD9_63827D97DB26_.wvu.PrintArea" hidden="1" oldHidden="1">
    <formula>回復期薬剤!$A$1:$AI$35</formula>
    <oldFormula>回復期薬剤!$A$1:$AI$35</oldFormula>
  </rdn>
  <rdn rId="0" localSheetId="12" customView="1" name="Z_BD673287_A10F_4068_ABD9_63827D97DB26_.wvu.PrintArea" hidden="1" oldHidden="1">
    <formula>回復期看護師!$A$1:$AI$42</formula>
    <oldFormula>回復期看護師!$A$1:$AI$42</oldFormula>
  </rdn>
  <rdn rId="0" localSheetId="13" customView="1" name="Z_BD673287_A10F_4068_ABD9_63827D97DB26_.wvu.PrintArea" hidden="1" oldHidden="1">
    <formula>回復期リハビリ!$A$1:$AI$37</formula>
    <oldFormula>回復期リハビリ!$A$1:$AI$37</oldFormula>
  </rdn>
  <rdn rId="0" localSheetId="15" customView="1" name="Z_BD673287_A10F_4068_ABD9_63827D97DB26_.wvu.PrintArea" hidden="1" oldHidden="1">
    <formula>回復期摂食嚥下!$A$1:$AE$69</formula>
  </rdn>
  <rdn rId="0" localSheetId="16" customView="1" name="Z_BD673287_A10F_4068_ABD9_63827D97DB26_.wvu.PrintArea" hidden="1" oldHidden="1">
    <formula>生活期医師!$A$1:$AI$46</formula>
    <oldFormula>生活期医師!$A$1:$AI$46</oldFormula>
  </rdn>
  <rdn rId="0" localSheetId="16" customView="1" name="Z_BD673287_A10F_4068_ABD9_63827D97DB26_.wvu.FilterData" hidden="1" oldHidden="1">
    <formula>生活期医師!$A$1:$AI$46</formula>
    <oldFormula>生活期医師!$A$1:$AI$46</oldFormula>
  </rdn>
  <rdn rId="0" localSheetId="18" customView="1" name="Z_BD673287_A10F_4068_ABD9_63827D97DB26_.wvu.PrintArea" hidden="1" oldHidden="1">
    <formula>患者用パス!$A$1:$DB$35</formula>
    <oldFormula>患者用パス!$A$1:$DB$35</oldFormula>
  </rdn>
  <rdn rId="0" localSheetId="19" customView="1" name="Z_BD673287_A10F_4068_ABD9_63827D97DB26_.wvu.PrintArea" hidden="1" oldHidden="1">
    <formula>地域連携シート!$A$1:$CZ$42</formula>
    <oldFormula>地域連携シート!$A$1:$CZ$42</oldFormula>
  </rdn>
  <rdn rId="0" localSheetId="20" customView="1" name="Z_BD673287_A10F_4068_ABD9_63827D97DB26_.wvu.PrintArea" hidden="1" oldHidden="1">
    <formula>ADL!$A$1:$AF$42</formula>
    <oldFormula>ADL!$A$1:$AF$42</oldFormula>
  </rdn>
  <rcv guid="{BD673287-A10F-4068-ABD9-63827D97DB26}"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vmlDrawing" Target="../drawings/vmlDrawing1.vml"/><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507.xml"/><Relationship Id="rId18" Type="http://schemas.openxmlformats.org/officeDocument/2006/relationships/ctrlProp" Target="../ctrlProps/ctrlProp512.xml"/><Relationship Id="rId26" Type="http://schemas.openxmlformats.org/officeDocument/2006/relationships/ctrlProp" Target="../ctrlProps/ctrlProp520.xml"/><Relationship Id="rId39" Type="http://schemas.openxmlformats.org/officeDocument/2006/relationships/ctrlProp" Target="../ctrlProps/ctrlProp533.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7" Type="http://schemas.openxmlformats.org/officeDocument/2006/relationships/printerSettings" Target="../printerSettings/printerSettings82.bin"/><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2" Type="http://schemas.openxmlformats.org/officeDocument/2006/relationships/printerSettings" Target="../printerSettings/printerSettings77.bin"/><Relationship Id="rId16" Type="http://schemas.openxmlformats.org/officeDocument/2006/relationships/ctrlProp" Target="../ctrlProps/ctrlProp510.xml"/><Relationship Id="rId20" Type="http://schemas.openxmlformats.org/officeDocument/2006/relationships/ctrlProp" Target="../ctrlProps/ctrlProp514.xml"/><Relationship Id="rId29" Type="http://schemas.openxmlformats.org/officeDocument/2006/relationships/ctrlProp" Target="../ctrlProps/ctrlProp523.xml"/><Relationship Id="rId41" Type="http://schemas.openxmlformats.org/officeDocument/2006/relationships/ctrlProp" Target="../ctrlProps/ctrlProp535.xml"/><Relationship Id="rId54" Type="http://schemas.openxmlformats.org/officeDocument/2006/relationships/ctrlProp" Target="../ctrlProps/ctrlProp548.xml"/><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vmlDrawing" Target="../drawings/vmlDrawing8.v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 Type="http://schemas.openxmlformats.org/officeDocument/2006/relationships/printerSettings" Target="../printerSettings/printerSettings80.bin"/><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10" Type="http://schemas.openxmlformats.org/officeDocument/2006/relationships/drawing" Target="../drawings/drawing9.xml"/><Relationship Id="rId19" Type="http://schemas.openxmlformats.org/officeDocument/2006/relationships/ctrlProp" Target="../ctrlProps/ctrlProp513.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omments" Target="../comments8.xml"/><Relationship Id="rId8" Type="http://schemas.openxmlformats.org/officeDocument/2006/relationships/printerSettings" Target="../printerSettings/printerSettings83.bin"/><Relationship Id="rId51" Type="http://schemas.openxmlformats.org/officeDocument/2006/relationships/ctrlProp" Target="../ctrlProps/ctrlProp545.xml"/><Relationship Id="rId3"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ctrlProp" Target="../ctrlProps/ctrlProp551.xml"/><Relationship Id="rId18" Type="http://schemas.openxmlformats.org/officeDocument/2006/relationships/ctrlProp" Target="../ctrlProps/ctrlProp556.xml"/><Relationship Id="rId3" Type="http://schemas.openxmlformats.org/officeDocument/2006/relationships/printerSettings" Target="../printerSettings/printerSettings87.bin"/><Relationship Id="rId21" Type="http://schemas.openxmlformats.org/officeDocument/2006/relationships/ctrlProp" Target="../ctrlProps/ctrlProp559.xml"/><Relationship Id="rId7" Type="http://schemas.openxmlformats.org/officeDocument/2006/relationships/printerSettings" Target="../printerSettings/printerSettings91.bin"/><Relationship Id="rId12" Type="http://schemas.openxmlformats.org/officeDocument/2006/relationships/ctrlProp" Target="../ctrlProps/ctrlProp550.xml"/><Relationship Id="rId17" Type="http://schemas.openxmlformats.org/officeDocument/2006/relationships/ctrlProp" Target="../ctrlProps/ctrlProp555.xml"/><Relationship Id="rId2" Type="http://schemas.openxmlformats.org/officeDocument/2006/relationships/printerSettings" Target="../printerSettings/printerSettings86.bin"/><Relationship Id="rId16" Type="http://schemas.openxmlformats.org/officeDocument/2006/relationships/ctrlProp" Target="../ctrlProps/ctrlProp554.xml"/><Relationship Id="rId20" Type="http://schemas.openxmlformats.org/officeDocument/2006/relationships/ctrlProp" Target="../ctrlProps/ctrlProp558.xml"/><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vmlDrawing" Target="../drawings/vmlDrawing9.vml"/><Relationship Id="rId5" Type="http://schemas.openxmlformats.org/officeDocument/2006/relationships/printerSettings" Target="../printerSettings/printerSettings89.bin"/><Relationship Id="rId15" Type="http://schemas.openxmlformats.org/officeDocument/2006/relationships/ctrlProp" Target="../ctrlProps/ctrlProp553.xml"/><Relationship Id="rId23" Type="http://schemas.openxmlformats.org/officeDocument/2006/relationships/comments" Target="../comments9.xml"/><Relationship Id="rId10" Type="http://schemas.openxmlformats.org/officeDocument/2006/relationships/drawing" Target="../drawings/drawing10.xml"/><Relationship Id="rId19" Type="http://schemas.openxmlformats.org/officeDocument/2006/relationships/ctrlProp" Target="../ctrlProps/ctrlProp557.xml"/><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ctrlProp" Target="../ctrlProps/ctrlProp552.xml"/><Relationship Id="rId22" Type="http://schemas.openxmlformats.org/officeDocument/2006/relationships/ctrlProp" Target="../ctrlProps/ctrlProp560.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575.xml"/><Relationship Id="rId21" Type="http://schemas.openxmlformats.org/officeDocument/2006/relationships/ctrlProp" Target="../ctrlProps/ctrlProp570.xml"/><Relationship Id="rId42" Type="http://schemas.openxmlformats.org/officeDocument/2006/relationships/ctrlProp" Target="../ctrlProps/ctrlProp591.xml"/><Relationship Id="rId47" Type="http://schemas.openxmlformats.org/officeDocument/2006/relationships/ctrlProp" Target="../ctrlProps/ctrlProp596.xml"/><Relationship Id="rId63" Type="http://schemas.openxmlformats.org/officeDocument/2006/relationships/ctrlProp" Target="../ctrlProps/ctrlProp612.xml"/><Relationship Id="rId68" Type="http://schemas.openxmlformats.org/officeDocument/2006/relationships/ctrlProp" Target="../ctrlProps/ctrlProp617.xml"/><Relationship Id="rId84" Type="http://schemas.openxmlformats.org/officeDocument/2006/relationships/ctrlProp" Target="../ctrlProps/ctrlProp633.xml"/><Relationship Id="rId89" Type="http://schemas.openxmlformats.org/officeDocument/2006/relationships/ctrlProp" Target="../ctrlProps/ctrlProp638.xml"/><Relationship Id="rId7" Type="http://schemas.openxmlformats.org/officeDocument/2006/relationships/printerSettings" Target="../printerSettings/printerSettings100.bin"/><Relationship Id="rId71" Type="http://schemas.openxmlformats.org/officeDocument/2006/relationships/ctrlProp" Target="../ctrlProps/ctrlProp620.xml"/><Relationship Id="rId92" Type="http://schemas.openxmlformats.org/officeDocument/2006/relationships/ctrlProp" Target="../ctrlProps/ctrlProp641.xml"/><Relationship Id="rId2" Type="http://schemas.openxmlformats.org/officeDocument/2006/relationships/printerSettings" Target="../printerSettings/printerSettings95.bin"/><Relationship Id="rId16" Type="http://schemas.openxmlformats.org/officeDocument/2006/relationships/ctrlProp" Target="../ctrlProps/ctrlProp565.xml"/><Relationship Id="rId29" Type="http://schemas.openxmlformats.org/officeDocument/2006/relationships/ctrlProp" Target="../ctrlProps/ctrlProp578.xml"/><Relationship Id="rId107" Type="http://schemas.openxmlformats.org/officeDocument/2006/relationships/comments" Target="../comments10.xml"/><Relationship Id="rId11" Type="http://schemas.openxmlformats.org/officeDocument/2006/relationships/vmlDrawing" Target="../drawings/vmlDrawing10.vml"/><Relationship Id="rId24" Type="http://schemas.openxmlformats.org/officeDocument/2006/relationships/ctrlProp" Target="../ctrlProps/ctrlProp573.xml"/><Relationship Id="rId32" Type="http://schemas.openxmlformats.org/officeDocument/2006/relationships/ctrlProp" Target="../ctrlProps/ctrlProp581.xml"/><Relationship Id="rId37" Type="http://schemas.openxmlformats.org/officeDocument/2006/relationships/ctrlProp" Target="../ctrlProps/ctrlProp586.xml"/><Relationship Id="rId40" Type="http://schemas.openxmlformats.org/officeDocument/2006/relationships/ctrlProp" Target="../ctrlProps/ctrlProp589.xml"/><Relationship Id="rId45" Type="http://schemas.openxmlformats.org/officeDocument/2006/relationships/ctrlProp" Target="../ctrlProps/ctrlProp594.xml"/><Relationship Id="rId53" Type="http://schemas.openxmlformats.org/officeDocument/2006/relationships/ctrlProp" Target="../ctrlProps/ctrlProp602.xml"/><Relationship Id="rId58" Type="http://schemas.openxmlformats.org/officeDocument/2006/relationships/ctrlProp" Target="../ctrlProps/ctrlProp607.xml"/><Relationship Id="rId66" Type="http://schemas.openxmlformats.org/officeDocument/2006/relationships/ctrlProp" Target="../ctrlProps/ctrlProp615.xml"/><Relationship Id="rId74" Type="http://schemas.openxmlformats.org/officeDocument/2006/relationships/ctrlProp" Target="../ctrlProps/ctrlProp623.xml"/><Relationship Id="rId79" Type="http://schemas.openxmlformats.org/officeDocument/2006/relationships/ctrlProp" Target="../ctrlProps/ctrlProp628.xml"/><Relationship Id="rId87" Type="http://schemas.openxmlformats.org/officeDocument/2006/relationships/ctrlProp" Target="../ctrlProps/ctrlProp636.xml"/><Relationship Id="rId102" Type="http://schemas.openxmlformats.org/officeDocument/2006/relationships/ctrlProp" Target="../ctrlProps/ctrlProp651.xml"/><Relationship Id="rId5" Type="http://schemas.openxmlformats.org/officeDocument/2006/relationships/printerSettings" Target="../printerSettings/printerSettings98.bin"/><Relationship Id="rId61" Type="http://schemas.openxmlformats.org/officeDocument/2006/relationships/ctrlProp" Target="../ctrlProps/ctrlProp610.xml"/><Relationship Id="rId82" Type="http://schemas.openxmlformats.org/officeDocument/2006/relationships/ctrlProp" Target="../ctrlProps/ctrlProp631.xml"/><Relationship Id="rId90" Type="http://schemas.openxmlformats.org/officeDocument/2006/relationships/ctrlProp" Target="../ctrlProps/ctrlProp639.xml"/><Relationship Id="rId95" Type="http://schemas.openxmlformats.org/officeDocument/2006/relationships/ctrlProp" Target="../ctrlProps/ctrlProp644.xml"/><Relationship Id="rId19" Type="http://schemas.openxmlformats.org/officeDocument/2006/relationships/ctrlProp" Target="../ctrlProps/ctrlProp568.xml"/><Relationship Id="rId14" Type="http://schemas.openxmlformats.org/officeDocument/2006/relationships/ctrlProp" Target="../ctrlProps/ctrlProp563.xml"/><Relationship Id="rId22" Type="http://schemas.openxmlformats.org/officeDocument/2006/relationships/ctrlProp" Target="../ctrlProps/ctrlProp571.xml"/><Relationship Id="rId27" Type="http://schemas.openxmlformats.org/officeDocument/2006/relationships/ctrlProp" Target="../ctrlProps/ctrlProp576.xml"/><Relationship Id="rId30" Type="http://schemas.openxmlformats.org/officeDocument/2006/relationships/ctrlProp" Target="../ctrlProps/ctrlProp579.xml"/><Relationship Id="rId35" Type="http://schemas.openxmlformats.org/officeDocument/2006/relationships/ctrlProp" Target="../ctrlProps/ctrlProp584.xml"/><Relationship Id="rId43" Type="http://schemas.openxmlformats.org/officeDocument/2006/relationships/ctrlProp" Target="../ctrlProps/ctrlProp592.xml"/><Relationship Id="rId48" Type="http://schemas.openxmlformats.org/officeDocument/2006/relationships/ctrlProp" Target="../ctrlProps/ctrlProp597.xml"/><Relationship Id="rId56" Type="http://schemas.openxmlformats.org/officeDocument/2006/relationships/ctrlProp" Target="../ctrlProps/ctrlProp605.xml"/><Relationship Id="rId64" Type="http://schemas.openxmlformats.org/officeDocument/2006/relationships/ctrlProp" Target="../ctrlProps/ctrlProp613.xml"/><Relationship Id="rId69" Type="http://schemas.openxmlformats.org/officeDocument/2006/relationships/ctrlProp" Target="../ctrlProps/ctrlProp618.xml"/><Relationship Id="rId77" Type="http://schemas.openxmlformats.org/officeDocument/2006/relationships/ctrlProp" Target="../ctrlProps/ctrlProp626.xml"/><Relationship Id="rId100" Type="http://schemas.openxmlformats.org/officeDocument/2006/relationships/ctrlProp" Target="../ctrlProps/ctrlProp649.xml"/><Relationship Id="rId105" Type="http://schemas.openxmlformats.org/officeDocument/2006/relationships/ctrlProp" Target="../ctrlProps/ctrlProp654.xml"/><Relationship Id="rId8" Type="http://schemas.openxmlformats.org/officeDocument/2006/relationships/printerSettings" Target="../printerSettings/printerSettings101.bin"/><Relationship Id="rId51" Type="http://schemas.openxmlformats.org/officeDocument/2006/relationships/ctrlProp" Target="../ctrlProps/ctrlProp600.xml"/><Relationship Id="rId72" Type="http://schemas.openxmlformats.org/officeDocument/2006/relationships/ctrlProp" Target="../ctrlProps/ctrlProp621.xml"/><Relationship Id="rId80" Type="http://schemas.openxmlformats.org/officeDocument/2006/relationships/ctrlProp" Target="../ctrlProps/ctrlProp629.xml"/><Relationship Id="rId85" Type="http://schemas.openxmlformats.org/officeDocument/2006/relationships/ctrlProp" Target="../ctrlProps/ctrlProp634.xml"/><Relationship Id="rId93" Type="http://schemas.openxmlformats.org/officeDocument/2006/relationships/ctrlProp" Target="../ctrlProps/ctrlProp642.xml"/><Relationship Id="rId98" Type="http://schemas.openxmlformats.org/officeDocument/2006/relationships/ctrlProp" Target="../ctrlProps/ctrlProp647.xml"/><Relationship Id="rId3" Type="http://schemas.openxmlformats.org/officeDocument/2006/relationships/printerSettings" Target="../printerSettings/printerSettings96.bin"/><Relationship Id="rId12" Type="http://schemas.openxmlformats.org/officeDocument/2006/relationships/ctrlProp" Target="../ctrlProps/ctrlProp561.xml"/><Relationship Id="rId17" Type="http://schemas.openxmlformats.org/officeDocument/2006/relationships/ctrlProp" Target="../ctrlProps/ctrlProp566.xml"/><Relationship Id="rId25" Type="http://schemas.openxmlformats.org/officeDocument/2006/relationships/ctrlProp" Target="../ctrlProps/ctrlProp574.xml"/><Relationship Id="rId33" Type="http://schemas.openxmlformats.org/officeDocument/2006/relationships/ctrlProp" Target="../ctrlProps/ctrlProp582.xml"/><Relationship Id="rId38" Type="http://schemas.openxmlformats.org/officeDocument/2006/relationships/ctrlProp" Target="../ctrlProps/ctrlProp587.xml"/><Relationship Id="rId46" Type="http://schemas.openxmlformats.org/officeDocument/2006/relationships/ctrlProp" Target="../ctrlProps/ctrlProp595.xml"/><Relationship Id="rId59" Type="http://schemas.openxmlformats.org/officeDocument/2006/relationships/ctrlProp" Target="../ctrlProps/ctrlProp608.xml"/><Relationship Id="rId67" Type="http://schemas.openxmlformats.org/officeDocument/2006/relationships/ctrlProp" Target="../ctrlProps/ctrlProp616.xml"/><Relationship Id="rId103" Type="http://schemas.openxmlformats.org/officeDocument/2006/relationships/ctrlProp" Target="../ctrlProps/ctrlProp652.xml"/><Relationship Id="rId20" Type="http://schemas.openxmlformats.org/officeDocument/2006/relationships/ctrlProp" Target="../ctrlProps/ctrlProp569.xml"/><Relationship Id="rId41" Type="http://schemas.openxmlformats.org/officeDocument/2006/relationships/ctrlProp" Target="../ctrlProps/ctrlProp590.xml"/><Relationship Id="rId54" Type="http://schemas.openxmlformats.org/officeDocument/2006/relationships/ctrlProp" Target="../ctrlProps/ctrlProp603.xml"/><Relationship Id="rId62" Type="http://schemas.openxmlformats.org/officeDocument/2006/relationships/ctrlProp" Target="../ctrlProps/ctrlProp611.xml"/><Relationship Id="rId70" Type="http://schemas.openxmlformats.org/officeDocument/2006/relationships/ctrlProp" Target="../ctrlProps/ctrlProp619.xml"/><Relationship Id="rId75" Type="http://schemas.openxmlformats.org/officeDocument/2006/relationships/ctrlProp" Target="../ctrlProps/ctrlProp624.xml"/><Relationship Id="rId83" Type="http://schemas.openxmlformats.org/officeDocument/2006/relationships/ctrlProp" Target="../ctrlProps/ctrlProp632.xml"/><Relationship Id="rId88" Type="http://schemas.openxmlformats.org/officeDocument/2006/relationships/ctrlProp" Target="../ctrlProps/ctrlProp637.xml"/><Relationship Id="rId91" Type="http://schemas.openxmlformats.org/officeDocument/2006/relationships/ctrlProp" Target="../ctrlProps/ctrlProp640.xml"/><Relationship Id="rId96" Type="http://schemas.openxmlformats.org/officeDocument/2006/relationships/ctrlProp" Target="../ctrlProps/ctrlProp645.xml"/><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5" Type="http://schemas.openxmlformats.org/officeDocument/2006/relationships/ctrlProp" Target="../ctrlProps/ctrlProp564.xml"/><Relationship Id="rId23" Type="http://schemas.openxmlformats.org/officeDocument/2006/relationships/ctrlProp" Target="../ctrlProps/ctrlProp572.xml"/><Relationship Id="rId28" Type="http://schemas.openxmlformats.org/officeDocument/2006/relationships/ctrlProp" Target="../ctrlProps/ctrlProp577.xml"/><Relationship Id="rId36" Type="http://schemas.openxmlformats.org/officeDocument/2006/relationships/ctrlProp" Target="../ctrlProps/ctrlProp585.xml"/><Relationship Id="rId49" Type="http://schemas.openxmlformats.org/officeDocument/2006/relationships/ctrlProp" Target="../ctrlProps/ctrlProp598.xml"/><Relationship Id="rId57" Type="http://schemas.openxmlformats.org/officeDocument/2006/relationships/ctrlProp" Target="../ctrlProps/ctrlProp606.xml"/><Relationship Id="rId106" Type="http://schemas.openxmlformats.org/officeDocument/2006/relationships/ctrlProp" Target="../ctrlProps/ctrlProp655.xml"/><Relationship Id="rId10" Type="http://schemas.openxmlformats.org/officeDocument/2006/relationships/drawing" Target="../drawings/drawing11.xml"/><Relationship Id="rId31" Type="http://schemas.openxmlformats.org/officeDocument/2006/relationships/ctrlProp" Target="../ctrlProps/ctrlProp580.xml"/><Relationship Id="rId44" Type="http://schemas.openxmlformats.org/officeDocument/2006/relationships/ctrlProp" Target="../ctrlProps/ctrlProp593.xml"/><Relationship Id="rId52" Type="http://schemas.openxmlformats.org/officeDocument/2006/relationships/ctrlProp" Target="../ctrlProps/ctrlProp601.xml"/><Relationship Id="rId60" Type="http://schemas.openxmlformats.org/officeDocument/2006/relationships/ctrlProp" Target="../ctrlProps/ctrlProp609.xml"/><Relationship Id="rId65" Type="http://schemas.openxmlformats.org/officeDocument/2006/relationships/ctrlProp" Target="../ctrlProps/ctrlProp614.xml"/><Relationship Id="rId73" Type="http://schemas.openxmlformats.org/officeDocument/2006/relationships/ctrlProp" Target="../ctrlProps/ctrlProp622.xml"/><Relationship Id="rId78" Type="http://schemas.openxmlformats.org/officeDocument/2006/relationships/ctrlProp" Target="../ctrlProps/ctrlProp627.xml"/><Relationship Id="rId81" Type="http://schemas.openxmlformats.org/officeDocument/2006/relationships/ctrlProp" Target="../ctrlProps/ctrlProp630.xml"/><Relationship Id="rId86" Type="http://schemas.openxmlformats.org/officeDocument/2006/relationships/ctrlProp" Target="../ctrlProps/ctrlProp635.xml"/><Relationship Id="rId94" Type="http://schemas.openxmlformats.org/officeDocument/2006/relationships/ctrlProp" Target="../ctrlProps/ctrlProp643.xml"/><Relationship Id="rId99" Type="http://schemas.openxmlformats.org/officeDocument/2006/relationships/ctrlProp" Target="../ctrlProps/ctrlProp648.xml"/><Relationship Id="rId101" Type="http://schemas.openxmlformats.org/officeDocument/2006/relationships/ctrlProp" Target="../ctrlProps/ctrlProp650.xml"/><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3" Type="http://schemas.openxmlformats.org/officeDocument/2006/relationships/ctrlProp" Target="../ctrlProps/ctrlProp562.xml"/><Relationship Id="rId18" Type="http://schemas.openxmlformats.org/officeDocument/2006/relationships/ctrlProp" Target="../ctrlProps/ctrlProp567.xml"/><Relationship Id="rId39" Type="http://schemas.openxmlformats.org/officeDocument/2006/relationships/ctrlProp" Target="../ctrlProps/ctrlProp588.xml"/><Relationship Id="rId34" Type="http://schemas.openxmlformats.org/officeDocument/2006/relationships/ctrlProp" Target="../ctrlProps/ctrlProp583.xml"/><Relationship Id="rId50" Type="http://schemas.openxmlformats.org/officeDocument/2006/relationships/ctrlProp" Target="../ctrlProps/ctrlProp599.xml"/><Relationship Id="rId55" Type="http://schemas.openxmlformats.org/officeDocument/2006/relationships/ctrlProp" Target="../ctrlProps/ctrlProp604.xml"/><Relationship Id="rId76" Type="http://schemas.openxmlformats.org/officeDocument/2006/relationships/ctrlProp" Target="../ctrlProps/ctrlProp625.xml"/><Relationship Id="rId97" Type="http://schemas.openxmlformats.org/officeDocument/2006/relationships/ctrlProp" Target="../ctrlProps/ctrlProp646.xml"/><Relationship Id="rId104" Type="http://schemas.openxmlformats.org/officeDocument/2006/relationships/ctrlProp" Target="../ctrlProps/ctrlProp653.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657.xml"/><Relationship Id="rId18" Type="http://schemas.openxmlformats.org/officeDocument/2006/relationships/ctrlProp" Target="../ctrlProps/ctrlProp662.xml"/><Relationship Id="rId26" Type="http://schemas.openxmlformats.org/officeDocument/2006/relationships/ctrlProp" Target="../ctrlProps/ctrlProp670.xml"/><Relationship Id="rId39" Type="http://schemas.openxmlformats.org/officeDocument/2006/relationships/ctrlProp" Target="../ctrlProps/ctrlProp683.xml"/><Relationship Id="rId3" Type="http://schemas.openxmlformats.org/officeDocument/2006/relationships/printerSettings" Target="../printerSettings/printerSettings105.bin"/><Relationship Id="rId21" Type="http://schemas.openxmlformats.org/officeDocument/2006/relationships/ctrlProp" Target="../ctrlProps/ctrlProp665.xml"/><Relationship Id="rId34" Type="http://schemas.openxmlformats.org/officeDocument/2006/relationships/ctrlProp" Target="../ctrlProps/ctrlProp678.xml"/><Relationship Id="rId42" Type="http://schemas.openxmlformats.org/officeDocument/2006/relationships/ctrlProp" Target="../ctrlProps/ctrlProp686.xml"/><Relationship Id="rId47" Type="http://schemas.openxmlformats.org/officeDocument/2006/relationships/ctrlProp" Target="../ctrlProps/ctrlProp691.xml"/><Relationship Id="rId7" Type="http://schemas.openxmlformats.org/officeDocument/2006/relationships/printerSettings" Target="../printerSettings/printerSettings109.bin"/><Relationship Id="rId12" Type="http://schemas.openxmlformats.org/officeDocument/2006/relationships/ctrlProp" Target="../ctrlProps/ctrlProp656.xml"/><Relationship Id="rId17" Type="http://schemas.openxmlformats.org/officeDocument/2006/relationships/ctrlProp" Target="../ctrlProps/ctrlProp661.xml"/><Relationship Id="rId25" Type="http://schemas.openxmlformats.org/officeDocument/2006/relationships/ctrlProp" Target="../ctrlProps/ctrlProp669.xml"/><Relationship Id="rId33" Type="http://schemas.openxmlformats.org/officeDocument/2006/relationships/ctrlProp" Target="../ctrlProps/ctrlProp677.xml"/><Relationship Id="rId38" Type="http://schemas.openxmlformats.org/officeDocument/2006/relationships/ctrlProp" Target="../ctrlProps/ctrlProp682.xml"/><Relationship Id="rId46" Type="http://schemas.openxmlformats.org/officeDocument/2006/relationships/ctrlProp" Target="../ctrlProps/ctrlProp690.xml"/><Relationship Id="rId2" Type="http://schemas.openxmlformats.org/officeDocument/2006/relationships/printerSettings" Target="../printerSettings/printerSettings104.bin"/><Relationship Id="rId16" Type="http://schemas.openxmlformats.org/officeDocument/2006/relationships/ctrlProp" Target="../ctrlProps/ctrlProp660.xml"/><Relationship Id="rId20" Type="http://schemas.openxmlformats.org/officeDocument/2006/relationships/ctrlProp" Target="../ctrlProps/ctrlProp664.xml"/><Relationship Id="rId29" Type="http://schemas.openxmlformats.org/officeDocument/2006/relationships/ctrlProp" Target="../ctrlProps/ctrlProp673.xml"/><Relationship Id="rId41" Type="http://schemas.openxmlformats.org/officeDocument/2006/relationships/ctrlProp" Target="../ctrlProps/ctrlProp685.xml"/><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11" Type="http://schemas.openxmlformats.org/officeDocument/2006/relationships/vmlDrawing" Target="../drawings/vmlDrawing11.vml"/><Relationship Id="rId24" Type="http://schemas.openxmlformats.org/officeDocument/2006/relationships/ctrlProp" Target="../ctrlProps/ctrlProp668.xml"/><Relationship Id="rId32" Type="http://schemas.openxmlformats.org/officeDocument/2006/relationships/ctrlProp" Target="../ctrlProps/ctrlProp676.xml"/><Relationship Id="rId37" Type="http://schemas.openxmlformats.org/officeDocument/2006/relationships/ctrlProp" Target="../ctrlProps/ctrlProp681.xml"/><Relationship Id="rId40" Type="http://schemas.openxmlformats.org/officeDocument/2006/relationships/ctrlProp" Target="../ctrlProps/ctrlProp684.xml"/><Relationship Id="rId45" Type="http://schemas.openxmlformats.org/officeDocument/2006/relationships/ctrlProp" Target="../ctrlProps/ctrlProp689.xml"/><Relationship Id="rId5" Type="http://schemas.openxmlformats.org/officeDocument/2006/relationships/printerSettings" Target="../printerSettings/printerSettings107.bin"/><Relationship Id="rId15" Type="http://schemas.openxmlformats.org/officeDocument/2006/relationships/ctrlProp" Target="../ctrlProps/ctrlProp659.xml"/><Relationship Id="rId23" Type="http://schemas.openxmlformats.org/officeDocument/2006/relationships/ctrlProp" Target="../ctrlProps/ctrlProp667.xml"/><Relationship Id="rId28" Type="http://schemas.openxmlformats.org/officeDocument/2006/relationships/ctrlProp" Target="../ctrlProps/ctrlProp672.xml"/><Relationship Id="rId36" Type="http://schemas.openxmlformats.org/officeDocument/2006/relationships/ctrlProp" Target="../ctrlProps/ctrlProp680.xml"/><Relationship Id="rId49" Type="http://schemas.openxmlformats.org/officeDocument/2006/relationships/comments" Target="../comments11.xml"/><Relationship Id="rId10" Type="http://schemas.openxmlformats.org/officeDocument/2006/relationships/drawing" Target="../drawings/drawing12.xml"/><Relationship Id="rId19" Type="http://schemas.openxmlformats.org/officeDocument/2006/relationships/ctrlProp" Target="../ctrlProps/ctrlProp663.xml"/><Relationship Id="rId31" Type="http://schemas.openxmlformats.org/officeDocument/2006/relationships/ctrlProp" Target="../ctrlProps/ctrlProp675.xml"/><Relationship Id="rId44" Type="http://schemas.openxmlformats.org/officeDocument/2006/relationships/ctrlProp" Target="../ctrlProps/ctrlProp688.xml"/><Relationship Id="rId4" Type="http://schemas.openxmlformats.org/officeDocument/2006/relationships/printerSettings" Target="../printerSettings/printerSettings106.bin"/><Relationship Id="rId9" Type="http://schemas.openxmlformats.org/officeDocument/2006/relationships/printerSettings" Target="../printerSettings/printerSettings111.bin"/><Relationship Id="rId14" Type="http://schemas.openxmlformats.org/officeDocument/2006/relationships/ctrlProp" Target="../ctrlProps/ctrlProp658.xml"/><Relationship Id="rId22" Type="http://schemas.openxmlformats.org/officeDocument/2006/relationships/ctrlProp" Target="../ctrlProps/ctrlProp666.xml"/><Relationship Id="rId27" Type="http://schemas.openxmlformats.org/officeDocument/2006/relationships/ctrlProp" Target="../ctrlProps/ctrlProp671.xml"/><Relationship Id="rId30" Type="http://schemas.openxmlformats.org/officeDocument/2006/relationships/ctrlProp" Target="../ctrlProps/ctrlProp674.xml"/><Relationship Id="rId35" Type="http://schemas.openxmlformats.org/officeDocument/2006/relationships/ctrlProp" Target="../ctrlProps/ctrlProp679.xml"/><Relationship Id="rId43" Type="http://schemas.openxmlformats.org/officeDocument/2006/relationships/ctrlProp" Target="../ctrlProps/ctrlProp687.xml"/><Relationship Id="rId48" Type="http://schemas.openxmlformats.org/officeDocument/2006/relationships/ctrlProp" Target="../ctrlProps/ctrlProp692.xml"/><Relationship Id="rId8"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707.xml"/><Relationship Id="rId117" Type="http://schemas.openxmlformats.org/officeDocument/2006/relationships/ctrlProp" Target="../ctrlProps/ctrlProp798.xml"/><Relationship Id="rId21" Type="http://schemas.openxmlformats.org/officeDocument/2006/relationships/ctrlProp" Target="../ctrlProps/ctrlProp702.xml"/><Relationship Id="rId42" Type="http://schemas.openxmlformats.org/officeDocument/2006/relationships/ctrlProp" Target="../ctrlProps/ctrlProp723.xml"/><Relationship Id="rId47" Type="http://schemas.openxmlformats.org/officeDocument/2006/relationships/ctrlProp" Target="../ctrlProps/ctrlProp728.xml"/><Relationship Id="rId63" Type="http://schemas.openxmlformats.org/officeDocument/2006/relationships/ctrlProp" Target="../ctrlProps/ctrlProp744.xml"/><Relationship Id="rId68" Type="http://schemas.openxmlformats.org/officeDocument/2006/relationships/ctrlProp" Target="../ctrlProps/ctrlProp749.xml"/><Relationship Id="rId84" Type="http://schemas.openxmlformats.org/officeDocument/2006/relationships/ctrlProp" Target="../ctrlProps/ctrlProp765.xml"/><Relationship Id="rId89" Type="http://schemas.openxmlformats.org/officeDocument/2006/relationships/ctrlProp" Target="../ctrlProps/ctrlProp770.xml"/><Relationship Id="rId112" Type="http://schemas.openxmlformats.org/officeDocument/2006/relationships/ctrlProp" Target="../ctrlProps/ctrlProp793.xml"/><Relationship Id="rId16" Type="http://schemas.openxmlformats.org/officeDocument/2006/relationships/ctrlProp" Target="../ctrlProps/ctrlProp697.xml"/><Relationship Id="rId107" Type="http://schemas.openxmlformats.org/officeDocument/2006/relationships/ctrlProp" Target="../ctrlProps/ctrlProp788.xml"/><Relationship Id="rId11" Type="http://schemas.openxmlformats.org/officeDocument/2006/relationships/vmlDrawing" Target="../drawings/vmlDrawing12.vml"/><Relationship Id="rId32" Type="http://schemas.openxmlformats.org/officeDocument/2006/relationships/ctrlProp" Target="../ctrlProps/ctrlProp713.xml"/><Relationship Id="rId37" Type="http://schemas.openxmlformats.org/officeDocument/2006/relationships/ctrlProp" Target="../ctrlProps/ctrlProp718.xml"/><Relationship Id="rId53" Type="http://schemas.openxmlformats.org/officeDocument/2006/relationships/ctrlProp" Target="../ctrlProps/ctrlProp734.xml"/><Relationship Id="rId58" Type="http://schemas.openxmlformats.org/officeDocument/2006/relationships/ctrlProp" Target="../ctrlProps/ctrlProp739.xml"/><Relationship Id="rId74" Type="http://schemas.openxmlformats.org/officeDocument/2006/relationships/ctrlProp" Target="../ctrlProps/ctrlProp755.xml"/><Relationship Id="rId79" Type="http://schemas.openxmlformats.org/officeDocument/2006/relationships/ctrlProp" Target="../ctrlProps/ctrlProp760.xml"/><Relationship Id="rId102" Type="http://schemas.openxmlformats.org/officeDocument/2006/relationships/ctrlProp" Target="../ctrlProps/ctrlProp783.xml"/><Relationship Id="rId123" Type="http://schemas.openxmlformats.org/officeDocument/2006/relationships/ctrlProp" Target="../ctrlProps/ctrlProp804.xml"/><Relationship Id="rId128" Type="http://schemas.openxmlformats.org/officeDocument/2006/relationships/ctrlProp" Target="../ctrlProps/ctrlProp809.xml"/><Relationship Id="rId5" Type="http://schemas.openxmlformats.org/officeDocument/2006/relationships/printerSettings" Target="../printerSettings/printerSettings116.bin"/><Relationship Id="rId90" Type="http://schemas.openxmlformats.org/officeDocument/2006/relationships/ctrlProp" Target="../ctrlProps/ctrlProp771.xml"/><Relationship Id="rId95" Type="http://schemas.openxmlformats.org/officeDocument/2006/relationships/ctrlProp" Target="../ctrlProps/ctrlProp776.xml"/><Relationship Id="rId19" Type="http://schemas.openxmlformats.org/officeDocument/2006/relationships/ctrlProp" Target="../ctrlProps/ctrlProp700.xml"/><Relationship Id="rId14" Type="http://schemas.openxmlformats.org/officeDocument/2006/relationships/ctrlProp" Target="../ctrlProps/ctrlProp695.xml"/><Relationship Id="rId22" Type="http://schemas.openxmlformats.org/officeDocument/2006/relationships/ctrlProp" Target="../ctrlProps/ctrlProp703.xml"/><Relationship Id="rId27" Type="http://schemas.openxmlformats.org/officeDocument/2006/relationships/ctrlProp" Target="../ctrlProps/ctrlProp708.xml"/><Relationship Id="rId30" Type="http://schemas.openxmlformats.org/officeDocument/2006/relationships/ctrlProp" Target="../ctrlProps/ctrlProp711.xml"/><Relationship Id="rId35" Type="http://schemas.openxmlformats.org/officeDocument/2006/relationships/ctrlProp" Target="../ctrlProps/ctrlProp716.xml"/><Relationship Id="rId43" Type="http://schemas.openxmlformats.org/officeDocument/2006/relationships/ctrlProp" Target="../ctrlProps/ctrlProp724.xml"/><Relationship Id="rId48" Type="http://schemas.openxmlformats.org/officeDocument/2006/relationships/ctrlProp" Target="../ctrlProps/ctrlProp729.xml"/><Relationship Id="rId56" Type="http://schemas.openxmlformats.org/officeDocument/2006/relationships/ctrlProp" Target="../ctrlProps/ctrlProp737.xml"/><Relationship Id="rId64" Type="http://schemas.openxmlformats.org/officeDocument/2006/relationships/ctrlProp" Target="../ctrlProps/ctrlProp745.xml"/><Relationship Id="rId69" Type="http://schemas.openxmlformats.org/officeDocument/2006/relationships/ctrlProp" Target="../ctrlProps/ctrlProp750.xml"/><Relationship Id="rId77" Type="http://schemas.openxmlformats.org/officeDocument/2006/relationships/ctrlProp" Target="../ctrlProps/ctrlProp758.xml"/><Relationship Id="rId100" Type="http://schemas.openxmlformats.org/officeDocument/2006/relationships/ctrlProp" Target="../ctrlProps/ctrlProp781.xml"/><Relationship Id="rId105" Type="http://schemas.openxmlformats.org/officeDocument/2006/relationships/ctrlProp" Target="../ctrlProps/ctrlProp786.xml"/><Relationship Id="rId113" Type="http://schemas.openxmlformats.org/officeDocument/2006/relationships/ctrlProp" Target="../ctrlProps/ctrlProp794.xml"/><Relationship Id="rId118" Type="http://schemas.openxmlformats.org/officeDocument/2006/relationships/ctrlProp" Target="../ctrlProps/ctrlProp799.xml"/><Relationship Id="rId126" Type="http://schemas.openxmlformats.org/officeDocument/2006/relationships/ctrlProp" Target="../ctrlProps/ctrlProp807.xml"/><Relationship Id="rId8" Type="http://schemas.openxmlformats.org/officeDocument/2006/relationships/printerSettings" Target="../printerSettings/printerSettings119.bin"/><Relationship Id="rId51" Type="http://schemas.openxmlformats.org/officeDocument/2006/relationships/ctrlProp" Target="../ctrlProps/ctrlProp732.xml"/><Relationship Id="rId72" Type="http://schemas.openxmlformats.org/officeDocument/2006/relationships/ctrlProp" Target="../ctrlProps/ctrlProp753.xml"/><Relationship Id="rId80" Type="http://schemas.openxmlformats.org/officeDocument/2006/relationships/ctrlProp" Target="../ctrlProps/ctrlProp761.xml"/><Relationship Id="rId85" Type="http://schemas.openxmlformats.org/officeDocument/2006/relationships/ctrlProp" Target="../ctrlProps/ctrlProp766.xml"/><Relationship Id="rId93" Type="http://schemas.openxmlformats.org/officeDocument/2006/relationships/ctrlProp" Target="../ctrlProps/ctrlProp774.xml"/><Relationship Id="rId98" Type="http://schemas.openxmlformats.org/officeDocument/2006/relationships/ctrlProp" Target="../ctrlProps/ctrlProp779.xml"/><Relationship Id="rId121" Type="http://schemas.openxmlformats.org/officeDocument/2006/relationships/ctrlProp" Target="../ctrlProps/ctrlProp802.xml"/><Relationship Id="rId3" Type="http://schemas.openxmlformats.org/officeDocument/2006/relationships/printerSettings" Target="../printerSettings/printerSettings114.bin"/><Relationship Id="rId12" Type="http://schemas.openxmlformats.org/officeDocument/2006/relationships/ctrlProp" Target="../ctrlProps/ctrlProp693.xml"/><Relationship Id="rId17" Type="http://schemas.openxmlformats.org/officeDocument/2006/relationships/ctrlProp" Target="../ctrlProps/ctrlProp698.xml"/><Relationship Id="rId25" Type="http://schemas.openxmlformats.org/officeDocument/2006/relationships/ctrlProp" Target="../ctrlProps/ctrlProp706.xml"/><Relationship Id="rId33" Type="http://schemas.openxmlformats.org/officeDocument/2006/relationships/ctrlProp" Target="../ctrlProps/ctrlProp714.xml"/><Relationship Id="rId38" Type="http://schemas.openxmlformats.org/officeDocument/2006/relationships/ctrlProp" Target="../ctrlProps/ctrlProp719.xml"/><Relationship Id="rId46" Type="http://schemas.openxmlformats.org/officeDocument/2006/relationships/ctrlProp" Target="../ctrlProps/ctrlProp727.xml"/><Relationship Id="rId59" Type="http://schemas.openxmlformats.org/officeDocument/2006/relationships/ctrlProp" Target="../ctrlProps/ctrlProp740.xml"/><Relationship Id="rId67" Type="http://schemas.openxmlformats.org/officeDocument/2006/relationships/ctrlProp" Target="../ctrlProps/ctrlProp748.xml"/><Relationship Id="rId103" Type="http://schemas.openxmlformats.org/officeDocument/2006/relationships/ctrlProp" Target="../ctrlProps/ctrlProp784.xml"/><Relationship Id="rId108" Type="http://schemas.openxmlformats.org/officeDocument/2006/relationships/ctrlProp" Target="../ctrlProps/ctrlProp789.xml"/><Relationship Id="rId116" Type="http://schemas.openxmlformats.org/officeDocument/2006/relationships/ctrlProp" Target="../ctrlProps/ctrlProp797.xml"/><Relationship Id="rId124" Type="http://schemas.openxmlformats.org/officeDocument/2006/relationships/ctrlProp" Target="../ctrlProps/ctrlProp805.xml"/><Relationship Id="rId129" Type="http://schemas.openxmlformats.org/officeDocument/2006/relationships/ctrlProp" Target="../ctrlProps/ctrlProp810.xml"/><Relationship Id="rId20" Type="http://schemas.openxmlformats.org/officeDocument/2006/relationships/ctrlProp" Target="../ctrlProps/ctrlProp701.xml"/><Relationship Id="rId41" Type="http://schemas.openxmlformats.org/officeDocument/2006/relationships/ctrlProp" Target="../ctrlProps/ctrlProp722.xml"/><Relationship Id="rId54" Type="http://schemas.openxmlformats.org/officeDocument/2006/relationships/ctrlProp" Target="../ctrlProps/ctrlProp735.xml"/><Relationship Id="rId62" Type="http://schemas.openxmlformats.org/officeDocument/2006/relationships/ctrlProp" Target="../ctrlProps/ctrlProp743.xml"/><Relationship Id="rId70" Type="http://schemas.openxmlformats.org/officeDocument/2006/relationships/ctrlProp" Target="../ctrlProps/ctrlProp751.xml"/><Relationship Id="rId75" Type="http://schemas.openxmlformats.org/officeDocument/2006/relationships/ctrlProp" Target="../ctrlProps/ctrlProp756.xml"/><Relationship Id="rId83" Type="http://schemas.openxmlformats.org/officeDocument/2006/relationships/ctrlProp" Target="../ctrlProps/ctrlProp764.xml"/><Relationship Id="rId88" Type="http://schemas.openxmlformats.org/officeDocument/2006/relationships/ctrlProp" Target="../ctrlProps/ctrlProp769.xml"/><Relationship Id="rId91" Type="http://schemas.openxmlformats.org/officeDocument/2006/relationships/ctrlProp" Target="../ctrlProps/ctrlProp772.xml"/><Relationship Id="rId96" Type="http://schemas.openxmlformats.org/officeDocument/2006/relationships/ctrlProp" Target="../ctrlProps/ctrlProp777.xml"/><Relationship Id="rId111" Type="http://schemas.openxmlformats.org/officeDocument/2006/relationships/ctrlProp" Target="../ctrlProps/ctrlProp792.xml"/><Relationship Id="rId132" Type="http://schemas.openxmlformats.org/officeDocument/2006/relationships/comments" Target="../comments12.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ctrlProp" Target="../ctrlProps/ctrlProp696.xml"/><Relationship Id="rId23" Type="http://schemas.openxmlformats.org/officeDocument/2006/relationships/ctrlProp" Target="../ctrlProps/ctrlProp704.xml"/><Relationship Id="rId28" Type="http://schemas.openxmlformats.org/officeDocument/2006/relationships/ctrlProp" Target="../ctrlProps/ctrlProp709.xml"/><Relationship Id="rId36" Type="http://schemas.openxmlformats.org/officeDocument/2006/relationships/ctrlProp" Target="../ctrlProps/ctrlProp717.xml"/><Relationship Id="rId49" Type="http://schemas.openxmlformats.org/officeDocument/2006/relationships/ctrlProp" Target="../ctrlProps/ctrlProp730.xml"/><Relationship Id="rId57" Type="http://schemas.openxmlformats.org/officeDocument/2006/relationships/ctrlProp" Target="../ctrlProps/ctrlProp738.xml"/><Relationship Id="rId106" Type="http://schemas.openxmlformats.org/officeDocument/2006/relationships/ctrlProp" Target="../ctrlProps/ctrlProp787.xml"/><Relationship Id="rId114" Type="http://schemas.openxmlformats.org/officeDocument/2006/relationships/ctrlProp" Target="../ctrlProps/ctrlProp795.xml"/><Relationship Id="rId119" Type="http://schemas.openxmlformats.org/officeDocument/2006/relationships/ctrlProp" Target="../ctrlProps/ctrlProp800.xml"/><Relationship Id="rId127" Type="http://schemas.openxmlformats.org/officeDocument/2006/relationships/ctrlProp" Target="../ctrlProps/ctrlProp808.xml"/><Relationship Id="rId10" Type="http://schemas.openxmlformats.org/officeDocument/2006/relationships/drawing" Target="../drawings/drawing13.xml"/><Relationship Id="rId31" Type="http://schemas.openxmlformats.org/officeDocument/2006/relationships/ctrlProp" Target="../ctrlProps/ctrlProp712.xml"/><Relationship Id="rId44" Type="http://schemas.openxmlformats.org/officeDocument/2006/relationships/ctrlProp" Target="../ctrlProps/ctrlProp725.xml"/><Relationship Id="rId52" Type="http://schemas.openxmlformats.org/officeDocument/2006/relationships/ctrlProp" Target="../ctrlProps/ctrlProp733.xml"/><Relationship Id="rId60" Type="http://schemas.openxmlformats.org/officeDocument/2006/relationships/ctrlProp" Target="../ctrlProps/ctrlProp741.xml"/><Relationship Id="rId65" Type="http://schemas.openxmlformats.org/officeDocument/2006/relationships/ctrlProp" Target="../ctrlProps/ctrlProp746.xml"/><Relationship Id="rId73" Type="http://schemas.openxmlformats.org/officeDocument/2006/relationships/ctrlProp" Target="../ctrlProps/ctrlProp754.xml"/><Relationship Id="rId78" Type="http://schemas.openxmlformats.org/officeDocument/2006/relationships/ctrlProp" Target="../ctrlProps/ctrlProp759.xml"/><Relationship Id="rId81" Type="http://schemas.openxmlformats.org/officeDocument/2006/relationships/ctrlProp" Target="../ctrlProps/ctrlProp762.xml"/><Relationship Id="rId86" Type="http://schemas.openxmlformats.org/officeDocument/2006/relationships/ctrlProp" Target="../ctrlProps/ctrlProp767.xml"/><Relationship Id="rId94" Type="http://schemas.openxmlformats.org/officeDocument/2006/relationships/ctrlProp" Target="../ctrlProps/ctrlProp775.xml"/><Relationship Id="rId99" Type="http://schemas.openxmlformats.org/officeDocument/2006/relationships/ctrlProp" Target="../ctrlProps/ctrlProp780.xml"/><Relationship Id="rId101" Type="http://schemas.openxmlformats.org/officeDocument/2006/relationships/ctrlProp" Target="../ctrlProps/ctrlProp782.xml"/><Relationship Id="rId122" Type="http://schemas.openxmlformats.org/officeDocument/2006/relationships/ctrlProp" Target="../ctrlProps/ctrlProp803.xml"/><Relationship Id="rId130" Type="http://schemas.openxmlformats.org/officeDocument/2006/relationships/ctrlProp" Target="../ctrlProps/ctrlProp811.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ctrlProp" Target="../ctrlProps/ctrlProp694.xml"/><Relationship Id="rId18" Type="http://schemas.openxmlformats.org/officeDocument/2006/relationships/ctrlProp" Target="../ctrlProps/ctrlProp699.xml"/><Relationship Id="rId39" Type="http://schemas.openxmlformats.org/officeDocument/2006/relationships/ctrlProp" Target="../ctrlProps/ctrlProp720.xml"/><Relationship Id="rId109" Type="http://schemas.openxmlformats.org/officeDocument/2006/relationships/ctrlProp" Target="../ctrlProps/ctrlProp790.xml"/><Relationship Id="rId34" Type="http://schemas.openxmlformats.org/officeDocument/2006/relationships/ctrlProp" Target="../ctrlProps/ctrlProp715.xml"/><Relationship Id="rId50" Type="http://schemas.openxmlformats.org/officeDocument/2006/relationships/ctrlProp" Target="../ctrlProps/ctrlProp731.xml"/><Relationship Id="rId55" Type="http://schemas.openxmlformats.org/officeDocument/2006/relationships/ctrlProp" Target="../ctrlProps/ctrlProp736.xml"/><Relationship Id="rId76" Type="http://schemas.openxmlformats.org/officeDocument/2006/relationships/ctrlProp" Target="../ctrlProps/ctrlProp757.xml"/><Relationship Id="rId97" Type="http://schemas.openxmlformats.org/officeDocument/2006/relationships/ctrlProp" Target="../ctrlProps/ctrlProp778.xml"/><Relationship Id="rId104" Type="http://schemas.openxmlformats.org/officeDocument/2006/relationships/ctrlProp" Target="../ctrlProps/ctrlProp785.xml"/><Relationship Id="rId120" Type="http://schemas.openxmlformats.org/officeDocument/2006/relationships/ctrlProp" Target="../ctrlProps/ctrlProp801.xml"/><Relationship Id="rId125" Type="http://schemas.openxmlformats.org/officeDocument/2006/relationships/ctrlProp" Target="../ctrlProps/ctrlProp806.xml"/><Relationship Id="rId7" Type="http://schemas.openxmlformats.org/officeDocument/2006/relationships/printerSettings" Target="../printerSettings/printerSettings118.bin"/><Relationship Id="rId71" Type="http://schemas.openxmlformats.org/officeDocument/2006/relationships/ctrlProp" Target="../ctrlProps/ctrlProp752.xml"/><Relationship Id="rId92" Type="http://schemas.openxmlformats.org/officeDocument/2006/relationships/ctrlProp" Target="../ctrlProps/ctrlProp773.xml"/><Relationship Id="rId2" Type="http://schemas.openxmlformats.org/officeDocument/2006/relationships/printerSettings" Target="../printerSettings/printerSettings113.bin"/><Relationship Id="rId29" Type="http://schemas.openxmlformats.org/officeDocument/2006/relationships/ctrlProp" Target="../ctrlProps/ctrlProp710.xml"/><Relationship Id="rId24" Type="http://schemas.openxmlformats.org/officeDocument/2006/relationships/ctrlProp" Target="../ctrlProps/ctrlProp705.xml"/><Relationship Id="rId40" Type="http://schemas.openxmlformats.org/officeDocument/2006/relationships/ctrlProp" Target="../ctrlProps/ctrlProp721.xml"/><Relationship Id="rId45" Type="http://schemas.openxmlformats.org/officeDocument/2006/relationships/ctrlProp" Target="../ctrlProps/ctrlProp726.xml"/><Relationship Id="rId66" Type="http://schemas.openxmlformats.org/officeDocument/2006/relationships/ctrlProp" Target="../ctrlProps/ctrlProp747.xml"/><Relationship Id="rId87" Type="http://schemas.openxmlformats.org/officeDocument/2006/relationships/ctrlProp" Target="../ctrlProps/ctrlProp768.xml"/><Relationship Id="rId110" Type="http://schemas.openxmlformats.org/officeDocument/2006/relationships/ctrlProp" Target="../ctrlProps/ctrlProp791.xml"/><Relationship Id="rId115" Type="http://schemas.openxmlformats.org/officeDocument/2006/relationships/ctrlProp" Target="../ctrlProps/ctrlProp796.xml"/><Relationship Id="rId131" Type="http://schemas.openxmlformats.org/officeDocument/2006/relationships/ctrlProp" Target="../ctrlProps/ctrlProp812.xml"/><Relationship Id="rId61" Type="http://schemas.openxmlformats.org/officeDocument/2006/relationships/ctrlProp" Target="../ctrlProps/ctrlProp742.xml"/><Relationship Id="rId82" Type="http://schemas.openxmlformats.org/officeDocument/2006/relationships/ctrlProp" Target="../ctrlProps/ctrlProp763.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833.xml"/><Relationship Id="rId117" Type="http://schemas.openxmlformats.org/officeDocument/2006/relationships/ctrlProp" Target="../ctrlProps/ctrlProp924.xml"/><Relationship Id="rId21" Type="http://schemas.openxmlformats.org/officeDocument/2006/relationships/ctrlProp" Target="../ctrlProps/ctrlProp828.xml"/><Relationship Id="rId42" Type="http://schemas.openxmlformats.org/officeDocument/2006/relationships/ctrlProp" Target="../ctrlProps/ctrlProp849.xml"/><Relationship Id="rId47" Type="http://schemas.openxmlformats.org/officeDocument/2006/relationships/ctrlProp" Target="../ctrlProps/ctrlProp854.xml"/><Relationship Id="rId63" Type="http://schemas.openxmlformats.org/officeDocument/2006/relationships/ctrlProp" Target="../ctrlProps/ctrlProp870.xml"/><Relationship Id="rId68" Type="http://schemas.openxmlformats.org/officeDocument/2006/relationships/ctrlProp" Target="../ctrlProps/ctrlProp875.xml"/><Relationship Id="rId84" Type="http://schemas.openxmlformats.org/officeDocument/2006/relationships/ctrlProp" Target="../ctrlProps/ctrlProp891.xml"/><Relationship Id="rId89" Type="http://schemas.openxmlformats.org/officeDocument/2006/relationships/ctrlProp" Target="../ctrlProps/ctrlProp896.xml"/><Relationship Id="rId112" Type="http://schemas.openxmlformats.org/officeDocument/2006/relationships/ctrlProp" Target="../ctrlProps/ctrlProp919.xml"/><Relationship Id="rId133" Type="http://schemas.openxmlformats.org/officeDocument/2006/relationships/ctrlProp" Target="../ctrlProps/ctrlProp940.xml"/><Relationship Id="rId16" Type="http://schemas.openxmlformats.org/officeDocument/2006/relationships/ctrlProp" Target="../ctrlProps/ctrlProp823.xml"/><Relationship Id="rId107" Type="http://schemas.openxmlformats.org/officeDocument/2006/relationships/ctrlProp" Target="../ctrlProps/ctrlProp914.xml"/><Relationship Id="rId11" Type="http://schemas.openxmlformats.org/officeDocument/2006/relationships/ctrlProp" Target="../ctrlProps/ctrlProp818.xml"/><Relationship Id="rId32" Type="http://schemas.openxmlformats.org/officeDocument/2006/relationships/ctrlProp" Target="../ctrlProps/ctrlProp839.xml"/><Relationship Id="rId37" Type="http://schemas.openxmlformats.org/officeDocument/2006/relationships/ctrlProp" Target="../ctrlProps/ctrlProp844.xml"/><Relationship Id="rId53" Type="http://schemas.openxmlformats.org/officeDocument/2006/relationships/ctrlProp" Target="../ctrlProps/ctrlProp860.xml"/><Relationship Id="rId58" Type="http://schemas.openxmlformats.org/officeDocument/2006/relationships/ctrlProp" Target="../ctrlProps/ctrlProp865.xml"/><Relationship Id="rId74" Type="http://schemas.openxmlformats.org/officeDocument/2006/relationships/ctrlProp" Target="../ctrlProps/ctrlProp881.xml"/><Relationship Id="rId79" Type="http://schemas.openxmlformats.org/officeDocument/2006/relationships/ctrlProp" Target="../ctrlProps/ctrlProp886.xml"/><Relationship Id="rId102" Type="http://schemas.openxmlformats.org/officeDocument/2006/relationships/ctrlProp" Target="../ctrlProps/ctrlProp909.xml"/><Relationship Id="rId123" Type="http://schemas.openxmlformats.org/officeDocument/2006/relationships/ctrlProp" Target="../ctrlProps/ctrlProp930.xml"/><Relationship Id="rId128" Type="http://schemas.openxmlformats.org/officeDocument/2006/relationships/ctrlProp" Target="../ctrlProps/ctrlProp935.xml"/><Relationship Id="rId5" Type="http://schemas.openxmlformats.org/officeDocument/2006/relationships/vmlDrawing" Target="../drawings/vmlDrawing13.vml"/><Relationship Id="rId90" Type="http://schemas.openxmlformats.org/officeDocument/2006/relationships/ctrlProp" Target="../ctrlProps/ctrlProp897.xml"/><Relationship Id="rId95" Type="http://schemas.openxmlformats.org/officeDocument/2006/relationships/ctrlProp" Target="../ctrlProps/ctrlProp902.xml"/><Relationship Id="rId14" Type="http://schemas.openxmlformats.org/officeDocument/2006/relationships/ctrlProp" Target="../ctrlProps/ctrlProp821.xml"/><Relationship Id="rId22" Type="http://schemas.openxmlformats.org/officeDocument/2006/relationships/ctrlProp" Target="../ctrlProps/ctrlProp829.xml"/><Relationship Id="rId27" Type="http://schemas.openxmlformats.org/officeDocument/2006/relationships/ctrlProp" Target="../ctrlProps/ctrlProp834.xml"/><Relationship Id="rId30" Type="http://schemas.openxmlformats.org/officeDocument/2006/relationships/ctrlProp" Target="../ctrlProps/ctrlProp837.xml"/><Relationship Id="rId35" Type="http://schemas.openxmlformats.org/officeDocument/2006/relationships/ctrlProp" Target="../ctrlProps/ctrlProp842.xml"/><Relationship Id="rId43" Type="http://schemas.openxmlformats.org/officeDocument/2006/relationships/ctrlProp" Target="../ctrlProps/ctrlProp850.xml"/><Relationship Id="rId48" Type="http://schemas.openxmlformats.org/officeDocument/2006/relationships/ctrlProp" Target="../ctrlProps/ctrlProp855.xml"/><Relationship Id="rId56" Type="http://schemas.openxmlformats.org/officeDocument/2006/relationships/ctrlProp" Target="../ctrlProps/ctrlProp863.xml"/><Relationship Id="rId64" Type="http://schemas.openxmlformats.org/officeDocument/2006/relationships/ctrlProp" Target="../ctrlProps/ctrlProp871.xml"/><Relationship Id="rId69" Type="http://schemas.openxmlformats.org/officeDocument/2006/relationships/ctrlProp" Target="../ctrlProps/ctrlProp876.xml"/><Relationship Id="rId77" Type="http://schemas.openxmlformats.org/officeDocument/2006/relationships/ctrlProp" Target="../ctrlProps/ctrlProp884.xml"/><Relationship Id="rId100" Type="http://schemas.openxmlformats.org/officeDocument/2006/relationships/ctrlProp" Target="../ctrlProps/ctrlProp907.xml"/><Relationship Id="rId105" Type="http://schemas.openxmlformats.org/officeDocument/2006/relationships/ctrlProp" Target="../ctrlProps/ctrlProp912.xml"/><Relationship Id="rId113" Type="http://schemas.openxmlformats.org/officeDocument/2006/relationships/ctrlProp" Target="../ctrlProps/ctrlProp920.xml"/><Relationship Id="rId118" Type="http://schemas.openxmlformats.org/officeDocument/2006/relationships/ctrlProp" Target="../ctrlProps/ctrlProp925.xml"/><Relationship Id="rId126" Type="http://schemas.openxmlformats.org/officeDocument/2006/relationships/ctrlProp" Target="../ctrlProps/ctrlProp933.xml"/><Relationship Id="rId134" Type="http://schemas.openxmlformats.org/officeDocument/2006/relationships/ctrlProp" Target="../ctrlProps/ctrlProp941.xml"/><Relationship Id="rId8" Type="http://schemas.openxmlformats.org/officeDocument/2006/relationships/ctrlProp" Target="../ctrlProps/ctrlProp815.xml"/><Relationship Id="rId51" Type="http://schemas.openxmlformats.org/officeDocument/2006/relationships/ctrlProp" Target="../ctrlProps/ctrlProp858.xml"/><Relationship Id="rId72" Type="http://schemas.openxmlformats.org/officeDocument/2006/relationships/ctrlProp" Target="../ctrlProps/ctrlProp879.xml"/><Relationship Id="rId80" Type="http://schemas.openxmlformats.org/officeDocument/2006/relationships/ctrlProp" Target="../ctrlProps/ctrlProp887.xml"/><Relationship Id="rId85" Type="http://schemas.openxmlformats.org/officeDocument/2006/relationships/ctrlProp" Target="../ctrlProps/ctrlProp892.xml"/><Relationship Id="rId93" Type="http://schemas.openxmlformats.org/officeDocument/2006/relationships/ctrlProp" Target="../ctrlProps/ctrlProp900.xml"/><Relationship Id="rId98" Type="http://schemas.openxmlformats.org/officeDocument/2006/relationships/ctrlProp" Target="../ctrlProps/ctrlProp905.xml"/><Relationship Id="rId121" Type="http://schemas.openxmlformats.org/officeDocument/2006/relationships/ctrlProp" Target="../ctrlProps/ctrlProp928.xml"/><Relationship Id="rId3" Type="http://schemas.openxmlformats.org/officeDocument/2006/relationships/printerSettings" Target="../printerSettings/printerSettings123.bin"/><Relationship Id="rId12" Type="http://schemas.openxmlformats.org/officeDocument/2006/relationships/ctrlProp" Target="../ctrlProps/ctrlProp819.xml"/><Relationship Id="rId17" Type="http://schemas.openxmlformats.org/officeDocument/2006/relationships/ctrlProp" Target="../ctrlProps/ctrlProp824.xml"/><Relationship Id="rId25" Type="http://schemas.openxmlformats.org/officeDocument/2006/relationships/ctrlProp" Target="../ctrlProps/ctrlProp832.xml"/><Relationship Id="rId33" Type="http://schemas.openxmlformats.org/officeDocument/2006/relationships/ctrlProp" Target="../ctrlProps/ctrlProp840.xml"/><Relationship Id="rId38" Type="http://schemas.openxmlformats.org/officeDocument/2006/relationships/ctrlProp" Target="../ctrlProps/ctrlProp845.xml"/><Relationship Id="rId46" Type="http://schemas.openxmlformats.org/officeDocument/2006/relationships/ctrlProp" Target="../ctrlProps/ctrlProp853.xml"/><Relationship Id="rId59" Type="http://schemas.openxmlformats.org/officeDocument/2006/relationships/ctrlProp" Target="../ctrlProps/ctrlProp866.xml"/><Relationship Id="rId67" Type="http://schemas.openxmlformats.org/officeDocument/2006/relationships/ctrlProp" Target="../ctrlProps/ctrlProp874.xml"/><Relationship Id="rId103" Type="http://schemas.openxmlformats.org/officeDocument/2006/relationships/ctrlProp" Target="../ctrlProps/ctrlProp910.xml"/><Relationship Id="rId108" Type="http://schemas.openxmlformats.org/officeDocument/2006/relationships/ctrlProp" Target="../ctrlProps/ctrlProp915.xml"/><Relationship Id="rId116" Type="http://schemas.openxmlformats.org/officeDocument/2006/relationships/ctrlProp" Target="../ctrlProps/ctrlProp923.xml"/><Relationship Id="rId124" Type="http://schemas.openxmlformats.org/officeDocument/2006/relationships/ctrlProp" Target="../ctrlProps/ctrlProp931.xml"/><Relationship Id="rId129" Type="http://schemas.openxmlformats.org/officeDocument/2006/relationships/ctrlProp" Target="../ctrlProps/ctrlProp936.xml"/><Relationship Id="rId20" Type="http://schemas.openxmlformats.org/officeDocument/2006/relationships/ctrlProp" Target="../ctrlProps/ctrlProp827.xml"/><Relationship Id="rId41" Type="http://schemas.openxmlformats.org/officeDocument/2006/relationships/ctrlProp" Target="../ctrlProps/ctrlProp848.xml"/><Relationship Id="rId54" Type="http://schemas.openxmlformats.org/officeDocument/2006/relationships/ctrlProp" Target="../ctrlProps/ctrlProp861.xml"/><Relationship Id="rId62" Type="http://schemas.openxmlformats.org/officeDocument/2006/relationships/ctrlProp" Target="../ctrlProps/ctrlProp869.xml"/><Relationship Id="rId70" Type="http://schemas.openxmlformats.org/officeDocument/2006/relationships/ctrlProp" Target="../ctrlProps/ctrlProp877.xml"/><Relationship Id="rId75" Type="http://schemas.openxmlformats.org/officeDocument/2006/relationships/ctrlProp" Target="../ctrlProps/ctrlProp882.xml"/><Relationship Id="rId83" Type="http://schemas.openxmlformats.org/officeDocument/2006/relationships/ctrlProp" Target="../ctrlProps/ctrlProp890.xml"/><Relationship Id="rId88" Type="http://schemas.openxmlformats.org/officeDocument/2006/relationships/ctrlProp" Target="../ctrlProps/ctrlProp895.xml"/><Relationship Id="rId91" Type="http://schemas.openxmlformats.org/officeDocument/2006/relationships/ctrlProp" Target="../ctrlProps/ctrlProp898.xml"/><Relationship Id="rId96" Type="http://schemas.openxmlformats.org/officeDocument/2006/relationships/ctrlProp" Target="../ctrlProps/ctrlProp903.xml"/><Relationship Id="rId111" Type="http://schemas.openxmlformats.org/officeDocument/2006/relationships/ctrlProp" Target="../ctrlProps/ctrlProp918.xml"/><Relationship Id="rId132" Type="http://schemas.openxmlformats.org/officeDocument/2006/relationships/ctrlProp" Target="../ctrlProps/ctrlProp939.xml"/><Relationship Id="rId1" Type="http://schemas.openxmlformats.org/officeDocument/2006/relationships/printerSettings" Target="../printerSettings/printerSettings121.bin"/><Relationship Id="rId6" Type="http://schemas.openxmlformats.org/officeDocument/2006/relationships/ctrlProp" Target="../ctrlProps/ctrlProp813.xml"/><Relationship Id="rId15" Type="http://schemas.openxmlformats.org/officeDocument/2006/relationships/ctrlProp" Target="../ctrlProps/ctrlProp822.xml"/><Relationship Id="rId23" Type="http://schemas.openxmlformats.org/officeDocument/2006/relationships/ctrlProp" Target="../ctrlProps/ctrlProp830.xml"/><Relationship Id="rId28" Type="http://schemas.openxmlformats.org/officeDocument/2006/relationships/ctrlProp" Target="../ctrlProps/ctrlProp835.xml"/><Relationship Id="rId36" Type="http://schemas.openxmlformats.org/officeDocument/2006/relationships/ctrlProp" Target="../ctrlProps/ctrlProp843.xml"/><Relationship Id="rId49" Type="http://schemas.openxmlformats.org/officeDocument/2006/relationships/ctrlProp" Target="../ctrlProps/ctrlProp856.xml"/><Relationship Id="rId57" Type="http://schemas.openxmlformats.org/officeDocument/2006/relationships/ctrlProp" Target="../ctrlProps/ctrlProp864.xml"/><Relationship Id="rId106" Type="http://schemas.openxmlformats.org/officeDocument/2006/relationships/ctrlProp" Target="../ctrlProps/ctrlProp913.xml"/><Relationship Id="rId114" Type="http://schemas.openxmlformats.org/officeDocument/2006/relationships/ctrlProp" Target="../ctrlProps/ctrlProp921.xml"/><Relationship Id="rId119" Type="http://schemas.openxmlformats.org/officeDocument/2006/relationships/ctrlProp" Target="../ctrlProps/ctrlProp926.xml"/><Relationship Id="rId127" Type="http://schemas.openxmlformats.org/officeDocument/2006/relationships/ctrlProp" Target="../ctrlProps/ctrlProp934.xml"/><Relationship Id="rId10" Type="http://schemas.openxmlformats.org/officeDocument/2006/relationships/ctrlProp" Target="../ctrlProps/ctrlProp817.xml"/><Relationship Id="rId31" Type="http://schemas.openxmlformats.org/officeDocument/2006/relationships/ctrlProp" Target="../ctrlProps/ctrlProp838.xml"/><Relationship Id="rId44" Type="http://schemas.openxmlformats.org/officeDocument/2006/relationships/ctrlProp" Target="../ctrlProps/ctrlProp851.xml"/><Relationship Id="rId52" Type="http://schemas.openxmlformats.org/officeDocument/2006/relationships/ctrlProp" Target="../ctrlProps/ctrlProp859.xml"/><Relationship Id="rId60" Type="http://schemas.openxmlformats.org/officeDocument/2006/relationships/ctrlProp" Target="../ctrlProps/ctrlProp867.xml"/><Relationship Id="rId65" Type="http://schemas.openxmlformats.org/officeDocument/2006/relationships/ctrlProp" Target="../ctrlProps/ctrlProp872.xml"/><Relationship Id="rId73" Type="http://schemas.openxmlformats.org/officeDocument/2006/relationships/ctrlProp" Target="../ctrlProps/ctrlProp880.xml"/><Relationship Id="rId78" Type="http://schemas.openxmlformats.org/officeDocument/2006/relationships/ctrlProp" Target="../ctrlProps/ctrlProp885.xml"/><Relationship Id="rId81" Type="http://schemas.openxmlformats.org/officeDocument/2006/relationships/ctrlProp" Target="../ctrlProps/ctrlProp888.xml"/><Relationship Id="rId86" Type="http://schemas.openxmlformats.org/officeDocument/2006/relationships/ctrlProp" Target="../ctrlProps/ctrlProp893.xml"/><Relationship Id="rId94" Type="http://schemas.openxmlformats.org/officeDocument/2006/relationships/ctrlProp" Target="../ctrlProps/ctrlProp901.xml"/><Relationship Id="rId99" Type="http://schemas.openxmlformats.org/officeDocument/2006/relationships/ctrlProp" Target="../ctrlProps/ctrlProp906.xml"/><Relationship Id="rId101" Type="http://schemas.openxmlformats.org/officeDocument/2006/relationships/ctrlProp" Target="../ctrlProps/ctrlProp908.xml"/><Relationship Id="rId122" Type="http://schemas.openxmlformats.org/officeDocument/2006/relationships/ctrlProp" Target="../ctrlProps/ctrlProp929.xml"/><Relationship Id="rId130" Type="http://schemas.openxmlformats.org/officeDocument/2006/relationships/ctrlProp" Target="../ctrlProps/ctrlProp937.xml"/><Relationship Id="rId135" Type="http://schemas.openxmlformats.org/officeDocument/2006/relationships/comments" Target="../comments13.xml"/><Relationship Id="rId4" Type="http://schemas.openxmlformats.org/officeDocument/2006/relationships/drawing" Target="../drawings/drawing14.xml"/><Relationship Id="rId9" Type="http://schemas.openxmlformats.org/officeDocument/2006/relationships/ctrlProp" Target="../ctrlProps/ctrlProp816.xml"/><Relationship Id="rId13" Type="http://schemas.openxmlformats.org/officeDocument/2006/relationships/ctrlProp" Target="../ctrlProps/ctrlProp820.xml"/><Relationship Id="rId18" Type="http://schemas.openxmlformats.org/officeDocument/2006/relationships/ctrlProp" Target="../ctrlProps/ctrlProp825.xml"/><Relationship Id="rId39" Type="http://schemas.openxmlformats.org/officeDocument/2006/relationships/ctrlProp" Target="../ctrlProps/ctrlProp846.xml"/><Relationship Id="rId109" Type="http://schemas.openxmlformats.org/officeDocument/2006/relationships/ctrlProp" Target="../ctrlProps/ctrlProp916.xml"/><Relationship Id="rId34" Type="http://schemas.openxmlformats.org/officeDocument/2006/relationships/ctrlProp" Target="../ctrlProps/ctrlProp841.xml"/><Relationship Id="rId50" Type="http://schemas.openxmlformats.org/officeDocument/2006/relationships/ctrlProp" Target="../ctrlProps/ctrlProp857.xml"/><Relationship Id="rId55" Type="http://schemas.openxmlformats.org/officeDocument/2006/relationships/ctrlProp" Target="../ctrlProps/ctrlProp862.xml"/><Relationship Id="rId76" Type="http://schemas.openxmlformats.org/officeDocument/2006/relationships/ctrlProp" Target="../ctrlProps/ctrlProp883.xml"/><Relationship Id="rId97" Type="http://schemas.openxmlformats.org/officeDocument/2006/relationships/ctrlProp" Target="../ctrlProps/ctrlProp904.xml"/><Relationship Id="rId104" Type="http://schemas.openxmlformats.org/officeDocument/2006/relationships/ctrlProp" Target="../ctrlProps/ctrlProp911.xml"/><Relationship Id="rId120" Type="http://schemas.openxmlformats.org/officeDocument/2006/relationships/ctrlProp" Target="../ctrlProps/ctrlProp927.xml"/><Relationship Id="rId125" Type="http://schemas.openxmlformats.org/officeDocument/2006/relationships/ctrlProp" Target="../ctrlProps/ctrlProp932.xml"/><Relationship Id="rId7" Type="http://schemas.openxmlformats.org/officeDocument/2006/relationships/ctrlProp" Target="../ctrlProps/ctrlProp814.xml"/><Relationship Id="rId71" Type="http://schemas.openxmlformats.org/officeDocument/2006/relationships/ctrlProp" Target="../ctrlProps/ctrlProp878.xml"/><Relationship Id="rId92" Type="http://schemas.openxmlformats.org/officeDocument/2006/relationships/ctrlProp" Target="../ctrlProps/ctrlProp899.xml"/><Relationship Id="rId2" Type="http://schemas.openxmlformats.org/officeDocument/2006/relationships/printerSettings" Target="../printerSettings/printerSettings122.bin"/><Relationship Id="rId29" Type="http://schemas.openxmlformats.org/officeDocument/2006/relationships/ctrlProp" Target="../ctrlProps/ctrlProp836.xml"/><Relationship Id="rId24" Type="http://schemas.openxmlformats.org/officeDocument/2006/relationships/ctrlProp" Target="../ctrlProps/ctrlProp831.xml"/><Relationship Id="rId40" Type="http://schemas.openxmlformats.org/officeDocument/2006/relationships/ctrlProp" Target="../ctrlProps/ctrlProp847.xml"/><Relationship Id="rId45" Type="http://schemas.openxmlformats.org/officeDocument/2006/relationships/ctrlProp" Target="../ctrlProps/ctrlProp852.xml"/><Relationship Id="rId66" Type="http://schemas.openxmlformats.org/officeDocument/2006/relationships/ctrlProp" Target="../ctrlProps/ctrlProp873.xml"/><Relationship Id="rId87" Type="http://schemas.openxmlformats.org/officeDocument/2006/relationships/ctrlProp" Target="../ctrlProps/ctrlProp894.xml"/><Relationship Id="rId110" Type="http://schemas.openxmlformats.org/officeDocument/2006/relationships/ctrlProp" Target="../ctrlProps/ctrlProp917.xml"/><Relationship Id="rId115" Type="http://schemas.openxmlformats.org/officeDocument/2006/relationships/ctrlProp" Target="../ctrlProps/ctrlProp922.xml"/><Relationship Id="rId131" Type="http://schemas.openxmlformats.org/officeDocument/2006/relationships/ctrlProp" Target="../ctrlProps/ctrlProp938.xml"/><Relationship Id="rId61" Type="http://schemas.openxmlformats.org/officeDocument/2006/relationships/ctrlProp" Target="../ctrlProps/ctrlProp868.xml"/><Relationship Id="rId82" Type="http://schemas.openxmlformats.org/officeDocument/2006/relationships/ctrlProp" Target="../ctrlProps/ctrlProp889.xml"/><Relationship Id="rId19" Type="http://schemas.openxmlformats.org/officeDocument/2006/relationships/ctrlProp" Target="../ctrlProps/ctrlProp826.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31.bin"/><Relationship Id="rId13" Type="http://schemas.openxmlformats.org/officeDocument/2006/relationships/ctrlProp" Target="../ctrlProps/ctrlProp943.xml"/><Relationship Id="rId18" Type="http://schemas.openxmlformats.org/officeDocument/2006/relationships/ctrlProp" Target="../ctrlProps/ctrlProp948.xml"/><Relationship Id="rId26" Type="http://schemas.openxmlformats.org/officeDocument/2006/relationships/ctrlProp" Target="../ctrlProps/ctrlProp956.xml"/><Relationship Id="rId3" Type="http://schemas.openxmlformats.org/officeDocument/2006/relationships/printerSettings" Target="../printerSettings/printerSettings126.bin"/><Relationship Id="rId21" Type="http://schemas.openxmlformats.org/officeDocument/2006/relationships/ctrlProp" Target="../ctrlProps/ctrlProp951.xml"/><Relationship Id="rId7" Type="http://schemas.openxmlformats.org/officeDocument/2006/relationships/printerSettings" Target="../printerSettings/printerSettings130.bin"/><Relationship Id="rId12" Type="http://schemas.openxmlformats.org/officeDocument/2006/relationships/ctrlProp" Target="../ctrlProps/ctrlProp942.xml"/><Relationship Id="rId17" Type="http://schemas.openxmlformats.org/officeDocument/2006/relationships/ctrlProp" Target="../ctrlProps/ctrlProp947.xml"/><Relationship Id="rId25" Type="http://schemas.openxmlformats.org/officeDocument/2006/relationships/ctrlProp" Target="../ctrlProps/ctrlProp955.xml"/><Relationship Id="rId33" Type="http://schemas.openxmlformats.org/officeDocument/2006/relationships/comments" Target="../comments14.xml"/><Relationship Id="rId2" Type="http://schemas.openxmlformats.org/officeDocument/2006/relationships/printerSettings" Target="../printerSettings/printerSettings125.bin"/><Relationship Id="rId16" Type="http://schemas.openxmlformats.org/officeDocument/2006/relationships/ctrlProp" Target="../ctrlProps/ctrlProp946.xml"/><Relationship Id="rId20" Type="http://schemas.openxmlformats.org/officeDocument/2006/relationships/ctrlProp" Target="../ctrlProps/ctrlProp950.xml"/><Relationship Id="rId29" Type="http://schemas.openxmlformats.org/officeDocument/2006/relationships/ctrlProp" Target="../ctrlProps/ctrlProp959.xml"/><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11" Type="http://schemas.openxmlformats.org/officeDocument/2006/relationships/vmlDrawing" Target="../drawings/vmlDrawing14.vml"/><Relationship Id="rId24" Type="http://schemas.openxmlformats.org/officeDocument/2006/relationships/ctrlProp" Target="../ctrlProps/ctrlProp954.xml"/><Relationship Id="rId32" Type="http://schemas.openxmlformats.org/officeDocument/2006/relationships/ctrlProp" Target="../ctrlProps/ctrlProp962.xml"/><Relationship Id="rId5" Type="http://schemas.openxmlformats.org/officeDocument/2006/relationships/printerSettings" Target="../printerSettings/printerSettings128.bin"/><Relationship Id="rId15" Type="http://schemas.openxmlformats.org/officeDocument/2006/relationships/ctrlProp" Target="../ctrlProps/ctrlProp945.xml"/><Relationship Id="rId23" Type="http://schemas.openxmlformats.org/officeDocument/2006/relationships/ctrlProp" Target="../ctrlProps/ctrlProp953.xml"/><Relationship Id="rId28" Type="http://schemas.openxmlformats.org/officeDocument/2006/relationships/ctrlProp" Target="../ctrlProps/ctrlProp958.xml"/><Relationship Id="rId10" Type="http://schemas.openxmlformats.org/officeDocument/2006/relationships/drawing" Target="../drawings/drawing15.xml"/><Relationship Id="rId19" Type="http://schemas.openxmlformats.org/officeDocument/2006/relationships/ctrlProp" Target="../ctrlProps/ctrlProp949.xml"/><Relationship Id="rId31" Type="http://schemas.openxmlformats.org/officeDocument/2006/relationships/ctrlProp" Target="../ctrlProps/ctrlProp961.xml"/><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 Id="rId14" Type="http://schemas.openxmlformats.org/officeDocument/2006/relationships/ctrlProp" Target="../ctrlProps/ctrlProp944.xml"/><Relationship Id="rId22" Type="http://schemas.openxmlformats.org/officeDocument/2006/relationships/ctrlProp" Target="../ctrlProps/ctrlProp952.xml"/><Relationship Id="rId27" Type="http://schemas.openxmlformats.org/officeDocument/2006/relationships/ctrlProp" Target="../ctrlProps/ctrlProp957.xml"/><Relationship Id="rId30" Type="http://schemas.openxmlformats.org/officeDocument/2006/relationships/ctrlProp" Target="../ctrlProps/ctrlProp96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964.xml"/><Relationship Id="rId18" Type="http://schemas.openxmlformats.org/officeDocument/2006/relationships/ctrlProp" Target="../ctrlProps/ctrlProp969.xml"/><Relationship Id="rId26" Type="http://schemas.openxmlformats.org/officeDocument/2006/relationships/ctrlProp" Target="../ctrlProps/ctrlProp977.xml"/><Relationship Id="rId39" Type="http://schemas.openxmlformats.org/officeDocument/2006/relationships/ctrlProp" Target="../ctrlProps/ctrlProp990.xml"/><Relationship Id="rId21" Type="http://schemas.openxmlformats.org/officeDocument/2006/relationships/ctrlProp" Target="../ctrlProps/ctrlProp972.xml"/><Relationship Id="rId34" Type="http://schemas.openxmlformats.org/officeDocument/2006/relationships/ctrlProp" Target="../ctrlProps/ctrlProp985.xml"/><Relationship Id="rId42" Type="http://schemas.openxmlformats.org/officeDocument/2006/relationships/ctrlProp" Target="../ctrlProps/ctrlProp993.xml"/><Relationship Id="rId47" Type="http://schemas.openxmlformats.org/officeDocument/2006/relationships/ctrlProp" Target="../ctrlProps/ctrlProp998.xml"/><Relationship Id="rId50" Type="http://schemas.openxmlformats.org/officeDocument/2006/relationships/ctrlProp" Target="../ctrlProps/ctrlProp1001.xml"/><Relationship Id="rId55" Type="http://schemas.openxmlformats.org/officeDocument/2006/relationships/comments" Target="../comments15.xml"/><Relationship Id="rId7" Type="http://schemas.openxmlformats.org/officeDocument/2006/relationships/printerSettings" Target="../printerSettings/printerSettings139.bin"/><Relationship Id="rId12" Type="http://schemas.openxmlformats.org/officeDocument/2006/relationships/ctrlProp" Target="../ctrlProps/ctrlProp963.xml"/><Relationship Id="rId17" Type="http://schemas.openxmlformats.org/officeDocument/2006/relationships/ctrlProp" Target="../ctrlProps/ctrlProp968.xml"/><Relationship Id="rId25" Type="http://schemas.openxmlformats.org/officeDocument/2006/relationships/ctrlProp" Target="../ctrlProps/ctrlProp976.xml"/><Relationship Id="rId33" Type="http://schemas.openxmlformats.org/officeDocument/2006/relationships/ctrlProp" Target="../ctrlProps/ctrlProp984.xml"/><Relationship Id="rId38" Type="http://schemas.openxmlformats.org/officeDocument/2006/relationships/ctrlProp" Target="../ctrlProps/ctrlProp989.xml"/><Relationship Id="rId46" Type="http://schemas.openxmlformats.org/officeDocument/2006/relationships/ctrlProp" Target="../ctrlProps/ctrlProp997.xml"/><Relationship Id="rId2" Type="http://schemas.openxmlformats.org/officeDocument/2006/relationships/printerSettings" Target="../printerSettings/printerSettings134.bin"/><Relationship Id="rId16" Type="http://schemas.openxmlformats.org/officeDocument/2006/relationships/ctrlProp" Target="../ctrlProps/ctrlProp967.xml"/><Relationship Id="rId20" Type="http://schemas.openxmlformats.org/officeDocument/2006/relationships/ctrlProp" Target="../ctrlProps/ctrlProp971.xml"/><Relationship Id="rId29" Type="http://schemas.openxmlformats.org/officeDocument/2006/relationships/ctrlProp" Target="../ctrlProps/ctrlProp980.xml"/><Relationship Id="rId41" Type="http://schemas.openxmlformats.org/officeDocument/2006/relationships/ctrlProp" Target="../ctrlProps/ctrlProp992.xml"/><Relationship Id="rId54" Type="http://schemas.openxmlformats.org/officeDocument/2006/relationships/ctrlProp" Target="../ctrlProps/ctrlProp1005.xml"/><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11" Type="http://schemas.openxmlformats.org/officeDocument/2006/relationships/vmlDrawing" Target="../drawings/vmlDrawing15.vml"/><Relationship Id="rId24" Type="http://schemas.openxmlformats.org/officeDocument/2006/relationships/ctrlProp" Target="../ctrlProps/ctrlProp975.xml"/><Relationship Id="rId32" Type="http://schemas.openxmlformats.org/officeDocument/2006/relationships/ctrlProp" Target="../ctrlProps/ctrlProp983.xml"/><Relationship Id="rId37" Type="http://schemas.openxmlformats.org/officeDocument/2006/relationships/ctrlProp" Target="../ctrlProps/ctrlProp988.xml"/><Relationship Id="rId40" Type="http://schemas.openxmlformats.org/officeDocument/2006/relationships/ctrlProp" Target="../ctrlProps/ctrlProp991.xml"/><Relationship Id="rId45" Type="http://schemas.openxmlformats.org/officeDocument/2006/relationships/ctrlProp" Target="../ctrlProps/ctrlProp996.xml"/><Relationship Id="rId53" Type="http://schemas.openxmlformats.org/officeDocument/2006/relationships/ctrlProp" Target="../ctrlProps/ctrlProp1004.xml"/><Relationship Id="rId5" Type="http://schemas.openxmlformats.org/officeDocument/2006/relationships/printerSettings" Target="../printerSettings/printerSettings137.bin"/><Relationship Id="rId15" Type="http://schemas.openxmlformats.org/officeDocument/2006/relationships/ctrlProp" Target="../ctrlProps/ctrlProp966.xml"/><Relationship Id="rId23" Type="http://schemas.openxmlformats.org/officeDocument/2006/relationships/ctrlProp" Target="../ctrlProps/ctrlProp974.xml"/><Relationship Id="rId28" Type="http://schemas.openxmlformats.org/officeDocument/2006/relationships/ctrlProp" Target="../ctrlProps/ctrlProp979.xml"/><Relationship Id="rId36" Type="http://schemas.openxmlformats.org/officeDocument/2006/relationships/ctrlProp" Target="../ctrlProps/ctrlProp987.xml"/><Relationship Id="rId49" Type="http://schemas.openxmlformats.org/officeDocument/2006/relationships/ctrlProp" Target="../ctrlProps/ctrlProp1000.xml"/><Relationship Id="rId10" Type="http://schemas.openxmlformats.org/officeDocument/2006/relationships/drawing" Target="../drawings/drawing16.xml"/><Relationship Id="rId19" Type="http://schemas.openxmlformats.org/officeDocument/2006/relationships/ctrlProp" Target="../ctrlProps/ctrlProp970.xml"/><Relationship Id="rId31" Type="http://schemas.openxmlformats.org/officeDocument/2006/relationships/ctrlProp" Target="../ctrlProps/ctrlProp982.xml"/><Relationship Id="rId44" Type="http://schemas.openxmlformats.org/officeDocument/2006/relationships/ctrlProp" Target="../ctrlProps/ctrlProp995.xml"/><Relationship Id="rId52" Type="http://schemas.openxmlformats.org/officeDocument/2006/relationships/ctrlProp" Target="../ctrlProps/ctrlProp1003.xml"/><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 Id="rId14" Type="http://schemas.openxmlformats.org/officeDocument/2006/relationships/ctrlProp" Target="../ctrlProps/ctrlProp965.xml"/><Relationship Id="rId22" Type="http://schemas.openxmlformats.org/officeDocument/2006/relationships/ctrlProp" Target="../ctrlProps/ctrlProp973.xml"/><Relationship Id="rId27" Type="http://schemas.openxmlformats.org/officeDocument/2006/relationships/ctrlProp" Target="../ctrlProps/ctrlProp978.xml"/><Relationship Id="rId30" Type="http://schemas.openxmlformats.org/officeDocument/2006/relationships/ctrlProp" Target="../ctrlProps/ctrlProp981.xml"/><Relationship Id="rId35" Type="http://schemas.openxmlformats.org/officeDocument/2006/relationships/ctrlProp" Target="../ctrlProps/ctrlProp986.xml"/><Relationship Id="rId43" Type="http://schemas.openxmlformats.org/officeDocument/2006/relationships/ctrlProp" Target="../ctrlProps/ctrlProp994.xml"/><Relationship Id="rId48" Type="http://schemas.openxmlformats.org/officeDocument/2006/relationships/ctrlProp" Target="../ctrlProps/ctrlProp999.xml"/><Relationship Id="rId8" Type="http://schemas.openxmlformats.org/officeDocument/2006/relationships/printerSettings" Target="../printerSettings/printerSettings140.bin"/><Relationship Id="rId51" Type="http://schemas.openxmlformats.org/officeDocument/2006/relationships/ctrlProp" Target="../ctrlProps/ctrlProp1002.xml"/><Relationship Id="rId3" Type="http://schemas.openxmlformats.org/officeDocument/2006/relationships/printerSettings" Target="../printerSettings/printerSettings135.bin"/></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007.xml"/><Relationship Id="rId18" Type="http://schemas.openxmlformats.org/officeDocument/2006/relationships/ctrlProp" Target="../ctrlProps/ctrlProp1012.xml"/><Relationship Id="rId26" Type="http://schemas.openxmlformats.org/officeDocument/2006/relationships/ctrlProp" Target="../ctrlProps/ctrlProp1020.xml"/><Relationship Id="rId39" Type="http://schemas.openxmlformats.org/officeDocument/2006/relationships/ctrlProp" Target="../ctrlProps/ctrlProp1033.xml"/><Relationship Id="rId3" Type="http://schemas.openxmlformats.org/officeDocument/2006/relationships/printerSettings" Target="../printerSettings/printerSettings144.bin"/><Relationship Id="rId21" Type="http://schemas.openxmlformats.org/officeDocument/2006/relationships/ctrlProp" Target="../ctrlProps/ctrlProp1015.xml"/><Relationship Id="rId34" Type="http://schemas.openxmlformats.org/officeDocument/2006/relationships/ctrlProp" Target="../ctrlProps/ctrlProp1028.xml"/><Relationship Id="rId42" Type="http://schemas.openxmlformats.org/officeDocument/2006/relationships/ctrlProp" Target="../ctrlProps/ctrlProp1036.xml"/><Relationship Id="rId47" Type="http://schemas.openxmlformats.org/officeDocument/2006/relationships/ctrlProp" Target="../ctrlProps/ctrlProp1041.xml"/><Relationship Id="rId50" Type="http://schemas.openxmlformats.org/officeDocument/2006/relationships/ctrlProp" Target="../ctrlProps/ctrlProp1044.xml"/><Relationship Id="rId7" Type="http://schemas.openxmlformats.org/officeDocument/2006/relationships/printerSettings" Target="../printerSettings/printerSettings148.bin"/><Relationship Id="rId12" Type="http://schemas.openxmlformats.org/officeDocument/2006/relationships/ctrlProp" Target="../ctrlProps/ctrlProp1006.xml"/><Relationship Id="rId17" Type="http://schemas.openxmlformats.org/officeDocument/2006/relationships/ctrlProp" Target="../ctrlProps/ctrlProp1011.xml"/><Relationship Id="rId25" Type="http://schemas.openxmlformats.org/officeDocument/2006/relationships/ctrlProp" Target="../ctrlProps/ctrlProp1019.xml"/><Relationship Id="rId33" Type="http://schemas.openxmlformats.org/officeDocument/2006/relationships/ctrlProp" Target="../ctrlProps/ctrlProp1027.xml"/><Relationship Id="rId38" Type="http://schemas.openxmlformats.org/officeDocument/2006/relationships/ctrlProp" Target="../ctrlProps/ctrlProp1032.xml"/><Relationship Id="rId46" Type="http://schemas.openxmlformats.org/officeDocument/2006/relationships/ctrlProp" Target="../ctrlProps/ctrlProp1040.xml"/><Relationship Id="rId2" Type="http://schemas.openxmlformats.org/officeDocument/2006/relationships/printerSettings" Target="../printerSettings/printerSettings143.bin"/><Relationship Id="rId16" Type="http://schemas.openxmlformats.org/officeDocument/2006/relationships/ctrlProp" Target="../ctrlProps/ctrlProp1010.xml"/><Relationship Id="rId20" Type="http://schemas.openxmlformats.org/officeDocument/2006/relationships/ctrlProp" Target="../ctrlProps/ctrlProp1014.xml"/><Relationship Id="rId29" Type="http://schemas.openxmlformats.org/officeDocument/2006/relationships/ctrlProp" Target="../ctrlProps/ctrlProp1023.xml"/><Relationship Id="rId41" Type="http://schemas.openxmlformats.org/officeDocument/2006/relationships/ctrlProp" Target="../ctrlProps/ctrlProp1035.xml"/><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vmlDrawing" Target="../drawings/vmlDrawing16.vml"/><Relationship Id="rId24" Type="http://schemas.openxmlformats.org/officeDocument/2006/relationships/ctrlProp" Target="../ctrlProps/ctrlProp1018.xml"/><Relationship Id="rId32" Type="http://schemas.openxmlformats.org/officeDocument/2006/relationships/ctrlProp" Target="../ctrlProps/ctrlProp1026.xml"/><Relationship Id="rId37" Type="http://schemas.openxmlformats.org/officeDocument/2006/relationships/ctrlProp" Target="../ctrlProps/ctrlProp1031.xml"/><Relationship Id="rId40" Type="http://schemas.openxmlformats.org/officeDocument/2006/relationships/ctrlProp" Target="../ctrlProps/ctrlProp1034.xml"/><Relationship Id="rId45" Type="http://schemas.openxmlformats.org/officeDocument/2006/relationships/ctrlProp" Target="../ctrlProps/ctrlProp1039.xml"/><Relationship Id="rId5" Type="http://schemas.openxmlformats.org/officeDocument/2006/relationships/printerSettings" Target="../printerSettings/printerSettings146.bin"/><Relationship Id="rId15" Type="http://schemas.openxmlformats.org/officeDocument/2006/relationships/ctrlProp" Target="../ctrlProps/ctrlProp1009.xml"/><Relationship Id="rId23" Type="http://schemas.openxmlformats.org/officeDocument/2006/relationships/ctrlProp" Target="../ctrlProps/ctrlProp1017.xml"/><Relationship Id="rId28" Type="http://schemas.openxmlformats.org/officeDocument/2006/relationships/ctrlProp" Target="../ctrlProps/ctrlProp1022.xml"/><Relationship Id="rId36" Type="http://schemas.openxmlformats.org/officeDocument/2006/relationships/ctrlProp" Target="../ctrlProps/ctrlProp1030.xml"/><Relationship Id="rId49" Type="http://schemas.openxmlformats.org/officeDocument/2006/relationships/ctrlProp" Target="../ctrlProps/ctrlProp1043.xml"/><Relationship Id="rId10" Type="http://schemas.openxmlformats.org/officeDocument/2006/relationships/drawing" Target="../drawings/drawing17.xml"/><Relationship Id="rId19" Type="http://schemas.openxmlformats.org/officeDocument/2006/relationships/ctrlProp" Target="../ctrlProps/ctrlProp1013.xml"/><Relationship Id="rId31" Type="http://schemas.openxmlformats.org/officeDocument/2006/relationships/ctrlProp" Target="../ctrlProps/ctrlProp1025.xml"/><Relationship Id="rId44" Type="http://schemas.openxmlformats.org/officeDocument/2006/relationships/ctrlProp" Target="../ctrlProps/ctrlProp1038.xml"/><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ctrlProp" Target="../ctrlProps/ctrlProp1008.xml"/><Relationship Id="rId22" Type="http://schemas.openxmlformats.org/officeDocument/2006/relationships/ctrlProp" Target="../ctrlProps/ctrlProp1016.xml"/><Relationship Id="rId27" Type="http://schemas.openxmlformats.org/officeDocument/2006/relationships/ctrlProp" Target="../ctrlProps/ctrlProp1021.xml"/><Relationship Id="rId30" Type="http://schemas.openxmlformats.org/officeDocument/2006/relationships/ctrlProp" Target="../ctrlProps/ctrlProp1024.xml"/><Relationship Id="rId35" Type="http://schemas.openxmlformats.org/officeDocument/2006/relationships/ctrlProp" Target="../ctrlProps/ctrlProp1029.xml"/><Relationship Id="rId43" Type="http://schemas.openxmlformats.org/officeDocument/2006/relationships/ctrlProp" Target="../ctrlProps/ctrlProp1037.xml"/><Relationship Id="rId48" Type="http://schemas.openxmlformats.org/officeDocument/2006/relationships/ctrlProp" Target="../ctrlProps/ctrlProp1042.xml"/><Relationship Id="rId8" Type="http://schemas.openxmlformats.org/officeDocument/2006/relationships/printerSettings" Target="../printerSettings/printerSettings149.bin"/><Relationship Id="rId51"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045.xml"/><Relationship Id="rId13" Type="http://schemas.openxmlformats.org/officeDocument/2006/relationships/ctrlProp" Target="../ctrlProps/ctrlProp1050.xml"/><Relationship Id="rId3" Type="http://schemas.openxmlformats.org/officeDocument/2006/relationships/printerSettings" Target="../printerSettings/printerSettings153.bin"/><Relationship Id="rId7" Type="http://schemas.openxmlformats.org/officeDocument/2006/relationships/vmlDrawing" Target="../drawings/vmlDrawing17.vml"/><Relationship Id="rId12" Type="http://schemas.openxmlformats.org/officeDocument/2006/relationships/ctrlProp" Target="../ctrlProps/ctrlProp1049.xml"/><Relationship Id="rId17" Type="http://schemas.openxmlformats.org/officeDocument/2006/relationships/comments" Target="../comments17.xml"/><Relationship Id="rId2" Type="http://schemas.openxmlformats.org/officeDocument/2006/relationships/printerSettings" Target="../printerSettings/printerSettings152.bin"/><Relationship Id="rId16" Type="http://schemas.openxmlformats.org/officeDocument/2006/relationships/ctrlProp" Target="../ctrlProps/ctrlProp1053.xml"/><Relationship Id="rId1" Type="http://schemas.openxmlformats.org/officeDocument/2006/relationships/printerSettings" Target="../printerSettings/printerSettings151.bin"/><Relationship Id="rId6" Type="http://schemas.openxmlformats.org/officeDocument/2006/relationships/drawing" Target="../drawings/drawing18.xml"/><Relationship Id="rId11" Type="http://schemas.openxmlformats.org/officeDocument/2006/relationships/ctrlProp" Target="../ctrlProps/ctrlProp1048.xml"/><Relationship Id="rId5" Type="http://schemas.openxmlformats.org/officeDocument/2006/relationships/printerSettings" Target="../printerSettings/printerSettings155.bin"/><Relationship Id="rId15" Type="http://schemas.openxmlformats.org/officeDocument/2006/relationships/ctrlProp" Target="../ctrlProps/ctrlProp1052.xml"/><Relationship Id="rId10" Type="http://schemas.openxmlformats.org/officeDocument/2006/relationships/ctrlProp" Target="../ctrlProps/ctrlProp1047.xml"/><Relationship Id="rId4" Type="http://schemas.openxmlformats.org/officeDocument/2006/relationships/printerSettings" Target="../printerSettings/printerSettings154.bin"/><Relationship Id="rId9" Type="http://schemas.openxmlformats.org/officeDocument/2006/relationships/ctrlProp" Target="../ctrlProps/ctrlProp1046.xml"/><Relationship Id="rId14" Type="http://schemas.openxmlformats.org/officeDocument/2006/relationships/ctrlProp" Target="../ctrlProps/ctrlProp105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72.bin"/><Relationship Id="rId3" Type="http://schemas.openxmlformats.org/officeDocument/2006/relationships/printerSettings" Target="../printerSettings/printerSettings167.bin"/><Relationship Id="rId7" Type="http://schemas.openxmlformats.org/officeDocument/2006/relationships/printerSettings" Target="../printerSettings/printerSettings171.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10" Type="http://schemas.openxmlformats.org/officeDocument/2006/relationships/drawing" Target="../drawings/drawing19.xml"/><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81.bin"/><Relationship Id="rId3" Type="http://schemas.openxmlformats.org/officeDocument/2006/relationships/printerSettings" Target="../printerSettings/printerSettings176.bin"/><Relationship Id="rId7" Type="http://schemas.openxmlformats.org/officeDocument/2006/relationships/printerSettings" Target="../printerSettings/printerSettings180.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9.bin"/><Relationship Id="rId11" Type="http://schemas.openxmlformats.org/officeDocument/2006/relationships/comments" Target="../comments18.xml"/><Relationship Id="rId5" Type="http://schemas.openxmlformats.org/officeDocument/2006/relationships/printerSettings" Target="../printerSettings/printerSettings178.bin"/><Relationship Id="rId10" Type="http://schemas.openxmlformats.org/officeDocument/2006/relationships/vmlDrawing" Target="../drawings/vmlDrawing18.vml"/><Relationship Id="rId4" Type="http://schemas.openxmlformats.org/officeDocument/2006/relationships/printerSettings" Target="../printerSettings/printerSettings177.bin"/><Relationship Id="rId9" Type="http://schemas.openxmlformats.org/officeDocument/2006/relationships/printerSettings" Target="../printerSettings/printerSettings18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9.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5" Type="http://schemas.openxmlformats.org/officeDocument/2006/relationships/printerSettings" Target="../printerSettings/printerSettings196.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drawing" Target="../drawings/drawing2.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9" Type="http://schemas.openxmlformats.org/officeDocument/2006/relationships/ctrlProp" Target="../ctrlProps/ctrlProp28.xml"/><Relationship Id="rId21" Type="http://schemas.openxmlformats.org/officeDocument/2006/relationships/ctrlProp" Target="../ctrlProps/ctrlProp10.xml"/><Relationship Id="rId34" Type="http://schemas.openxmlformats.org/officeDocument/2006/relationships/ctrlProp" Target="../ctrlProps/ctrlProp23.xml"/><Relationship Id="rId42" Type="http://schemas.openxmlformats.org/officeDocument/2006/relationships/ctrlProp" Target="../ctrlProps/ctrlProp31.xml"/><Relationship Id="rId47" Type="http://schemas.openxmlformats.org/officeDocument/2006/relationships/ctrlProp" Target="../ctrlProps/ctrlProp36.xml"/><Relationship Id="rId50" Type="http://schemas.openxmlformats.org/officeDocument/2006/relationships/ctrlProp" Target="../ctrlProps/ctrlProp39.xml"/><Relationship Id="rId55" Type="http://schemas.openxmlformats.org/officeDocument/2006/relationships/ctrlProp" Target="../ctrlProps/ctrlProp44.xml"/><Relationship Id="rId63" Type="http://schemas.openxmlformats.org/officeDocument/2006/relationships/ctrlProp" Target="../ctrlProps/ctrlProp52.xml"/><Relationship Id="rId68" Type="http://schemas.openxmlformats.org/officeDocument/2006/relationships/ctrlProp" Target="../ctrlProps/ctrlProp57.xml"/><Relationship Id="rId76" Type="http://schemas.openxmlformats.org/officeDocument/2006/relationships/ctrlProp" Target="../ctrlProps/ctrlProp65.xml"/><Relationship Id="rId84" Type="http://schemas.openxmlformats.org/officeDocument/2006/relationships/comments" Target="../comments2.xml"/><Relationship Id="rId7" Type="http://schemas.openxmlformats.org/officeDocument/2006/relationships/printerSettings" Target="../printerSettings/printerSettings34.bin"/><Relationship Id="rId71" Type="http://schemas.openxmlformats.org/officeDocument/2006/relationships/ctrlProp" Target="../ctrlProps/ctrlProp60.xml"/><Relationship Id="rId2" Type="http://schemas.openxmlformats.org/officeDocument/2006/relationships/printerSettings" Target="../printerSettings/printerSettings29.bin"/><Relationship Id="rId16" Type="http://schemas.openxmlformats.org/officeDocument/2006/relationships/ctrlProp" Target="../ctrlProps/ctrlProp5.xml"/><Relationship Id="rId29" Type="http://schemas.openxmlformats.org/officeDocument/2006/relationships/ctrlProp" Target="../ctrlProps/ctrlProp18.xml"/><Relationship Id="rId11" Type="http://schemas.openxmlformats.org/officeDocument/2006/relationships/vmlDrawing" Target="../drawings/vmlDrawing2.vml"/><Relationship Id="rId24" Type="http://schemas.openxmlformats.org/officeDocument/2006/relationships/ctrlProp" Target="../ctrlProps/ctrlProp13.xml"/><Relationship Id="rId32" Type="http://schemas.openxmlformats.org/officeDocument/2006/relationships/ctrlProp" Target="../ctrlProps/ctrlProp21.xml"/><Relationship Id="rId37" Type="http://schemas.openxmlformats.org/officeDocument/2006/relationships/ctrlProp" Target="../ctrlProps/ctrlProp26.xml"/><Relationship Id="rId40" Type="http://schemas.openxmlformats.org/officeDocument/2006/relationships/ctrlProp" Target="../ctrlProps/ctrlProp29.xml"/><Relationship Id="rId45" Type="http://schemas.openxmlformats.org/officeDocument/2006/relationships/ctrlProp" Target="../ctrlProps/ctrlProp34.xml"/><Relationship Id="rId53" Type="http://schemas.openxmlformats.org/officeDocument/2006/relationships/ctrlProp" Target="../ctrlProps/ctrlProp42.xml"/><Relationship Id="rId58" Type="http://schemas.openxmlformats.org/officeDocument/2006/relationships/ctrlProp" Target="../ctrlProps/ctrlProp47.xml"/><Relationship Id="rId66" Type="http://schemas.openxmlformats.org/officeDocument/2006/relationships/ctrlProp" Target="../ctrlProps/ctrlProp55.xml"/><Relationship Id="rId74" Type="http://schemas.openxmlformats.org/officeDocument/2006/relationships/ctrlProp" Target="../ctrlProps/ctrlProp63.xml"/><Relationship Id="rId79" Type="http://schemas.openxmlformats.org/officeDocument/2006/relationships/ctrlProp" Target="../ctrlProps/ctrlProp68.xml"/><Relationship Id="rId5" Type="http://schemas.openxmlformats.org/officeDocument/2006/relationships/printerSettings" Target="../printerSettings/printerSettings32.bin"/><Relationship Id="rId61" Type="http://schemas.openxmlformats.org/officeDocument/2006/relationships/ctrlProp" Target="../ctrlProps/ctrlProp50.xml"/><Relationship Id="rId82" Type="http://schemas.openxmlformats.org/officeDocument/2006/relationships/ctrlProp" Target="../ctrlProps/ctrlProp71.xml"/><Relationship Id="rId10" Type="http://schemas.openxmlformats.org/officeDocument/2006/relationships/drawing" Target="../drawings/drawing3.xml"/><Relationship Id="rId19" Type="http://schemas.openxmlformats.org/officeDocument/2006/relationships/ctrlProp" Target="../ctrlProps/ctrlProp8.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65" Type="http://schemas.openxmlformats.org/officeDocument/2006/relationships/ctrlProp" Target="../ctrlProps/ctrlProp54.xml"/><Relationship Id="rId73" Type="http://schemas.openxmlformats.org/officeDocument/2006/relationships/ctrlProp" Target="../ctrlProps/ctrlProp62.xml"/><Relationship Id="rId78" Type="http://schemas.openxmlformats.org/officeDocument/2006/relationships/ctrlProp" Target="../ctrlProps/ctrlProp67.xml"/><Relationship Id="rId81" Type="http://schemas.openxmlformats.org/officeDocument/2006/relationships/ctrlProp" Target="../ctrlProps/ctrlProp70.xml"/><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64" Type="http://schemas.openxmlformats.org/officeDocument/2006/relationships/ctrlProp" Target="../ctrlProps/ctrlProp53.xml"/><Relationship Id="rId69" Type="http://schemas.openxmlformats.org/officeDocument/2006/relationships/ctrlProp" Target="../ctrlProps/ctrlProp58.xml"/><Relationship Id="rId77" Type="http://schemas.openxmlformats.org/officeDocument/2006/relationships/ctrlProp" Target="../ctrlProps/ctrlProp66.xml"/><Relationship Id="rId8" Type="http://schemas.openxmlformats.org/officeDocument/2006/relationships/printerSettings" Target="../printerSettings/printerSettings35.bin"/><Relationship Id="rId51" Type="http://schemas.openxmlformats.org/officeDocument/2006/relationships/ctrlProp" Target="../ctrlProps/ctrlProp40.xml"/><Relationship Id="rId72" Type="http://schemas.openxmlformats.org/officeDocument/2006/relationships/ctrlProp" Target="../ctrlProps/ctrlProp61.xml"/><Relationship Id="rId80" Type="http://schemas.openxmlformats.org/officeDocument/2006/relationships/ctrlProp" Target="../ctrlProps/ctrlProp69.xml"/><Relationship Id="rId3" Type="http://schemas.openxmlformats.org/officeDocument/2006/relationships/printerSettings" Target="../printerSettings/printerSettings30.bin"/><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67" Type="http://schemas.openxmlformats.org/officeDocument/2006/relationships/ctrlProp" Target="../ctrlProps/ctrlProp56.xml"/><Relationship Id="rId20" Type="http://schemas.openxmlformats.org/officeDocument/2006/relationships/ctrlProp" Target="../ctrlProps/ctrlProp9.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70" Type="http://schemas.openxmlformats.org/officeDocument/2006/relationships/ctrlProp" Target="../ctrlProps/ctrlProp59.xml"/><Relationship Id="rId75" Type="http://schemas.openxmlformats.org/officeDocument/2006/relationships/ctrlProp" Target="../ctrlProps/ctrlProp64.xml"/><Relationship Id="rId83" Type="http://schemas.openxmlformats.org/officeDocument/2006/relationships/ctrlProp" Target="../ctrlProps/ctrlProp72.xml"/><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ctrlProp" Target="../ctrlProps/ctrlProp74.xml"/><Relationship Id="rId18" Type="http://schemas.openxmlformats.org/officeDocument/2006/relationships/ctrlProp" Target="../ctrlProps/ctrlProp79.xml"/><Relationship Id="rId3" Type="http://schemas.openxmlformats.org/officeDocument/2006/relationships/printerSettings" Target="../printerSettings/printerSettings39.bin"/><Relationship Id="rId21" Type="http://schemas.openxmlformats.org/officeDocument/2006/relationships/ctrlProp" Target="../ctrlProps/ctrlProp82.xml"/><Relationship Id="rId7" Type="http://schemas.openxmlformats.org/officeDocument/2006/relationships/printerSettings" Target="../printerSettings/printerSettings43.bin"/><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printerSettings" Target="../printerSettings/printerSettings38.bin"/><Relationship Id="rId16" Type="http://schemas.openxmlformats.org/officeDocument/2006/relationships/ctrlProp" Target="../ctrlProps/ctrlProp77.xml"/><Relationship Id="rId20" Type="http://schemas.openxmlformats.org/officeDocument/2006/relationships/ctrlProp" Target="../ctrlProps/ctrlProp81.xml"/><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vmlDrawing" Target="../drawings/vmlDrawing3.vml"/><Relationship Id="rId5" Type="http://schemas.openxmlformats.org/officeDocument/2006/relationships/printerSettings" Target="../printerSettings/printerSettings41.bin"/><Relationship Id="rId15" Type="http://schemas.openxmlformats.org/officeDocument/2006/relationships/ctrlProp" Target="../ctrlProps/ctrlProp76.xml"/><Relationship Id="rId23" Type="http://schemas.openxmlformats.org/officeDocument/2006/relationships/comments" Target="../comments3.xml"/><Relationship Id="rId10" Type="http://schemas.openxmlformats.org/officeDocument/2006/relationships/drawing" Target="../drawings/drawing4.xml"/><Relationship Id="rId19" Type="http://schemas.openxmlformats.org/officeDocument/2006/relationships/ctrlProp" Target="../ctrlProps/ctrlProp80.xml"/><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ctrlProp" Target="../ctrlProps/ctrlProp75.xml"/><Relationship Id="rId22" Type="http://schemas.openxmlformats.org/officeDocument/2006/relationships/ctrlProp" Target="../ctrlProps/ctrlProp8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98.xml"/><Relationship Id="rId21" Type="http://schemas.openxmlformats.org/officeDocument/2006/relationships/ctrlProp" Target="../ctrlProps/ctrlProp93.xml"/><Relationship Id="rId42" Type="http://schemas.openxmlformats.org/officeDocument/2006/relationships/ctrlProp" Target="../ctrlProps/ctrlProp114.xml"/><Relationship Id="rId47" Type="http://schemas.openxmlformats.org/officeDocument/2006/relationships/ctrlProp" Target="../ctrlProps/ctrlProp119.xml"/><Relationship Id="rId63" Type="http://schemas.openxmlformats.org/officeDocument/2006/relationships/ctrlProp" Target="../ctrlProps/ctrlProp135.xml"/><Relationship Id="rId68" Type="http://schemas.openxmlformats.org/officeDocument/2006/relationships/ctrlProp" Target="../ctrlProps/ctrlProp140.xml"/><Relationship Id="rId84" Type="http://schemas.openxmlformats.org/officeDocument/2006/relationships/ctrlProp" Target="../ctrlProps/ctrlProp156.xml"/><Relationship Id="rId89" Type="http://schemas.openxmlformats.org/officeDocument/2006/relationships/ctrlProp" Target="../ctrlProps/ctrlProp161.xml"/><Relationship Id="rId7" Type="http://schemas.openxmlformats.org/officeDocument/2006/relationships/printerSettings" Target="../printerSettings/printerSettings52.bin"/><Relationship Id="rId71" Type="http://schemas.openxmlformats.org/officeDocument/2006/relationships/ctrlProp" Target="../ctrlProps/ctrlProp143.xml"/><Relationship Id="rId92" Type="http://schemas.openxmlformats.org/officeDocument/2006/relationships/ctrlProp" Target="../ctrlProps/ctrlProp164.xml"/><Relationship Id="rId2" Type="http://schemas.openxmlformats.org/officeDocument/2006/relationships/printerSettings" Target="../printerSettings/printerSettings47.bin"/><Relationship Id="rId16" Type="http://schemas.openxmlformats.org/officeDocument/2006/relationships/ctrlProp" Target="../ctrlProps/ctrlProp88.xml"/><Relationship Id="rId29" Type="http://schemas.openxmlformats.org/officeDocument/2006/relationships/ctrlProp" Target="../ctrlProps/ctrlProp101.xml"/><Relationship Id="rId107" Type="http://schemas.openxmlformats.org/officeDocument/2006/relationships/comments" Target="../comments4.xml"/><Relationship Id="rId11" Type="http://schemas.openxmlformats.org/officeDocument/2006/relationships/vmlDrawing" Target="../drawings/vmlDrawing4.v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40" Type="http://schemas.openxmlformats.org/officeDocument/2006/relationships/ctrlProp" Target="../ctrlProps/ctrlProp112.xml"/><Relationship Id="rId45" Type="http://schemas.openxmlformats.org/officeDocument/2006/relationships/ctrlProp" Target="../ctrlProps/ctrlProp117.xml"/><Relationship Id="rId53" Type="http://schemas.openxmlformats.org/officeDocument/2006/relationships/ctrlProp" Target="../ctrlProps/ctrlProp125.xml"/><Relationship Id="rId58" Type="http://schemas.openxmlformats.org/officeDocument/2006/relationships/ctrlProp" Target="../ctrlProps/ctrlProp130.xml"/><Relationship Id="rId66" Type="http://schemas.openxmlformats.org/officeDocument/2006/relationships/ctrlProp" Target="../ctrlProps/ctrlProp138.xml"/><Relationship Id="rId74" Type="http://schemas.openxmlformats.org/officeDocument/2006/relationships/ctrlProp" Target="../ctrlProps/ctrlProp146.xml"/><Relationship Id="rId79" Type="http://schemas.openxmlformats.org/officeDocument/2006/relationships/ctrlProp" Target="../ctrlProps/ctrlProp151.xml"/><Relationship Id="rId87" Type="http://schemas.openxmlformats.org/officeDocument/2006/relationships/ctrlProp" Target="../ctrlProps/ctrlProp159.xml"/><Relationship Id="rId102" Type="http://schemas.openxmlformats.org/officeDocument/2006/relationships/ctrlProp" Target="../ctrlProps/ctrlProp174.xml"/><Relationship Id="rId5" Type="http://schemas.openxmlformats.org/officeDocument/2006/relationships/printerSettings" Target="../printerSettings/printerSettings50.bin"/><Relationship Id="rId61" Type="http://schemas.openxmlformats.org/officeDocument/2006/relationships/ctrlProp" Target="../ctrlProps/ctrlProp133.xml"/><Relationship Id="rId82" Type="http://schemas.openxmlformats.org/officeDocument/2006/relationships/ctrlProp" Target="../ctrlProps/ctrlProp154.xml"/><Relationship Id="rId90" Type="http://schemas.openxmlformats.org/officeDocument/2006/relationships/ctrlProp" Target="../ctrlProps/ctrlProp162.xml"/><Relationship Id="rId95" Type="http://schemas.openxmlformats.org/officeDocument/2006/relationships/ctrlProp" Target="../ctrlProps/ctrlProp167.xml"/><Relationship Id="rId19" Type="http://schemas.openxmlformats.org/officeDocument/2006/relationships/ctrlProp" Target="../ctrlProps/ctrlProp9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 Id="rId43" Type="http://schemas.openxmlformats.org/officeDocument/2006/relationships/ctrlProp" Target="../ctrlProps/ctrlProp115.xml"/><Relationship Id="rId48" Type="http://schemas.openxmlformats.org/officeDocument/2006/relationships/ctrlProp" Target="../ctrlProps/ctrlProp120.xml"/><Relationship Id="rId56" Type="http://schemas.openxmlformats.org/officeDocument/2006/relationships/ctrlProp" Target="../ctrlProps/ctrlProp128.xml"/><Relationship Id="rId64" Type="http://schemas.openxmlformats.org/officeDocument/2006/relationships/ctrlProp" Target="../ctrlProps/ctrlProp136.xml"/><Relationship Id="rId69" Type="http://schemas.openxmlformats.org/officeDocument/2006/relationships/ctrlProp" Target="../ctrlProps/ctrlProp141.xml"/><Relationship Id="rId77" Type="http://schemas.openxmlformats.org/officeDocument/2006/relationships/ctrlProp" Target="../ctrlProps/ctrlProp149.xml"/><Relationship Id="rId100" Type="http://schemas.openxmlformats.org/officeDocument/2006/relationships/ctrlProp" Target="../ctrlProps/ctrlProp172.xml"/><Relationship Id="rId105" Type="http://schemas.openxmlformats.org/officeDocument/2006/relationships/ctrlProp" Target="../ctrlProps/ctrlProp177.xml"/><Relationship Id="rId8" Type="http://schemas.openxmlformats.org/officeDocument/2006/relationships/printerSettings" Target="../printerSettings/printerSettings53.bin"/><Relationship Id="rId51" Type="http://schemas.openxmlformats.org/officeDocument/2006/relationships/ctrlProp" Target="../ctrlProps/ctrlProp123.xml"/><Relationship Id="rId72" Type="http://schemas.openxmlformats.org/officeDocument/2006/relationships/ctrlProp" Target="../ctrlProps/ctrlProp144.xml"/><Relationship Id="rId80" Type="http://schemas.openxmlformats.org/officeDocument/2006/relationships/ctrlProp" Target="../ctrlProps/ctrlProp152.xml"/><Relationship Id="rId85" Type="http://schemas.openxmlformats.org/officeDocument/2006/relationships/ctrlProp" Target="../ctrlProps/ctrlProp157.xml"/><Relationship Id="rId93" Type="http://schemas.openxmlformats.org/officeDocument/2006/relationships/ctrlProp" Target="../ctrlProps/ctrlProp165.xml"/><Relationship Id="rId98" Type="http://schemas.openxmlformats.org/officeDocument/2006/relationships/ctrlProp" Target="../ctrlProps/ctrlProp170.xml"/><Relationship Id="rId3" Type="http://schemas.openxmlformats.org/officeDocument/2006/relationships/printerSettings" Target="../printerSettings/printerSettings48.bin"/><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trlProp" Target="../ctrlProps/ctrlProp110.xml"/><Relationship Id="rId46" Type="http://schemas.openxmlformats.org/officeDocument/2006/relationships/ctrlProp" Target="../ctrlProps/ctrlProp118.xml"/><Relationship Id="rId59" Type="http://schemas.openxmlformats.org/officeDocument/2006/relationships/ctrlProp" Target="../ctrlProps/ctrlProp131.xml"/><Relationship Id="rId67" Type="http://schemas.openxmlformats.org/officeDocument/2006/relationships/ctrlProp" Target="../ctrlProps/ctrlProp139.xml"/><Relationship Id="rId103" Type="http://schemas.openxmlformats.org/officeDocument/2006/relationships/ctrlProp" Target="../ctrlProps/ctrlProp175.xml"/><Relationship Id="rId20" Type="http://schemas.openxmlformats.org/officeDocument/2006/relationships/ctrlProp" Target="../ctrlProps/ctrlProp92.xml"/><Relationship Id="rId41" Type="http://schemas.openxmlformats.org/officeDocument/2006/relationships/ctrlProp" Target="../ctrlProps/ctrlProp113.xml"/><Relationship Id="rId54" Type="http://schemas.openxmlformats.org/officeDocument/2006/relationships/ctrlProp" Target="../ctrlProps/ctrlProp126.xml"/><Relationship Id="rId62" Type="http://schemas.openxmlformats.org/officeDocument/2006/relationships/ctrlProp" Target="../ctrlProps/ctrlProp134.xml"/><Relationship Id="rId70" Type="http://schemas.openxmlformats.org/officeDocument/2006/relationships/ctrlProp" Target="../ctrlProps/ctrlProp142.xml"/><Relationship Id="rId75" Type="http://schemas.openxmlformats.org/officeDocument/2006/relationships/ctrlProp" Target="../ctrlProps/ctrlProp147.xml"/><Relationship Id="rId83" Type="http://schemas.openxmlformats.org/officeDocument/2006/relationships/ctrlProp" Target="../ctrlProps/ctrlProp155.xml"/><Relationship Id="rId88" Type="http://schemas.openxmlformats.org/officeDocument/2006/relationships/ctrlProp" Target="../ctrlProps/ctrlProp160.xml"/><Relationship Id="rId91" Type="http://schemas.openxmlformats.org/officeDocument/2006/relationships/ctrlProp" Target="../ctrlProps/ctrlProp163.xml"/><Relationship Id="rId96" Type="http://schemas.openxmlformats.org/officeDocument/2006/relationships/ctrlProp" Target="../ctrlProps/ctrlProp168.xml"/><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49" Type="http://schemas.openxmlformats.org/officeDocument/2006/relationships/ctrlProp" Target="../ctrlProps/ctrlProp121.xml"/><Relationship Id="rId57" Type="http://schemas.openxmlformats.org/officeDocument/2006/relationships/ctrlProp" Target="../ctrlProps/ctrlProp129.xml"/><Relationship Id="rId106" Type="http://schemas.openxmlformats.org/officeDocument/2006/relationships/ctrlProp" Target="../ctrlProps/ctrlProp178.xml"/><Relationship Id="rId10" Type="http://schemas.openxmlformats.org/officeDocument/2006/relationships/drawing" Target="../drawings/drawing5.xml"/><Relationship Id="rId31" Type="http://schemas.openxmlformats.org/officeDocument/2006/relationships/ctrlProp" Target="../ctrlProps/ctrlProp103.xml"/><Relationship Id="rId44" Type="http://schemas.openxmlformats.org/officeDocument/2006/relationships/ctrlProp" Target="../ctrlProps/ctrlProp116.xml"/><Relationship Id="rId52" Type="http://schemas.openxmlformats.org/officeDocument/2006/relationships/ctrlProp" Target="../ctrlProps/ctrlProp124.xml"/><Relationship Id="rId60" Type="http://schemas.openxmlformats.org/officeDocument/2006/relationships/ctrlProp" Target="../ctrlProps/ctrlProp132.xml"/><Relationship Id="rId65" Type="http://schemas.openxmlformats.org/officeDocument/2006/relationships/ctrlProp" Target="../ctrlProps/ctrlProp137.xml"/><Relationship Id="rId73" Type="http://schemas.openxmlformats.org/officeDocument/2006/relationships/ctrlProp" Target="../ctrlProps/ctrlProp145.xml"/><Relationship Id="rId78" Type="http://schemas.openxmlformats.org/officeDocument/2006/relationships/ctrlProp" Target="../ctrlProps/ctrlProp150.xml"/><Relationship Id="rId81" Type="http://schemas.openxmlformats.org/officeDocument/2006/relationships/ctrlProp" Target="../ctrlProps/ctrlProp153.xml"/><Relationship Id="rId86" Type="http://schemas.openxmlformats.org/officeDocument/2006/relationships/ctrlProp" Target="../ctrlProps/ctrlProp158.xml"/><Relationship Id="rId94" Type="http://schemas.openxmlformats.org/officeDocument/2006/relationships/ctrlProp" Target="../ctrlProps/ctrlProp166.xml"/><Relationship Id="rId99" Type="http://schemas.openxmlformats.org/officeDocument/2006/relationships/ctrlProp" Target="../ctrlProps/ctrlProp171.xml"/><Relationship Id="rId101" Type="http://schemas.openxmlformats.org/officeDocument/2006/relationships/ctrlProp" Target="../ctrlProps/ctrlProp173.xml"/><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3" Type="http://schemas.openxmlformats.org/officeDocument/2006/relationships/ctrlProp" Target="../ctrlProps/ctrlProp85.xml"/><Relationship Id="rId18" Type="http://schemas.openxmlformats.org/officeDocument/2006/relationships/ctrlProp" Target="../ctrlProps/ctrlProp90.xml"/><Relationship Id="rId39" Type="http://schemas.openxmlformats.org/officeDocument/2006/relationships/ctrlProp" Target="../ctrlProps/ctrlProp111.xml"/><Relationship Id="rId34" Type="http://schemas.openxmlformats.org/officeDocument/2006/relationships/ctrlProp" Target="../ctrlProps/ctrlProp106.xml"/><Relationship Id="rId50" Type="http://schemas.openxmlformats.org/officeDocument/2006/relationships/ctrlProp" Target="../ctrlProps/ctrlProp122.xml"/><Relationship Id="rId55" Type="http://schemas.openxmlformats.org/officeDocument/2006/relationships/ctrlProp" Target="../ctrlProps/ctrlProp127.xml"/><Relationship Id="rId76" Type="http://schemas.openxmlformats.org/officeDocument/2006/relationships/ctrlProp" Target="../ctrlProps/ctrlProp148.xml"/><Relationship Id="rId97" Type="http://schemas.openxmlformats.org/officeDocument/2006/relationships/ctrlProp" Target="../ctrlProps/ctrlProp169.xml"/><Relationship Id="rId104" Type="http://schemas.openxmlformats.org/officeDocument/2006/relationships/ctrlProp" Target="../ctrlProps/ctrlProp17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34" Type="http://schemas.openxmlformats.org/officeDocument/2006/relationships/ctrlProp" Target="../ctrlProps/ctrlProp201.xml"/><Relationship Id="rId42" Type="http://schemas.openxmlformats.org/officeDocument/2006/relationships/ctrlProp" Target="../ctrlProps/ctrlProp209.xml"/><Relationship Id="rId47" Type="http://schemas.openxmlformats.org/officeDocument/2006/relationships/ctrlProp" Target="../ctrlProps/ctrlProp214.xml"/><Relationship Id="rId50" Type="http://schemas.openxmlformats.org/officeDocument/2006/relationships/ctrlProp" Target="../ctrlProps/ctrlProp217.xml"/><Relationship Id="rId55" Type="http://schemas.openxmlformats.org/officeDocument/2006/relationships/ctrlProp" Target="../ctrlProps/ctrlProp222.xml"/><Relationship Id="rId63" Type="http://schemas.openxmlformats.org/officeDocument/2006/relationships/ctrlProp" Target="../ctrlProps/ctrlProp230.xml"/><Relationship Id="rId68" Type="http://schemas.openxmlformats.org/officeDocument/2006/relationships/ctrlProp" Target="../ctrlProps/ctrlProp235.xml"/><Relationship Id="rId76" Type="http://schemas.openxmlformats.org/officeDocument/2006/relationships/ctrlProp" Target="../ctrlProps/ctrlProp243.xml"/><Relationship Id="rId84" Type="http://schemas.openxmlformats.org/officeDocument/2006/relationships/ctrlProp" Target="../ctrlProps/ctrlProp251.xml"/><Relationship Id="rId89" Type="http://schemas.openxmlformats.org/officeDocument/2006/relationships/ctrlProp" Target="../ctrlProps/ctrlProp256.xml"/><Relationship Id="rId97" Type="http://schemas.openxmlformats.org/officeDocument/2006/relationships/ctrlProp" Target="../ctrlProps/ctrlProp264.xml"/><Relationship Id="rId7" Type="http://schemas.openxmlformats.org/officeDocument/2006/relationships/printerSettings" Target="../printerSettings/printerSettings61.bin"/><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printerSettings" Target="../printerSettings/printerSettings56.bin"/><Relationship Id="rId16" Type="http://schemas.openxmlformats.org/officeDocument/2006/relationships/ctrlProp" Target="../ctrlProps/ctrlProp183.xml"/><Relationship Id="rId29" Type="http://schemas.openxmlformats.org/officeDocument/2006/relationships/ctrlProp" Target="../ctrlProps/ctrlProp196.xml"/><Relationship Id="rId11" Type="http://schemas.openxmlformats.org/officeDocument/2006/relationships/vmlDrawing" Target="../drawings/vmlDrawing5.vml"/><Relationship Id="rId24" Type="http://schemas.openxmlformats.org/officeDocument/2006/relationships/ctrlProp" Target="../ctrlProps/ctrlProp191.xml"/><Relationship Id="rId32" Type="http://schemas.openxmlformats.org/officeDocument/2006/relationships/ctrlProp" Target="../ctrlProps/ctrlProp199.xml"/><Relationship Id="rId37" Type="http://schemas.openxmlformats.org/officeDocument/2006/relationships/ctrlProp" Target="../ctrlProps/ctrlProp204.xml"/><Relationship Id="rId40" Type="http://schemas.openxmlformats.org/officeDocument/2006/relationships/ctrlProp" Target="../ctrlProps/ctrlProp207.xml"/><Relationship Id="rId45" Type="http://schemas.openxmlformats.org/officeDocument/2006/relationships/ctrlProp" Target="../ctrlProps/ctrlProp212.xml"/><Relationship Id="rId53" Type="http://schemas.openxmlformats.org/officeDocument/2006/relationships/ctrlProp" Target="../ctrlProps/ctrlProp220.xml"/><Relationship Id="rId58" Type="http://schemas.openxmlformats.org/officeDocument/2006/relationships/ctrlProp" Target="../ctrlProps/ctrlProp225.xml"/><Relationship Id="rId66" Type="http://schemas.openxmlformats.org/officeDocument/2006/relationships/ctrlProp" Target="../ctrlProps/ctrlProp233.xml"/><Relationship Id="rId74" Type="http://schemas.openxmlformats.org/officeDocument/2006/relationships/ctrlProp" Target="../ctrlProps/ctrlProp241.xml"/><Relationship Id="rId79" Type="http://schemas.openxmlformats.org/officeDocument/2006/relationships/ctrlProp" Target="../ctrlProps/ctrlProp246.xml"/><Relationship Id="rId87" Type="http://schemas.openxmlformats.org/officeDocument/2006/relationships/ctrlProp" Target="../ctrlProps/ctrlProp254.xml"/><Relationship Id="rId5" Type="http://schemas.openxmlformats.org/officeDocument/2006/relationships/printerSettings" Target="../printerSettings/printerSettings59.bin"/><Relationship Id="rId61" Type="http://schemas.openxmlformats.org/officeDocument/2006/relationships/ctrlProp" Target="../ctrlProps/ctrlProp228.xml"/><Relationship Id="rId82" Type="http://schemas.openxmlformats.org/officeDocument/2006/relationships/ctrlProp" Target="../ctrlProps/ctrlProp249.xml"/><Relationship Id="rId90" Type="http://schemas.openxmlformats.org/officeDocument/2006/relationships/ctrlProp" Target="../ctrlProps/ctrlProp257.xml"/><Relationship Id="rId95" Type="http://schemas.openxmlformats.org/officeDocument/2006/relationships/ctrlProp" Target="../ctrlProps/ctrlProp262.xml"/><Relationship Id="rId19" Type="http://schemas.openxmlformats.org/officeDocument/2006/relationships/ctrlProp" Target="../ctrlProps/ctrlProp186.xml"/><Relationship Id="rId14" Type="http://schemas.openxmlformats.org/officeDocument/2006/relationships/ctrlProp" Target="../ctrlProps/ctrlProp181.xml"/><Relationship Id="rId22" Type="http://schemas.openxmlformats.org/officeDocument/2006/relationships/ctrlProp" Target="../ctrlProps/ctrlProp189.xml"/><Relationship Id="rId27" Type="http://schemas.openxmlformats.org/officeDocument/2006/relationships/ctrlProp" Target="../ctrlProps/ctrlProp194.xml"/><Relationship Id="rId30" Type="http://schemas.openxmlformats.org/officeDocument/2006/relationships/ctrlProp" Target="../ctrlProps/ctrlProp197.xml"/><Relationship Id="rId35" Type="http://schemas.openxmlformats.org/officeDocument/2006/relationships/ctrlProp" Target="../ctrlProps/ctrlProp202.xml"/><Relationship Id="rId43" Type="http://schemas.openxmlformats.org/officeDocument/2006/relationships/ctrlProp" Target="../ctrlProps/ctrlProp210.xml"/><Relationship Id="rId48" Type="http://schemas.openxmlformats.org/officeDocument/2006/relationships/ctrlProp" Target="../ctrlProps/ctrlProp215.xml"/><Relationship Id="rId56" Type="http://schemas.openxmlformats.org/officeDocument/2006/relationships/ctrlProp" Target="../ctrlProps/ctrlProp223.xml"/><Relationship Id="rId64" Type="http://schemas.openxmlformats.org/officeDocument/2006/relationships/ctrlProp" Target="../ctrlProps/ctrlProp231.xml"/><Relationship Id="rId69" Type="http://schemas.openxmlformats.org/officeDocument/2006/relationships/ctrlProp" Target="../ctrlProps/ctrlProp236.xml"/><Relationship Id="rId77" Type="http://schemas.openxmlformats.org/officeDocument/2006/relationships/ctrlProp" Target="../ctrlProps/ctrlProp244.xml"/><Relationship Id="rId8" Type="http://schemas.openxmlformats.org/officeDocument/2006/relationships/printerSettings" Target="../printerSettings/printerSettings62.bin"/><Relationship Id="rId51" Type="http://schemas.openxmlformats.org/officeDocument/2006/relationships/ctrlProp" Target="../ctrlProps/ctrlProp218.xml"/><Relationship Id="rId72" Type="http://schemas.openxmlformats.org/officeDocument/2006/relationships/ctrlProp" Target="../ctrlProps/ctrlProp239.xml"/><Relationship Id="rId80" Type="http://schemas.openxmlformats.org/officeDocument/2006/relationships/ctrlProp" Target="../ctrlProps/ctrlProp247.xml"/><Relationship Id="rId85" Type="http://schemas.openxmlformats.org/officeDocument/2006/relationships/ctrlProp" Target="../ctrlProps/ctrlProp252.xml"/><Relationship Id="rId93" Type="http://schemas.openxmlformats.org/officeDocument/2006/relationships/ctrlProp" Target="../ctrlProps/ctrlProp260.xml"/><Relationship Id="rId98" Type="http://schemas.openxmlformats.org/officeDocument/2006/relationships/comments" Target="../comments5.xml"/><Relationship Id="rId3" Type="http://schemas.openxmlformats.org/officeDocument/2006/relationships/printerSettings" Target="../printerSettings/printerSettings57.bin"/><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 Type="http://schemas.openxmlformats.org/officeDocument/2006/relationships/drawing" Target="../drawings/drawing6.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79.xml"/><Relationship Id="rId117" Type="http://schemas.openxmlformats.org/officeDocument/2006/relationships/ctrlProp" Target="../ctrlProps/ctrlProp370.xml"/><Relationship Id="rId21" Type="http://schemas.openxmlformats.org/officeDocument/2006/relationships/ctrlProp" Target="../ctrlProps/ctrlProp274.xml"/><Relationship Id="rId42" Type="http://schemas.openxmlformats.org/officeDocument/2006/relationships/ctrlProp" Target="../ctrlProps/ctrlProp295.xml"/><Relationship Id="rId47" Type="http://schemas.openxmlformats.org/officeDocument/2006/relationships/ctrlProp" Target="../ctrlProps/ctrlProp300.xml"/><Relationship Id="rId63" Type="http://schemas.openxmlformats.org/officeDocument/2006/relationships/ctrlProp" Target="../ctrlProps/ctrlProp316.xml"/><Relationship Id="rId68" Type="http://schemas.openxmlformats.org/officeDocument/2006/relationships/ctrlProp" Target="../ctrlProps/ctrlProp321.xml"/><Relationship Id="rId84" Type="http://schemas.openxmlformats.org/officeDocument/2006/relationships/ctrlProp" Target="../ctrlProps/ctrlProp337.xml"/><Relationship Id="rId89" Type="http://schemas.openxmlformats.org/officeDocument/2006/relationships/ctrlProp" Target="../ctrlProps/ctrlProp342.xml"/><Relationship Id="rId112" Type="http://schemas.openxmlformats.org/officeDocument/2006/relationships/ctrlProp" Target="../ctrlProps/ctrlProp365.xml"/><Relationship Id="rId16" Type="http://schemas.openxmlformats.org/officeDocument/2006/relationships/ctrlProp" Target="../ctrlProps/ctrlProp269.xml"/><Relationship Id="rId107" Type="http://schemas.openxmlformats.org/officeDocument/2006/relationships/ctrlProp" Target="../ctrlProps/ctrlProp360.xml"/><Relationship Id="rId11" Type="http://schemas.openxmlformats.org/officeDocument/2006/relationships/vmlDrawing" Target="../drawings/vmlDrawing6.vml"/><Relationship Id="rId32" Type="http://schemas.openxmlformats.org/officeDocument/2006/relationships/ctrlProp" Target="../ctrlProps/ctrlProp285.xml"/><Relationship Id="rId37" Type="http://schemas.openxmlformats.org/officeDocument/2006/relationships/ctrlProp" Target="../ctrlProps/ctrlProp290.xml"/><Relationship Id="rId53" Type="http://schemas.openxmlformats.org/officeDocument/2006/relationships/ctrlProp" Target="../ctrlProps/ctrlProp306.xml"/><Relationship Id="rId58" Type="http://schemas.openxmlformats.org/officeDocument/2006/relationships/ctrlProp" Target="../ctrlProps/ctrlProp311.xml"/><Relationship Id="rId74" Type="http://schemas.openxmlformats.org/officeDocument/2006/relationships/ctrlProp" Target="../ctrlProps/ctrlProp327.xml"/><Relationship Id="rId79" Type="http://schemas.openxmlformats.org/officeDocument/2006/relationships/ctrlProp" Target="../ctrlProps/ctrlProp332.xml"/><Relationship Id="rId102" Type="http://schemas.openxmlformats.org/officeDocument/2006/relationships/ctrlProp" Target="../ctrlProps/ctrlProp355.xml"/><Relationship Id="rId123" Type="http://schemas.openxmlformats.org/officeDocument/2006/relationships/ctrlProp" Target="../ctrlProps/ctrlProp376.xml"/><Relationship Id="rId5" Type="http://schemas.openxmlformats.org/officeDocument/2006/relationships/printerSettings" Target="../printerSettings/printerSettings68.bin"/><Relationship Id="rId61" Type="http://schemas.openxmlformats.org/officeDocument/2006/relationships/ctrlProp" Target="../ctrlProps/ctrlProp314.xml"/><Relationship Id="rId82" Type="http://schemas.openxmlformats.org/officeDocument/2006/relationships/ctrlProp" Target="../ctrlProps/ctrlProp335.xml"/><Relationship Id="rId90" Type="http://schemas.openxmlformats.org/officeDocument/2006/relationships/ctrlProp" Target="../ctrlProps/ctrlProp343.xml"/><Relationship Id="rId95" Type="http://schemas.openxmlformats.org/officeDocument/2006/relationships/ctrlProp" Target="../ctrlProps/ctrlProp348.xml"/><Relationship Id="rId19" Type="http://schemas.openxmlformats.org/officeDocument/2006/relationships/ctrlProp" Target="../ctrlProps/ctrlProp272.xml"/><Relationship Id="rId14" Type="http://schemas.openxmlformats.org/officeDocument/2006/relationships/ctrlProp" Target="../ctrlProps/ctrlProp267.xml"/><Relationship Id="rId22" Type="http://schemas.openxmlformats.org/officeDocument/2006/relationships/ctrlProp" Target="../ctrlProps/ctrlProp275.xml"/><Relationship Id="rId27" Type="http://schemas.openxmlformats.org/officeDocument/2006/relationships/ctrlProp" Target="../ctrlProps/ctrlProp280.xml"/><Relationship Id="rId30" Type="http://schemas.openxmlformats.org/officeDocument/2006/relationships/ctrlProp" Target="../ctrlProps/ctrlProp283.xml"/><Relationship Id="rId35" Type="http://schemas.openxmlformats.org/officeDocument/2006/relationships/ctrlProp" Target="../ctrlProps/ctrlProp288.xml"/><Relationship Id="rId43" Type="http://schemas.openxmlformats.org/officeDocument/2006/relationships/ctrlProp" Target="../ctrlProps/ctrlProp296.xml"/><Relationship Id="rId48" Type="http://schemas.openxmlformats.org/officeDocument/2006/relationships/ctrlProp" Target="../ctrlProps/ctrlProp301.xml"/><Relationship Id="rId56" Type="http://schemas.openxmlformats.org/officeDocument/2006/relationships/ctrlProp" Target="../ctrlProps/ctrlProp309.xml"/><Relationship Id="rId64" Type="http://schemas.openxmlformats.org/officeDocument/2006/relationships/ctrlProp" Target="../ctrlProps/ctrlProp317.xml"/><Relationship Id="rId69" Type="http://schemas.openxmlformats.org/officeDocument/2006/relationships/ctrlProp" Target="../ctrlProps/ctrlProp322.xml"/><Relationship Id="rId77" Type="http://schemas.openxmlformats.org/officeDocument/2006/relationships/ctrlProp" Target="../ctrlProps/ctrlProp330.xml"/><Relationship Id="rId100" Type="http://schemas.openxmlformats.org/officeDocument/2006/relationships/ctrlProp" Target="../ctrlProps/ctrlProp353.xml"/><Relationship Id="rId105" Type="http://schemas.openxmlformats.org/officeDocument/2006/relationships/ctrlProp" Target="../ctrlProps/ctrlProp358.xml"/><Relationship Id="rId113" Type="http://schemas.openxmlformats.org/officeDocument/2006/relationships/ctrlProp" Target="../ctrlProps/ctrlProp366.xml"/><Relationship Id="rId118" Type="http://schemas.openxmlformats.org/officeDocument/2006/relationships/ctrlProp" Target="../ctrlProps/ctrlProp371.xml"/><Relationship Id="rId8" Type="http://schemas.openxmlformats.org/officeDocument/2006/relationships/printerSettings" Target="../printerSettings/printerSettings71.bin"/><Relationship Id="rId51" Type="http://schemas.openxmlformats.org/officeDocument/2006/relationships/ctrlProp" Target="../ctrlProps/ctrlProp304.xml"/><Relationship Id="rId72" Type="http://schemas.openxmlformats.org/officeDocument/2006/relationships/ctrlProp" Target="../ctrlProps/ctrlProp325.xml"/><Relationship Id="rId80" Type="http://schemas.openxmlformats.org/officeDocument/2006/relationships/ctrlProp" Target="../ctrlProps/ctrlProp333.xml"/><Relationship Id="rId85" Type="http://schemas.openxmlformats.org/officeDocument/2006/relationships/ctrlProp" Target="../ctrlProps/ctrlProp338.xml"/><Relationship Id="rId93" Type="http://schemas.openxmlformats.org/officeDocument/2006/relationships/ctrlProp" Target="../ctrlProps/ctrlProp346.xml"/><Relationship Id="rId98" Type="http://schemas.openxmlformats.org/officeDocument/2006/relationships/ctrlProp" Target="../ctrlProps/ctrlProp351.xml"/><Relationship Id="rId121" Type="http://schemas.openxmlformats.org/officeDocument/2006/relationships/ctrlProp" Target="../ctrlProps/ctrlProp374.xml"/><Relationship Id="rId3" Type="http://schemas.openxmlformats.org/officeDocument/2006/relationships/printerSettings" Target="../printerSettings/printerSettings66.bin"/><Relationship Id="rId12" Type="http://schemas.openxmlformats.org/officeDocument/2006/relationships/ctrlProp" Target="../ctrlProps/ctrlProp265.xml"/><Relationship Id="rId17" Type="http://schemas.openxmlformats.org/officeDocument/2006/relationships/ctrlProp" Target="../ctrlProps/ctrlProp270.xml"/><Relationship Id="rId25" Type="http://schemas.openxmlformats.org/officeDocument/2006/relationships/ctrlProp" Target="../ctrlProps/ctrlProp278.xml"/><Relationship Id="rId33" Type="http://schemas.openxmlformats.org/officeDocument/2006/relationships/ctrlProp" Target="../ctrlProps/ctrlProp286.xml"/><Relationship Id="rId38" Type="http://schemas.openxmlformats.org/officeDocument/2006/relationships/ctrlProp" Target="../ctrlProps/ctrlProp291.xml"/><Relationship Id="rId46" Type="http://schemas.openxmlformats.org/officeDocument/2006/relationships/ctrlProp" Target="../ctrlProps/ctrlProp299.xml"/><Relationship Id="rId59" Type="http://schemas.openxmlformats.org/officeDocument/2006/relationships/ctrlProp" Target="../ctrlProps/ctrlProp312.xml"/><Relationship Id="rId67" Type="http://schemas.openxmlformats.org/officeDocument/2006/relationships/ctrlProp" Target="../ctrlProps/ctrlProp320.xml"/><Relationship Id="rId103" Type="http://schemas.openxmlformats.org/officeDocument/2006/relationships/ctrlProp" Target="../ctrlProps/ctrlProp356.xml"/><Relationship Id="rId108" Type="http://schemas.openxmlformats.org/officeDocument/2006/relationships/ctrlProp" Target="../ctrlProps/ctrlProp361.xml"/><Relationship Id="rId116" Type="http://schemas.openxmlformats.org/officeDocument/2006/relationships/ctrlProp" Target="../ctrlProps/ctrlProp369.xml"/><Relationship Id="rId124" Type="http://schemas.openxmlformats.org/officeDocument/2006/relationships/comments" Target="../comments6.xml"/><Relationship Id="rId20" Type="http://schemas.openxmlformats.org/officeDocument/2006/relationships/ctrlProp" Target="../ctrlProps/ctrlProp273.xml"/><Relationship Id="rId41" Type="http://schemas.openxmlformats.org/officeDocument/2006/relationships/ctrlProp" Target="../ctrlProps/ctrlProp294.xml"/><Relationship Id="rId54" Type="http://schemas.openxmlformats.org/officeDocument/2006/relationships/ctrlProp" Target="../ctrlProps/ctrlProp307.xml"/><Relationship Id="rId62" Type="http://schemas.openxmlformats.org/officeDocument/2006/relationships/ctrlProp" Target="../ctrlProps/ctrlProp315.xml"/><Relationship Id="rId70" Type="http://schemas.openxmlformats.org/officeDocument/2006/relationships/ctrlProp" Target="../ctrlProps/ctrlProp323.xml"/><Relationship Id="rId75" Type="http://schemas.openxmlformats.org/officeDocument/2006/relationships/ctrlProp" Target="../ctrlProps/ctrlProp328.xml"/><Relationship Id="rId83" Type="http://schemas.openxmlformats.org/officeDocument/2006/relationships/ctrlProp" Target="../ctrlProps/ctrlProp336.xml"/><Relationship Id="rId88" Type="http://schemas.openxmlformats.org/officeDocument/2006/relationships/ctrlProp" Target="../ctrlProps/ctrlProp341.xml"/><Relationship Id="rId91" Type="http://schemas.openxmlformats.org/officeDocument/2006/relationships/ctrlProp" Target="../ctrlProps/ctrlProp344.xml"/><Relationship Id="rId96" Type="http://schemas.openxmlformats.org/officeDocument/2006/relationships/ctrlProp" Target="../ctrlProps/ctrlProp349.xml"/><Relationship Id="rId111" Type="http://schemas.openxmlformats.org/officeDocument/2006/relationships/ctrlProp" Target="../ctrlProps/ctrlProp364.xml"/><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5" Type="http://schemas.openxmlformats.org/officeDocument/2006/relationships/ctrlProp" Target="../ctrlProps/ctrlProp268.xml"/><Relationship Id="rId23" Type="http://schemas.openxmlformats.org/officeDocument/2006/relationships/ctrlProp" Target="../ctrlProps/ctrlProp276.xml"/><Relationship Id="rId28" Type="http://schemas.openxmlformats.org/officeDocument/2006/relationships/ctrlProp" Target="../ctrlProps/ctrlProp281.xml"/><Relationship Id="rId36" Type="http://schemas.openxmlformats.org/officeDocument/2006/relationships/ctrlProp" Target="../ctrlProps/ctrlProp289.xml"/><Relationship Id="rId49" Type="http://schemas.openxmlformats.org/officeDocument/2006/relationships/ctrlProp" Target="../ctrlProps/ctrlProp302.xml"/><Relationship Id="rId57" Type="http://schemas.openxmlformats.org/officeDocument/2006/relationships/ctrlProp" Target="../ctrlProps/ctrlProp310.xml"/><Relationship Id="rId106" Type="http://schemas.openxmlformats.org/officeDocument/2006/relationships/ctrlProp" Target="../ctrlProps/ctrlProp359.xml"/><Relationship Id="rId114" Type="http://schemas.openxmlformats.org/officeDocument/2006/relationships/ctrlProp" Target="../ctrlProps/ctrlProp367.xml"/><Relationship Id="rId119" Type="http://schemas.openxmlformats.org/officeDocument/2006/relationships/ctrlProp" Target="../ctrlProps/ctrlProp372.xml"/><Relationship Id="rId10" Type="http://schemas.openxmlformats.org/officeDocument/2006/relationships/drawing" Target="../drawings/drawing7.xml"/><Relationship Id="rId31" Type="http://schemas.openxmlformats.org/officeDocument/2006/relationships/ctrlProp" Target="../ctrlProps/ctrlProp284.xml"/><Relationship Id="rId44" Type="http://schemas.openxmlformats.org/officeDocument/2006/relationships/ctrlProp" Target="../ctrlProps/ctrlProp297.xml"/><Relationship Id="rId52" Type="http://schemas.openxmlformats.org/officeDocument/2006/relationships/ctrlProp" Target="../ctrlProps/ctrlProp305.xml"/><Relationship Id="rId60" Type="http://schemas.openxmlformats.org/officeDocument/2006/relationships/ctrlProp" Target="../ctrlProps/ctrlProp313.xml"/><Relationship Id="rId65" Type="http://schemas.openxmlformats.org/officeDocument/2006/relationships/ctrlProp" Target="../ctrlProps/ctrlProp318.xml"/><Relationship Id="rId73" Type="http://schemas.openxmlformats.org/officeDocument/2006/relationships/ctrlProp" Target="../ctrlProps/ctrlProp326.xml"/><Relationship Id="rId78" Type="http://schemas.openxmlformats.org/officeDocument/2006/relationships/ctrlProp" Target="../ctrlProps/ctrlProp331.xml"/><Relationship Id="rId81" Type="http://schemas.openxmlformats.org/officeDocument/2006/relationships/ctrlProp" Target="../ctrlProps/ctrlProp334.xml"/><Relationship Id="rId86" Type="http://schemas.openxmlformats.org/officeDocument/2006/relationships/ctrlProp" Target="../ctrlProps/ctrlProp339.xml"/><Relationship Id="rId94" Type="http://schemas.openxmlformats.org/officeDocument/2006/relationships/ctrlProp" Target="../ctrlProps/ctrlProp347.xml"/><Relationship Id="rId99" Type="http://schemas.openxmlformats.org/officeDocument/2006/relationships/ctrlProp" Target="../ctrlProps/ctrlProp352.xml"/><Relationship Id="rId101" Type="http://schemas.openxmlformats.org/officeDocument/2006/relationships/ctrlProp" Target="../ctrlProps/ctrlProp354.xml"/><Relationship Id="rId122" Type="http://schemas.openxmlformats.org/officeDocument/2006/relationships/ctrlProp" Target="../ctrlProps/ctrlProp375.xml"/><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3" Type="http://schemas.openxmlformats.org/officeDocument/2006/relationships/ctrlProp" Target="../ctrlProps/ctrlProp266.xml"/><Relationship Id="rId18" Type="http://schemas.openxmlformats.org/officeDocument/2006/relationships/ctrlProp" Target="../ctrlProps/ctrlProp271.xml"/><Relationship Id="rId39" Type="http://schemas.openxmlformats.org/officeDocument/2006/relationships/ctrlProp" Target="../ctrlProps/ctrlProp292.xml"/><Relationship Id="rId109" Type="http://schemas.openxmlformats.org/officeDocument/2006/relationships/ctrlProp" Target="../ctrlProps/ctrlProp362.xml"/><Relationship Id="rId34" Type="http://schemas.openxmlformats.org/officeDocument/2006/relationships/ctrlProp" Target="../ctrlProps/ctrlProp287.xml"/><Relationship Id="rId50" Type="http://schemas.openxmlformats.org/officeDocument/2006/relationships/ctrlProp" Target="../ctrlProps/ctrlProp303.xml"/><Relationship Id="rId55" Type="http://schemas.openxmlformats.org/officeDocument/2006/relationships/ctrlProp" Target="../ctrlProps/ctrlProp308.xml"/><Relationship Id="rId76" Type="http://schemas.openxmlformats.org/officeDocument/2006/relationships/ctrlProp" Target="../ctrlProps/ctrlProp329.xml"/><Relationship Id="rId97" Type="http://schemas.openxmlformats.org/officeDocument/2006/relationships/ctrlProp" Target="../ctrlProps/ctrlProp350.xml"/><Relationship Id="rId104" Type="http://schemas.openxmlformats.org/officeDocument/2006/relationships/ctrlProp" Target="../ctrlProps/ctrlProp357.xml"/><Relationship Id="rId120" Type="http://schemas.openxmlformats.org/officeDocument/2006/relationships/ctrlProp" Target="../ctrlProps/ctrlProp373.xml"/><Relationship Id="rId7" Type="http://schemas.openxmlformats.org/officeDocument/2006/relationships/printerSettings" Target="../printerSettings/printerSettings70.bin"/><Relationship Id="rId71" Type="http://schemas.openxmlformats.org/officeDocument/2006/relationships/ctrlProp" Target="../ctrlProps/ctrlProp324.xml"/><Relationship Id="rId92" Type="http://schemas.openxmlformats.org/officeDocument/2006/relationships/ctrlProp" Target="../ctrlProps/ctrlProp345.xml"/><Relationship Id="rId2" Type="http://schemas.openxmlformats.org/officeDocument/2006/relationships/printerSettings" Target="../printerSettings/printerSettings65.bin"/><Relationship Id="rId29" Type="http://schemas.openxmlformats.org/officeDocument/2006/relationships/ctrlProp" Target="../ctrlProps/ctrlProp282.xml"/><Relationship Id="rId24" Type="http://schemas.openxmlformats.org/officeDocument/2006/relationships/ctrlProp" Target="../ctrlProps/ctrlProp277.xml"/><Relationship Id="rId40" Type="http://schemas.openxmlformats.org/officeDocument/2006/relationships/ctrlProp" Target="../ctrlProps/ctrlProp293.xml"/><Relationship Id="rId45" Type="http://schemas.openxmlformats.org/officeDocument/2006/relationships/ctrlProp" Target="../ctrlProps/ctrlProp298.xml"/><Relationship Id="rId66" Type="http://schemas.openxmlformats.org/officeDocument/2006/relationships/ctrlProp" Target="../ctrlProps/ctrlProp319.xml"/><Relationship Id="rId87" Type="http://schemas.openxmlformats.org/officeDocument/2006/relationships/ctrlProp" Target="../ctrlProps/ctrlProp340.xml"/><Relationship Id="rId110" Type="http://schemas.openxmlformats.org/officeDocument/2006/relationships/ctrlProp" Target="../ctrlProps/ctrlProp363.xml"/><Relationship Id="rId115" Type="http://schemas.openxmlformats.org/officeDocument/2006/relationships/ctrlProp" Target="../ctrlProps/ctrlProp36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97.xml"/><Relationship Id="rId117" Type="http://schemas.openxmlformats.org/officeDocument/2006/relationships/ctrlProp" Target="../ctrlProps/ctrlProp488.xml"/><Relationship Id="rId21" Type="http://schemas.openxmlformats.org/officeDocument/2006/relationships/ctrlProp" Target="../ctrlProps/ctrlProp392.xml"/><Relationship Id="rId42" Type="http://schemas.openxmlformats.org/officeDocument/2006/relationships/ctrlProp" Target="../ctrlProps/ctrlProp413.xml"/><Relationship Id="rId47" Type="http://schemas.openxmlformats.org/officeDocument/2006/relationships/ctrlProp" Target="../ctrlProps/ctrlProp418.xml"/><Relationship Id="rId63" Type="http://schemas.openxmlformats.org/officeDocument/2006/relationships/ctrlProp" Target="../ctrlProps/ctrlProp434.xml"/><Relationship Id="rId68" Type="http://schemas.openxmlformats.org/officeDocument/2006/relationships/ctrlProp" Target="../ctrlProps/ctrlProp439.xml"/><Relationship Id="rId84" Type="http://schemas.openxmlformats.org/officeDocument/2006/relationships/ctrlProp" Target="../ctrlProps/ctrlProp455.xml"/><Relationship Id="rId89" Type="http://schemas.openxmlformats.org/officeDocument/2006/relationships/ctrlProp" Target="../ctrlProps/ctrlProp460.xml"/><Relationship Id="rId112" Type="http://schemas.openxmlformats.org/officeDocument/2006/relationships/ctrlProp" Target="../ctrlProps/ctrlProp483.xml"/><Relationship Id="rId133" Type="http://schemas.openxmlformats.org/officeDocument/2006/relationships/ctrlProp" Target="../ctrlProps/ctrlProp504.xml"/><Relationship Id="rId16" Type="http://schemas.openxmlformats.org/officeDocument/2006/relationships/ctrlProp" Target="../ctrlProps/ctrlProp387.xml"/><Relationship Id="rId107" Type="http://schemas.openxmlformats.org/officeDocument/2006/relationships/ctrlProp" Target="../ctrlProps/ctrlProp478.xml"/><Relationship Id="rId11" Type="http://schemas.openxmlformats.org/officeDocument/2006/relationships/ctrlProp" Target="../ctrlProps/ctrlProp382.xml"/><Relationship Id="rId32" Type="http://schemas.openxmlformats.org/officeDocument/2006/relationships/ctrlProp" Target="../ctrlProps/ctrlProp403.xml"/><Relationship Id="rId37" Type="http://schemas.openxmlformats.org/officeDocument/2006/relationships/ctrlProp" Target="../ctrlProps/ctrlProp408.xml"/><Relationship Id="rId53" Type="http://schemas.openxmlformats.org/officeDocument/2006/relationships/ctrlProp" Target="../ctrlProps/ctrlProp424.xml"/><Relationship Id="rId58" Type="http://schemas.openxmlformats.org/officeDocument/2006/relationships/ctrlProp" Target="../ctrlProps/ctrlProp429.xml"/><Relationship Id="rId74" Type="http://schemas.openxmlformats.org/officeDocument/2006/relationships/ctrlProp" Target="../ctrlProps/ctrlProp445.xml"/><Relationship Id="rId79" Type="http://schemas.openxmlformats.org/officeDocument/2006/relationships/ctrlProp" Target="../ctrlProps/ctrlProp450.xml"/><Relationship Id="rId102" Type="http://schemas.openxmlformats.org/officeDocument/2006/relationships/ctrlProp" Target="../ctrlProps/ctrlProp473.xml"/><Relationship Id="rId123" Type="http://schemas.openxmlformats.org/officeDocument/2006/relationships/ctrlProp" Target="../ctrlProps/ctrlProp494.xml"/><Relationship Id="rId128" Type="http://schemas.openxmlformats.org/officeDocument/2006/relationships/ctrlProp" Target="../ctrlProps/ctrlProp499.xml"/><Relationship Id="rId5" Type="http://schemas.openxmlformats.org/officeDocument/2006/relationships/vmlDrawing" Target="../drawings/vmlDrawing7.vml"/><Relationship Id="rId90" Type="http://schemas.openxmlformats.org/officeDocument/2006/relationships/ctrlProp" Target="../ctrlProps/ctrlProp461.xml"/><Relationship Id="rId95" Type="http://schemas.openxmlformats.org/officeDocument/2006/relationships/ctrlProp" Target="../ctrlProps/ctrlProp466.xml"/><Relationship Id="rId14" Type="http://schemas.openxmlformats.org/officeDocument/2006/relationships/ctrlProp" Target="../ctrlProps/ctrlProp385.xml"/><Relationship Id="rId22" Type="http://schemas.openxmlformats.org/officeDocument/2006/relationships/ctrlProp" Target="../ctrlProps/ctrlProp393.xml"/><Relationship Id="rId27" Type="http://schemas.openxmlformats.org/officeDocument/2006/relationships/ctrlProp" Target="../ctrlProps/ctrlProp398.xml"/><Relationship Id="rId30" Type="http://schemas.openxmlformats.org/officeDocument/2006/relationships/ctrlProp" Target="../ctrlProps/ctrlProp401.xml"/><Relationship Id="rId35" Type="http://schemas.openxmlformats.org/officeDocument/2006/relationships/ctrlProp" Target="../ctrlProps/ctrlProp406.xml"/><Relationship Id="rId43" Type="http://schemas.openxmlformats.org/officeDocument/2006/relationships/ctrlProp" Target="../ctrlProps/ctrlProp414.xml"/><Relationship Id="rId48" Type="http://schemas.openxmlformats.org/officeDocument/2006/relationships/ctrlProp" Target="../ctrlProps/ctrlProp419.xml"/><Relationship Id="rId56" Type="http://schemas.openxmlformats.org/officeDocument/2006/relationships/ctrlProp" Target="../ctrlProps/ctrlProp427.xml"/><Relationship Id="rId64" Type="http://schemas.openxmlformats.org/officeDocument/2006/relationships/ctrlProp" Target="../ctrlProps/ctrlProp435.xml"/><Relationship Id="rId69" Type="http://schemas.openxmlformats.org/officeDocument/2006/relationships/ctrlProp" Target="../ctrlProps/ctrlProp440.xml"/><Relationship Id="rId77" Type="http://schemas.openxmlformats.org/officeDocument/2006/relationships/ctrlProp" Target="../ctrlProps/ctrlProp448.xml"/><Relationship Id="rId100" Type="http://schemas.openxmlformats.org/officeDocument/2006/relationships/ctrlProp" Target="../ctrlProps/ctrlProp471.xml"/><Relationship Id="rId105" Type="http://schemas.openxmlformats.org/officeDocument/2006/relationships/ctrlProp" Target="../ctrlProps/ctrlProp476.xml"/><Relationship Id="rId113" Type="http://schemas.openxmlformats.org/officeDocument/2006/relationships/ctrlProp" Target="../ctrlProps/ctrlProp484.xml"/><Relationship Id="rId118" Type="http://schemas.openxmlformats.org/officeDocument/2006/relationships/ctrlProp" Target="../ctrlProps/ctrlProp489.xml"/><Relationship Id="rId126" Type="http://schemas.openxmlformats.org/officeDocument/2006/relationships/ctrlProp" Target="../ctrlProps/ctrlProp497.xml"/><Relationship Id="rId134" Type="http://schemas.openxmlformats.org/officeDocument/2006/relationships/ctrlProp" Target="../ctrlProps/ctrlProp505.xml"/><Relationship Id="rId8" Type="http://schemas.openxmlformats.org/officeDocument/2006/relationships/ctrlProp" Target="../ctrlProps/ctrlProp379.xml"/><Relationship Id="rId51" Type="http://schemas.openxmlformats.org/officeDocument/2006/relationships/ctrlProp" Target="../ctrlProps/ctrlProp422.xml"/><Relationship Id="rId72" Type="http://schemas.openxmlformats.org/officeDocument/2006/relationships/ctrlProp" Target="../ctrlProps/ctrlProp443.xml"/><Relationship Id="rId80" Type="http://schemas.openxmlformats.org/officeDocument/2006/relationships/ctrlProp" Target="../ctrlProps/ctrlProp451.xml"/><Relationship Id="rId85" Type="http://schemas.openxmlformats.org/officeDocument/2006/relationships/ctrlProp" Target="../ctrlProps/ctrlProp456.xml"/><Relationship Id="rId93" Type="http://schemas.openxmlformats.org/officeDocument/2006/relationships/ctrlProp" Target="../ctrlProps/ctrlProp464.xml"/><Relationship Id="rId98" Type="http://schemas.openxmlformats.org/officeDocument/2006/relationships/ctrlProp" Target="../ctrlProps/ctrlProp469.xml"/><Relationship Id="rId121" Type="http://schemas.openxmlformats.org/officeDocument/2006/relationships/ctrlProp" Target="../ctrlProps/ctrlProp492.xml"/><Relationship Id="rId3" Type="http://schemas.openxmlformats.org/officeDocument/2006/relationships/printerSettings" Target="../printerSettings/printerSettings75.bin"/><Relationship Id="rId12" Type="http://schemas.openxmlformats.org/officeDocument/2006/relationships/ctrlProp" Target="../ctrlProps/ctrlProp383.xml"/><Relationship Id="rId17" Type="http://schemas.openxmlformats.org/officeDocument/2006/relationships/ctrlProp" Target="../ctrlProps/ctrlProp388.xml"/><Relationship Id="rId25" Type="http://schemas.openxmlformats.org/officeDocument/2006/relationships/ctrlProp" Target="../ctrlProps/ctrlProp396.xml"/><Relationship Id="rId33" Type="http://schemas.openxmlformats.org/officeDocument/2006/relationships/ctrlProp" Target="../ctrlProps/ctrlProp404.xml"/><Relationship Id="rId38" Type="http://schemas.openxmlformats.org/officeDocument/2006/relationships/ctrlProp" Target="../ctrlProps/ctrlProp409.xml"/><Relationship Id="rId46" Type="http://schemas.openxmlformats.org/officeDocument/2006/relationships/ctrlProp" Target="../ctrlProps/ctrlProp417.xml"/><Relationship Id="rId59" Type="http://schemas.openxmlformats.org/officeDocument/2006/relationships/ctrlProp" Target="../ctrlProps/ctrlProp430.xml"/><Relationship Id="rId67" Type="http://schemas.openxmlformats.org/officeDocument/2006/relationships/ctrlProp" Target="../ctrlProps/ctrlProp438.xml"/><Relationship Id="rId103" Type="http://schemas.openxmlformats.org/officeDocument/2006/relationships/ctrlProp" Target="../ctrlProps/ctrlProp474.xml"/><Relationship Id="rId108" Type="http://schemas.openxmlformats.org/officeDocument/2006/relationships/ctrlProp" Target="../ctrlProps/ctrlProp479.xml"/><Relationship Id="rId116" Type="http://schemas.openxmlformats.org/officeDocument/2006/relationships/ctrlProp" Target="../ctrlProps/ctrlProp487.xml"/><Relationship Id="rId124" Type="http://schemas.openxmlformats.org/officeDocument/2006/relationships/ctrlProp" Target="../ctrlProps/ctrlProp495.xml"/><Relationship Id="rId129" Type="http://schemas.openxmlformats.org/officeDocument/2006/relationships/ctrlProp" Target="../ctrlProps/ctrlProp500.xml"/><Relationship Id="rId20" Type="http://schemas.openxmlformats.org/officeDocument/2006/relationships/ctrlProp" Target="../ctrlProps/ctrlProp391.xml"/><Relationship Id="rId41" Type="http://schemas.openxmlformats.org/officeDocument/2006/relationships/ctrlProp" Target="../ctrlProps/ctrlProp412.xml"/><Relationship Id="rId54" Type="http://schemas.openxmlformats.org/officeDocument/2006/relationships/ctrlProp" Target="../ctrlProps/ctrlProp425.xml"/><Relationship Id="rId62" Type="http://schemas.openxmlformats.org/officeDocument/2006/relationships/ctrlProp" Target="../ctrlProps/ctrlProp433.xml"/><Relationship Id="rId70" Type="http://schemas.openxmlformats.org/officeDocument/2006/relationships/ctrlProp" Target="../ctrlProps/ctrlProp441.xml"/><Relationship Id="rId75" Type="http://schemas.openxmlformats.org/officeDocument/2006/relationships/ctrlProp" Target="../ctrlProps/ctrlProp446.xml"/><Relationship Id="rId83" Type="http://schemas.openxmlformats.org/officeDocument/2006/relationships/ctrlProp" Target="../ctrlProps/ctrlProp454.xml"/><Relationship Id="rId88" Type="http://schemas.openxmlformats.org/officeDocument/2006/relationships/ctrlProp" Target="../ctrlProps/ctrlProp459.xml"/><Relationship Id="rId91" Type="http://schemas.openxmlformats.org/officeDocument/2006/relationships/ctrlProp" Target="../ctrlProps/ctrlProp462.xml"/><Relationship Id="rId96" Type="http://schemas.openxmlformats.org/officeDocument/2006/relationships/ctrlProp" Target="../ctrlProps/ctrlProp467.xml"/><Relationship Id="rId111" Type="http://schemas.openxmlformats.org/officeDocument/2006/relationships/ctrlProp" Target="../ctrlProps/ctrlProp482.xml"/><Relationship Id="rId132" Type="http://schemas.openxmlformats.org/officeDocument/2006/relationships/ctrlProp" Target="../ctrlProps/ctrlProp503.xml"/><Relationship Id="rId1" Type="http://schemas.openxmlformats.org/officeDocument/2006/relationships/printerSettings" Target="../printerSettings/printerSettings73.bin"/><Relationship Id="rId6" Type="http://schemas.openxmlformats.org/officeDocument/2006/relationships/ctrlProp" Target="../ctrlProps/ctrlProp377.xml"/><Relationship Id="rId15" Type="http://schemas.openxmlformats.org/officeDocument/2006/relationships/ctrlProp" Target="../ctrlProps/ctrlProp386.xml"/><Relationship Id="rId23" Type="http://schemas.openxmlformats.org/officeDocument/2006/relationships/ctrlProp" Target="../ctrlProps/ctrlProp394.xml"/><Relationship Id="rId28" Type="http://schemas.openxmlformats.org/officeDocument/2006/relationships/ctrlProp" Target="../ctrlProps/ctrlProp399.xml"/><Relationship Id="rId36" Type="http://schemas.openxmlformats.org/officeDocument/2006/relationships/ctrlProp" Target="../ctrlProps/ctrlProp407.xml"/><Relationship Id="rId49" Type="http://schemas.openxmlformats.org/officeDocument/2006/relationships/ctrlProp" Target="../ctrlProps/ctrlProp420.xml"/><Relationship Id="rId57" Type="http://schemas.openxmlformats.org/officeDocument/2006/relationships/ctrlProp" Target="../ctrlProps/ctrlProp428.xml"/><Relationship Id="rId106" Type="http://schemas.openxmlformats.org/officeDocument/2006/relationships/ctrlProp" Target="../ctrlProps/ctrlProp477.xml"/><Relationship Id="rId114" Type="http://schemas.openxmlformats.org/officeDocument/2006/relationships/ctrlProp" Target="../ctrlProps/ctrlProp485.xml"/><Relationship Id="rId119" Type="http://schemas.openxmlformats.org/officeDocument/2006/relationships/ctrlProp" Target="../ctrlProps/ctrlProp490.xml"/><Relationship Id="rId127" Type="http://schemas.openxmlformats.org/officeDocument/2006/relationships/ctrlProp" Target="../ctrlProps/ctrlProp498.xml"/><Relationship Id="rId10" Type="http://schemas.openxmlformats.org/officeDocument/2006/relationships/ctrlProp" Target="../ctrlProps/ctrlProp381.xml"/><Relationship Id="rId31" Type="http://schemas.openxmlformats.org/officeDocument/2006/relationships/ctrlProp" Target="../ctrlProps/ctrlProp402.xml"/><Relationship Id="rId44" Type="http://schemas.openxmlformats.org/officeDocument/2006/relationships/ctrlProp" Target="../ctrlProps/ctrlProp415.xml"/><Relationship Id="rId52" Type="http://schemas.openxmlformats.org/officeDocument/2006/relationships/ctrlProp" Target="../ctrlProps/ctrlProp423.xml"/><Relationship Id="rId60" Type="http://schemas.openxmlformats.org/officeDocument/2006/relationships/ctrlProp" Target="../ctrlProps/ctrlProp431.xml"/><Relationship Id="rId65" Type="http://schemas.openxmlformats.org/officeDocument/2006/relationships/ctrlProp" Target="../ctrlProps/ctrlProp436.xml"/><Relationship Id="rId73" Type="http://schemas.openxmlformats.org/officeDocument/2006/relationships/ctrlProp" Target="../ctrlProps/ctrlProp444.xml"/><Relationship Id="rId78" Type="http://schemas.openxmlformats.org/officeDocument/2006/relationships/ctrlProp" Target="../ctrlProps/ctrlProp449.xml"/><Relationship Id="rId81" Type="http://schemas.openxmlformats.org/officeDocument/2006/relationships/ctrlProp" Target="../ctrlProps/ctrlProp452.xml"/><Relationship Id="rId86" Type="http://schemas.openxmlformats.org/officeDocument/2006/relationships/ctrlProp" Target="../ctrlProps/ctrlProp457.xml"/><Relationship Id="rId94" Type="http://schemas.openxmlformats.org/officeDocument/2006/relationships/ctrlProp" Target="../ctrlProps/ctrlProp465.xml"/><Relationship Id="rId99" Type="http://schemas.openxmlformats.org/officeDocument/2006/relationships/ctrlProp" Target="../ctrlProps/ctrlProp470.xml"/><Relationship Id="rId101" Type="http://schemas.openxmlformats.org/officeDocument/2006/relationships/ctrlProp" Target="../ctrlProps/ctrlProp472.xml"/><Relationship Id="rId122" Type="http://schemas.openxmlformats.org/officeDocument/2006/relationships/ctrlProp" Target="../ctrlProps/ctrlProp493.xml"/><Relationship Id="rId130" Type="http://schemas.openxmlformats.org/officeDocument/2006/relationships/ctrlProp" Target="../ctrlProps/ctrlProp501.xml"/><Relationship Id="rId135" Type="http://schemas.openxmlformats.org/officeDocument/2006/relationships/comments" Target="../comments7.xml"/><Relationship Id="rId4" Type="http://schemas.openxmlformats.org/officeDocument/2006/relationships/drawing" Target="../drawings/drawing8.xml"/><Relationship Id="rId9" Type="http://schemas.openxmlformats.org/officeDocument/2006/relationships/ctrlProp" Target="../ctrlProps/ctrlProp380.xml"/><Relationship Id="rId13" Type="http://schemas.openxmlformats.org/officeDocument/2006/relationships/ctrlProp" Target="../ctrlProps/ctrlProp384.xml"/><Relationship Id="rId18" Type="http://schemas.openxmlformats.org/officeDocument/2006/relationships/ctrlProp" Target="../ctrlProps/ctrlProp389.xml"/><Relationship Id="rId39" Type="http://schemas.openxmlformats.org/officeDocument/2006/relationships/ctrlProp" Target="../ctrlProps/ctrlProp410.xml"/><Relationship Id="rId109" Type="http://schemas.openxmlformats.org/officeDocument/2006/relationships/ctrlProp" Target="../ctrlProps/ctrlProp480.xml"/><Relationship Id="rId34" Type="http://schemas.openxmlformats.org/officeDocument/2006/relationships/ctrlProp" Target="../ctrlProps/ctrlProp405.xml"/><Relationship Id="rId50" Type="http://schemas.openxmlformats.org/officeDocument/2006/relationships/ctrlProp" Target="../ctrlProps/ctrlProp421.xml"/><Relationship Id="rId55" Type="http://schemas.openxmlformats.org/officeDocument/2006/relationships/ctrlProp" Target="../ctrlProps/ctrlProp426.xml"/><Relationship Id="rId76" Type="http://schemas.openxmlformats.org/officeDocument/2006/relationships/ctrlProp" Target="../ctrlProps/ctrlProp447.xml"/><Relationship Id="rId97" Type="http://schemas.openxmlformats.org/officeDocument/2006/relationships/ctrlProp" Target="../ctrlProps/ctrlProp468.xml"/><Relationship Id="rId104" Type="http://schemas.openxmlformats.org/officeDocument/2006/relationships/ctrlProp" Target="../ctrlProps/ctrlProp475.xml"/><Relationship Id="rId120" Type="http://schemas.openxmlformats.org/officeDocument/2006/relationships/ctrlProp" Target="../ctrlProps/ctrlProp491.xml"/><Relationship Id="rId125" Type="http://schemas.openxmlformats.org/officeDocument/2006/relationships/ctrlProp" Target="../ctrlProps/ctrlProp496.xml"/><Relationship Id="rId7" Type="http://schemas.openxmlformats.org/officeDocument/2006/relationships/ctrlProp" Target="../ctrlProps/ctrlProp378.xml"/><Relationship Id="rId71" Type="http://schemas.openxmlformats.org/officeDocument/2006/relationships/ctrlProp" Target="../ctrlProps/ctrlProp442.xml"/><Relationship Id="rId92" Type="http://schemas.openxmlformats.org/officeDocument/2006/relationships/ctrlProp" Target="../ctrlProps/ctrlProp463.xml"/><Relationship Id="rId2" Type="http://schemas.openxmlformats.org/officeDocument/2006/relationships/printerSettings" Target="../printerSettings/printerSettings74.bin"/><Relationship Id="rId29" Type="http://schemas.openxmlformats.org/officeDocument/2006/relationships/ctrlProp" Target="../ctrlProps/ctrlProp400.xml"/><Relationship Id="rId24" Type="http://schemas.openxmlformats.org/officeDocument/2006/relationships/ctrlProp" Target="../ctrlProps/ctrlProp395.xml"/><Relationship Id="rId40" Type="http://schemas.openxmlformats.org/officeDocument/2006/relationships/ctrlProp" Target="../ctrlProps/ctrlProp411.xml"/><Relationship Id="rId45" Type="http://schemas.openxmlformats.org/officeDocument/2006/relationships/ctrlProp" Target="../ctrlProps/ctrlProp416.xml"/><Relationship Id="rId66" Type="http://schemas.openxmlformats.org/officeDocument/2006/relationships/ctrlProp" Target="../ctrlProps/ctrlProp437.xml"/><Relationship Id="rId87" Type="http://schemas.openxmlformats.org/officeDocument/2006/relationships/ctrlProp" Target="../ctrlProps/ctrlProp458.xml"/><Relationship Id="rId110" Type="http://schemas.openxmlformats.org/officeDocument/2006/relationships/ctrlProp" Target="../ctrlProps/ctrlProp481.xml"/><Relationship Id="rId115" Type="http://schemas.openxmlformats.org/officeDocument/2006/relationships/ctrlProp" Target="../ctrlProps/ctrlProp486.xml"/><Relationship Id="rId131" Type="http://schemas.openxmlformats.org/officeDocument/2006/relationships/ctrlProp" Target="../ctrlProps/ctrlProp502.xml"/><Relationship Id="rId61" Type="http://schemas.openxmlformats.org/officeDocument/2006/relationships/ctrlProp" Target="../ctrlProps/ctrlProp432.xml"/><Relationship Id="rId82" Type="http://schemas.openxmlformats.org/officeDocument/2006/relationships/ctrlProp" Target="../ctrlProps/ctrlProp453.xml"/><Relationship Id="rId19" Type="http://schemas.openxmlformats.org/officeDocument/2006/relationships/ctrlProp" Target="../ctrlProps/ctrlProp39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2:AH24"/>
  <sheetViews>
    <sheetView showGridLines="0" tabSelected="1" zoomScaleNormal="100" zoomScaleSheetLayoutView="100" workbookViewId="0">
      <selection activeCell="X16" sqref="X16:AB16"/>
    </sheetView>
  </sheetViews>
  <sheetFormatPr defaultColWidth="4.5" defaultRowHeight="22.5" customHeight="1"/>
  <sheetData>
    <row r="2" spans="2:34" ht="22.5" customHeight="1" thickBot="1"/>
    <row r="3" spans="2:34" ht="22.5" customHeight="1" thickBot="1">
      <c r="X3" s="319" t="s">
        <v>2222</v>
      </c>
      <c r="Y3" s="320"/>
      <c r="Z3" s="321" t="s">
        <v>2223</v>
      </c>
      <c r="AA3" s="321"/>
      <c r="AB3" s="321"/>
      <c r="AC3" s="321"/>
      <c r="AD3" s="321"/>
      <c r="AE3" s="321"/>
      <c r="AF3" s="321"/>
    </row>
    <row r="4" spans="2:34" ht="22.5" customHeight="1" thickBot="1"/>
    <row r="5" spans="2:34" ht="22.5" customHeight="1" thickBot="1">
      <c r="X5" s="323"/>
      <c r="Y5" s="324"/>
      <c r="Z5" s="321" t="s">
        <v>2224</v>
      </c>
      <c r="AA5" s="321"/>
      <c r="AB5" s="321"/>
      <c r="AC5" s="321"/>
      <c r="AD5" s="321"/>
      <c r="AE5" s="321"/>
      <c r="AF5" s="321"/>
      <c r="AG5" s="321"/>
      <c r="AH5" s="321"/>
    </row>
    <row r="10" spans="2:34" ht="24" customHeight="1" thickBot="1">
      <c r="B10" s="302">
        <f ca="1">TODAY()</f>
        <v>43532</v>
      </c>
      <c r="C10" s="302"/>
      <c r="D10" s="302"/>
      <c r="E10" s="302"/>
      <c r="F10" s="302"/>
      <c r="J10" s="322" t="s">
        <v>6453</v>
      </c>
      <c r="K10" s="322"/>
      <c r="L10" s="322"/>
      <c r="M10" s="322"/>
      <c r="N10" s="322"/>
      <c r="O10" s="322"/>
      <c r="P10" s="322"/>
      <c r="Q10" s="322"/>
      <c r="R10" s="322"/>
      <c r="S10" s="322"/>
      <c r="T10" s="322"/>
      <c r="U10" s="322"/>
      <c r="V10" s="322"/>
      <c r="AA10" s="103"/>
      <c r="AB10" s="325" t="s">
        <v>9454</v>
      </c>
      <c r="AC10" s="325"/>
      <c r="AD10" s="325"/>
      <c r="AE10" s="325"/>
      <c r="AF10" s="325"/>
      <c r="AG10" s="325"/>
    </row>
    <row r="11" spans="2:34" ht="22.5" customHeight="1">
      <c r="B11" s="305" t="s">
        <v>6454</v>
      </c>
      <c r="C11" s="98" t="s">
        <v>3688</v>
      </c>
      <c r="D11" s="99" t="s">
        <v>5</v>
      </c>
      <c r="E11" s="326" t="str">
        <f>急性期施設コード&amp;"-"</f>
        <v>-</v>
      </c>
      <c r="F11" s="326"/>
      <c r="G11" s="303"/>
      <c r="H11" s="303"/>
      <c r="I11" s="304"/>
      <c r="J11" s="327" t="s">
        <v>9069</v>
      </c>
      <c r="K11" s="317"/>
      <c r="L11" s="317"/>
      <c r="M11" s="316"/>
      <c r="N11" s="316"/>
      <c r="O11" s="316"/>
      <c r="P11" s="316"/>
      <c r="Q11" s="316"/>
      <c r="R11" s="316"/>
      <c r="S11" s="316"/>
      <c r="T11" s="317" t="s">
        <v>9070</v>
      </c>
      <c r="U11" s="317"/>
      <c r="V11" s="317"/>
      <c r="W11" s="330"/>
      <c r="X11" s="330"/>
      <c r="Y11" s="330"/>
      <c r="Z11" s="330"/>
      <c r="AA11" s="330"/>
      <c r="AB11" s="330"/>
      <c r="AC11" s="317" t="s">
        <v>9134</v>
      </c>
      <c r="AD11" s="317"/>
      <c r="AE11" s="100" t="str">
        <f>IF(患者生年月日="","",DATEDIF(患者生年月日,B10,"Y"))</f>
        <v/>
      </c>
      <c r="AF11" s="101" t="s">
        <v>9295</v>
      </c>
      <c r="AG11" s="102"/>
    </row>
    <row r="12" spans="2:34" ht="22.5" customHeight="1">
      <c r="B12" s="306"/>
      <c r="C12" s="310" t="s">
        <v>6209</v>
      </c>
      <c r="D12" s="315"/>
      <c r="E12" s="97" t="s">
        <v>6210</v>
      </c>
      <c r="F12" s="328"/>
      <c r="G12" s="328"/>
      <c r="H12" s="328"/>
      <c r="I12" s="329"/>
      <c r="J12" s="331" t="str">
        <f>IF(F12="","",VLOOKUP(F12,郵便番号,2,FALSE))</f>
        <v/>
      </c>
      <c r="K12" s="332"/>
      <c r="L12" s="332"/>
      <c r="M12" s="332"/>
      <c r="N12" s="332"/>
      <c r="O12" s="332"/>
      <c r="P12" s="332"/>
      <c r="Q12" s="332"/>
      <c r="R12" s="332"/>
      <c r="S12" s="332"/>
      <c r="T12" s="308"/>
      <c r="U12" s="308"/>
      <c r="V12" s="308"/>
      <c r="W12" s="308"/>
      <c r="X12" s="308"/>
      <c r="Y12" s="308"/>
      <c r="Z12" s="308"/>
      <c r="AA12" s="308"/>
      <c r="AB12" s="308"/>
      <c r="AC12" s="308"/>
      <c r="AD12" s="308"/>
      <c r="AE12" s="308"/>
      <c r="AF12" s="308"/>
      <c r="AG12" s="309"/>
    </row>
    <row r="13" spans="2:34" ht="22.5" customHeight="1">
      <c r="B13" s="306"/>
      <c r="C13" s="310" t="s">
        <v>9071</v>
      </c>
      <c r="D13" s="310"/>
      <c r="E13" s="310"/>
      <c r="F13" s="311"/>
      <c r="G13" s="311"/>
      <c r="H13" s="311"/>
      <c r="I13" s="311"/>
      <c r="J13" s="312"/>
      <c r="K13" s="312"/>
      <c r="L13" s="315" t="s">
        <v>9135</v>
      </c>
      <c r="M13" s="315"/>
      <c r="N13" s="312"/>
      <c r="O13" s="312"/>
      <c r="P13" s="312"/>
      <c r="Q13" s="312"/>
      <c r="R13" s="312"/>
      <c r="S13" s="312"/>
      <c r="T13" s="315" t="s">
        <v>3635</v>
      </c>
      <c r="U13" s="315"/>
      <c r="V13" s="315"/>
      <c r="W13" s="315"/>
      <c r="X13" s="333"/>
      <c r="Y13" s="333"/>
      <c r="Z13" s="333"/>
      <c r="AA13" s="333"/>
      <c r="AB13" s="333"/>
      <c r="AC13" s="315" t="s">
        <v>2196</v>
      </c>
      <c r="AD13" s="315"/>
      <c r="AE13" s="315"/>
      <c r="AF13" s="312"/>
      <c r="AG13" s="313"/>
    </row>
    <row r="14" spans="2:34" ht="22.5" customHeight="1">
      <c r="B14" s="306"/>
      <c r="C14" s="310" t="s">
        <v>9138</v>
      </c>
      <c r="D14" s="310"/>
      <c r="E14" s="310"/>
      <c r="F14" s="311"/>
      <c r="G14" s="311"/>
      <c r="H14" s="311"/>
      <c r="I14" s="311"/>
      <c r="J14" s="311"/>
      <c r="K14" s="311"/>
      <c r="L14" s="310" t="s">
        <v>2225</v>
      </c>
      <c r="M14" s="310"/>
      <c r="N14" s="310"/>
      <c r="O14" s="310"/>
      <c r="P14" s="310"/>
      <c r="Q14" s="318"/>
      <c r="R14" s="318"/>
      <c r="S14" s="318"/>
      <c r="T14" s="318"/>
      <c r="U14" s="318"/>
      <c r="V14" s="310"/>
      <c r="W14" s="310"/>
      <c r="X14" s="310"/>
      <c r="Y14" s="310"/>
      <c r="Z14" s="310"/>
      <c r="AA14" s="310"/>
      <c r="AB14" s="310"/>
      <c r="AC14" s="310"/>
      <c r="AD14" s="310"/>
      <c r="AE14" s="310"/>
      <c r="AF14" s="311"/>
      <c r="AG14" s="314"/>
    </row>
    <row r="15" spans="2:34" ht="22.5" customHeight="1">
      <c r="B15" s="306"/>
      <c r="C15" s="310" t="s">
        <v>6455</v>
      </c>
      <c r="D15" s="310"/>
      <c r="E15" s="310"/>
      <c r="F15" s="310"/>
      <c r="G15" s="310"/>
      <c r="H15" s="334" t="str">
        <f>IF(急性期連絡先TEL="","",VLOOKUP(急性期連絡先TEL,計画管理病院マスタ,4,FALSE))</f>
        <v/>
      </c>
      <c r="I15" s="334"/>
      <c r="J15" s="334" t="str">
        <f>IF(Q15="","",VLOOKUP(Q15,計画管理病院マスタ,5,FALSE))</f>
        <v/>
      </c>
      <c r="K15" s="334"/>
      <c r="L15" s="334"/>
      <c r="M15" s="334"/>
      <c r="N15" s="334"/>
      <c r="O15" s="334"/>
      <c r="P15" s="96" t="s">
        <v>9287</v>
      </c>
      <c r="Q15" s="338"/>
      <c r="R15" s="339"/>
      <c r="S15" s="339"/>
      <c r="T15" s="310" t="s">
        <v>2226</v>
      </c>
      <c r="U15" s="310"/>
      <c r="V15" s="310"/>
      <c r="W15" s="310"/>
      <c r="X15" s="318"/>
      <c r="Y15" s="318"/>
      <c r="Z15" s="318"/>
      <c r="AA15" s="318"/>
      <c r="AB15" s="318"/>
      <c r="AC15" s="340" t="s">
        <v>9437</v>
      </c>
      <c r="AD15" s="336"/>
      <c r="AE15" s="336"/>
      <c r="AF15" s="336"/>
      <c r="AG15" s="337"/>
    </row>
    <row r="16" spans="2:34" ht="22.5" customHeight="1">
      <c r="B16" s="306"/>
      <c r="C16" s="310"/>
      <c r="D16" s="310"/>
      <c r="E16" s="310"/>
      <c r="F16" s="310"/>
      <c r="G16" s="310"/>
      <c r="H16" s="334"/>
      <c r="I16" s="334"/>
      <c r="J16" s="334"/>
      <c r="K16" s="334"/>
      <c r="L16" s="334"/>
      <c r="M16" s="334"/>
      <c r="N16" s="334"/>
      <c r="O16" s="334"/>
      <c r="P16" s="96" t="s">
        <v>6226</v>
      </c>
      <c r="Q16" s="335" t="str">
        <f>IF(Q15="","",VLOOKUP(Q15,計画管理病院マスタ,2,FALSE))</f>
        <v/>
      </c>
      <c r="R16" s="335"/>
      <c r="S16" s="335"/>
      <c r="T16" s="310" t="s">
        <v>2227</v>
      </c>
      <c r="U16" s="310"/>
      <c r="V16" s="310"/>
      <c r="W16" s="310"/>
      <c r="X16" s="318"/>
      <c r="Y16" s="318"/>
      <c r="Z16" s="318"/>
      <c r="AA16" s="318"/>
      <c r="AB16" s="318"/>
      <c r="AC16" s="340"/>
      <c r="AD16" s="336"/>
      <c r="AE16" s="336"/>
      <c r="AF16" s="336"/>
      <c r="AG16" s="337"/>
    </row>
    <row r="17" spans="2:33" ht="22.5" customHeight="1">
      <c r="B17" s="306"/>
      <c r="C17" s="310" t="s">
        <v>6456</v>
      </c>
      <c r="D17" s="310"/>
      <c r="E17" s="310"/>
      <c r="F17" s="310"/>
      <c r="G17" s="310"/>
      <c r="H17" s="334" t="str">
        <f>IF(回復期連絡先TEL="","",VLOOKUP(回復期連絡先TEL,回復期を担う施設マスタ,4,FALSE))</f>
        <v/>
      </c>
      <c r="I17" s="334"/>
      <c r="J17" s="334" t="str">
        <f>IF(Q17="","",VLOOKUP(Q17,回復期を担う施設マスタ,5,FALSE))</f>
        <v/>
      </c>
      <c r="K17" s="334"/>
      <c r="L17" s="334"/>
      <c r="M17" s="334"/>
      <c r="N17" s="334"/>
      <c r="O17" s="334"/>
      <c r="P17" s="96" t="s">
        <v>9287</v>
      </c>
      <c r="Q17" s="338"/>
      <c r="R17" s="339"/>
      <c r="S17" s="339"/>
      <c r="T17" s="310" t="s">
        <v>2226</v>
      </c>
      <c r="U17" s="310"/>
      <c r="V17" s="310"/>
      <c r="W17" s="310"/>
      <c r="X17" s="318"/>
      <c r="Y17" s="318"/>
      <c r="Z17" s="318"/>
      <c r="AA17" s="318"/>
      <c r="AB17" s="318"/>
      <c r="AC17" s="340" t="s">
        <v>9444</v>
      </c>
      <c r="AD17" s="336"/>
      <c r="AE17" s="336"/>
      <c r="AF17" s="336"/>
      <c r="AG17" s="337"/>
    </row>
    <row r="18" spans="2:33" ht="22.5" customHeight="1">
      <c r="B18" s="306"/>
      <c r="C18" s="310"/>
      <c r="D18" s="310"/>
      <c r="E18" s="310"/>
      <c r="F18" s="310"/>
      <c r="G18" s="310"/>
      <c r="H18" s="334"/>
      <c r="I18" s="334"/>
      <c r="J18" s="334"/>
      <c r="K18" s="334"/>
      <c r="L18" s="334"/>
      <c r="M18" s="334"/>
      <c r="N18" s="334"/>
      <c r="O18" s="334"/>
      <c r="P18" s="96" t="s">
        <v>6226</v>
      </c>
      <c r="Q18" s="335" t="str">
        <f>IF(Q17="","",VLOOKUP(Q17,回復期を担う施設マスタ,2,FALSE))</f>
        <v/>
      </c>
      <c r="R18" s="335"/>
      <c r="S18" s="335"/>
      <c r="T18" s="310" t="s">
        <v>2227</v>
      </c>
      <c r="U18" s="310"/>
      <c r="V18" s="310"/>
      <c r="W18" s="310"/>
      <c r="X18" s="318"/>
      <c r="Y18" s="318"/>
      <c r="Z18" s="318"/>
      <c r="AA18" s="318"/>
      <c r="AB18" s="318"/>
      <c r="AC18" s="340"/>
      <c r="AD18" s="336"/>
      <c r="AE18" s="336"/>
      <c r="AF18" s="336"/>
      <c r="AG18" s="337"/>
    </row>
    <row r="19" spans="2:33" ht="22.5" customHeight="1">
      <c r="B19" s="306"/>
      <c r="C19" s="310" t="s">
        <v>6457</v>
      </c>
      <c r="D19" s="310"/>
      <c r="E19" s="310"/>
      <c r="F19" s="310"/>
      <c r="G19" s="310"/>
      <c r="H19" s="334" t="str">
        <f>IF(生活期連絡先TEL="","",VLOOKUP(生活期連絡先TEL,生活期を担う施設マスタ,4,FALSE))</f>
        <v/>
      </c>
      <c r="I19" s="334"/>
      <c r="J19" s="334" t="str">
        <f>IF(Q19="","",VLOOKUP(Q19,生活期を担う施設マスタ,5,FALSE))</f>
        <v/>
      </c>
      <c r="K19" s="334"/>
      <c r="L19" s="334"/>
      <c r="M19" s="334"/>
      <c r="N19" s="334"/>
      <c r="O19" s="334"/>
      <c r="P19" s="96" t="s">
        <v>9287</v>
      </c>
      <c r="Q19" s="339"/>
      <c r="R19" s="339"/>
      <c r="S19" s="339"/>
      <c r="T19" s="310" t="s">
        <v>3636</v>
      </c>
      <c r="U19" s="310"/>
      <c r="V19" s="310"/>
      <c r="W19" s="310"/>
      <c r="X19" s="318"/>
      <c r="Y19" s="318"/>
      <c r="Z19" s="318"/>
      <c r="AA19" s="318"/>
      <c r="AB19" s="318"/>
      <c r="AC19" s="340" t="s">
        <v>9437</v>
      </c>
      <c r="AD19" s="336"/>
      <c r="AE19" s="336"/>
      <c r="AF19" s="336"/>
      <c r="AG19" s="337"/>
    </row>
    <row r="20" spans="2:33" ht="22.5" customHeight="1">
      <c r="B20" s="306"/>
      <c r="C20" s="310"/>
      <c r="D20" s="310"/>
      <c r="E20" s="310"/>
      <c r="F20" s="310"/>
      <c r="G20" s="310"/>
      <c r="H20" s="334"/>
      <c r="I20" s="334"/>
      <c r="J20" s="334"/>
      <c r="K20" s="334"/>
      <c r="L20" s="334"/>
      <c r="M20" s="334"/>
      <c r="N20" s="334"/>
      <c r="O20" s="334"/>
      <c r="P20" s="96" t="s">
        <v>6226</v>
      </c>
      <c r="Q20" s="335" t="str">
        <f>IF(Q19="","",VLOOKUP(Q19,生活期を担う施設マスタ,2,FALSE))</f>
        <v/>
      </c>
      <c r="R20" s="335"/>
      <c r="S20" s="335"/>
      <c r="T20" s="310"/>
      <c r="U20" s="310"/>
      <c r="V20" s="310"/>
      <c r="W20" s="310"/>
      <c r="X20" s="310"/>
      <c r="Y20" s="310"/>
      <c r="Z20" s="310"/>
      <c r="AA20" s="310"/>
      <c r="AB20" s="310"/>
      <c r="AC20" s="340"/>
      <c r="AD20" s="336"/>
      <c r="AE20" s="336"/>
      <c r="AF20" s="336"/>
      <c r="AG20" s="337"/>
    </row>
    <row r="21" spans="2:33" ht="22.5" customHeight="1">
      <c r="B21" s="306"/>
      <c r="C21" s="310" t="s">
        <v>2228</v>
      </c>
      <c r="D21" s="310"/>
      <c r="E21" s="310"/>
      <c r="F21" s="310"/>
      <c r="G21" s="310"/>
      <c r="H21" s="334" t="str">
        <f>IF(介護療養連絡先TEL="","",VLOOKUP(介護療養連絡先TEL,介護療養施設マスタ,4,FALSE))</f>
        <v/>
      </c>
      <c r="I21" s="334"/>
      <c r="J21" s="334" t="str">
        <f>IF(介護療養連絡先TEL="","",VLOOKUP(介護療養連絡先TEL,介護療養施設マスタ,5,FALSE))</f>
        <v/>
      </c>
      <c r="K21" s="334"/>
      <c r="L21" s="334"/>
      <c r="M21" s="334"/>
      <c r="N21" s="334"/>
      <c r="O21" s="334"/>
      <c r="P21" s="96" t="s">
        <v>6224</v>
      </c>
      <c r="Q21" s="339"/>
      <c r="R21" s="339"/>
      <c r="S21" s="339"/>
      <c r="T21" s="310" t="s">
        <v>2229</v>
      </c>
      <c r="U21" s="310"/>
      <c r="V21" s="310"/>
      <c r="W21" s="310"/>
      <c r="X21" s="318"/>
      <c r="Y21" s="318"/>
      <c r="Z21" s="318"/>
      <c r="AA21" s="318"/>
      <c r="AB21" s="318"/>
      <c r="AC21" s="340" t="s">
        <v>9437</v>
      </c>
      <c r="AD21" s="336"/>
      <c r="AE21" s="336"/>
      <c r="AF21" s="336"/>
      <c r="AG21" s="337"/>
    </row>
    <row r="22" spans="2:33" ht="22.5" customHeight="1">
      <c r="B22" s="306"/>
      <c r="C22" s="310"/>
      <c r="D22" s="310"/>
      <c r="E22" s="310"/>
      <c r="F22" s="310"/>
      <c r="G22" s="310"/>
      <c r="H22" s="334"/>
      <c r="I22" s="334"/>
      <c r="J22" s="334"/>
      <c r="K22" s="334"/>
      <c r="L22" s="334"/>
      <c r="M22" s="334"/>
      <c r="N22" s="334"/>
      <c r="O22" s="334"/>
      <c r="P22" s="96" t="s">
        <v>6225</v>
      </c>
      <c r="Q22" s="335" t="str">
        <f>IF(Q21="","",VLOOKUP(Q21,介護療養施設マスタ,2,FALSE))</f>
        <v/>
      </c>
      <c r="R22" s="335"/>
      <c r="S22" s="335"/>
      <c r="T22" s="310"/>
      <c r="U22" s="310"/>
      <c r="V22" s="310"/>
      <c r="W22" s="310"/>
      <c r="X22" s="310"/>
      <c r="Y22" s="310"/>
      <c r="Z22" s="310"/>
      <c r="AA22" s="310"/>
      <c r="AB22" s="310"/>
      <c r="AC22" s="340"/>
      <c r="AD22" s="336"/>
      <c r="AE22" s="336"/>
      <c r="AF22" s="336"/>
      <c r="AG22" s="337"/>
    </row>
    <row r="23" spans="2:33" ht="22.5" customHeight="1">
      <c r="B23" s="306"/>
      <c r="C23" s="310" t="s">
        <v>6458</v>
      </c>
      <c r="D23" s="310"/>
      <c r="E23" s="310"/>
      <c r="F23" s="310"/>
      <c r="G23" s="310"/>
      <c r="H23" s="310"/>
      <c r="I23" s="310"/>
      <c r="J23" s="336"/>
      <c r="K23" s="336"/>
      <c r="L23" s="336"/>
      <c r="M23" s="336"/>
      <c r="N23" s="336"/>
      <c r="O23" s="336"/>
      <c r="P23" s="96" t="s">
        <v>9287</v>
      </c>
      <c r="Q23" s="346"/>
      <c r="R23" s="346"/>
      <c r="S23" s="346"/>
      <c r="T23" s="310"/>
      <c r="U23" s="310"/>
      <c r="V23" s="310"/>
      <c r="W23" s="310"/>
      <c r="X23" s="310"/>
      <c r="Y23" s="310"/>
      <c r="Z23" s="310"/>
      <c r="AA23" s="310"/>
      <c r="AB23" s="310"/>
      <c r="AC23" s="310"/>
      <c r="AD23" s="310"/>
      <c r="AE23" s="310"/>
      <c r="AF23" s="310"/>
      <c r="AG23" s="341"/>
    </row>
    <row r="24" spans="2:33" ht="22.5" customHeight="1" thickBot="1">
      <c r="B24" s="307"/>
      <c r="C24" s="342"/>
      <c r="D24" s="342"/>
      <c r="E24" s="342"/>
      <c r="F24" s="342"/>
      <c r="G24" s="342"/>
      <c r="H24" s="342"/>
      <c r="I24" s="342"/>
      <c r="J24" s="345"/>
      <c r="K24" s="345"/>
      <c r="L24" s="345"/>
      <c r="M24" s="345"/>
      <c r="N24" s="345"/>
      <c r="O24" s="345"/>
      <c r="P24" s="70" t="s">
        <v>6226</v>
      </c>
      <c r="Q24" s="344"/>
      <c r="R24" s="344"/>
      <c r="S24" s="344"/>
      <c r="T24" s="342"/>
      <c r="U24" s="342"/>
      <c r="V24" s="342"/>
      <c r="W24" s="342"/>
      <c r="X24" s="342"/>
      <c r="Y24" s="342"/>
      <c r="Z24" s="342"/>
      <c r="AA24" s="342"/>
      <c r="AB24" s="342"/>
      <c r="AC24" s="342"/>
      <c r="AD24" s="342"/>
      <c r="AE24" s="342"/>
      <c r="AF24" s="342"/>
      <c r="AG24" s="343"/>
    </row>
  </sheetData>
  <sheetProtection algorithmName="SHA-512" hashValue="cBiw1kxdQQvyMSZWHujNkpCknDIxWHV64ZuICTPfPW9tkFvBANCzkGY6cYGvAbjcOACA4YpKChXC2FWb6Qb01g==" saltValue="tdHC1tbrX1drEPsQ6Iiuog==" spinCount="100000" sheet="1" selectLockedCells="1"/>
  <customSheetViews>
    <customSheetView guid="{BD673287-A10F-4068-ABD9-63827D97DB26}" showPageBreaks="1" showGridLines="0" printArea="1">
      <selection activeCell="X16" sqref="X16:AB16"/>
      <pageMargins left="0.70866141732283472" right="0.70866141732283472" top="0.74803149606299213" bottom="0.74803149606299213" header="0.31496062992125984" footer="0.31496062992125984"/>
      <printOptions horizontalCentered="1"/>
      <pageSetup paperSize="9" scale="87" orientation="landscape" horizontalDpi="4294967293" r:id="rId1"/>
    </customSheetView>
    <customSheetView guid="{FF958D2F-9903-489A-8E2E-7F86E054E683}" showPageBreaks="1" showGridLines="0" printArea="1">
      <selection activeCell="G11" sqref="G11:I11"/>
      <pageMargins left="0.70866141732283472" right="0.70866141732283472" top="0.74803149606299213" bottom="0.74803149606299213" header="0.31496062992125984" footer="0.31496062992125984"/>
      <printOptions horizontalCentered="1"/>
      <pageSetup paperSize="9" scale="87" orientation="landscape" horizontalDpi="4294967293" r:id="rId2"/>
    </customSheetView>
    <customSheetView guid="{D639767C-AAF5-43B7-B827-8C53261E766A}" showPageBreaks="1" showGridLines="0" printArea="1">
      <selection activeCell="G11" sqref="G11:I11"/>
      <pageMargins left="0.70866141732283472" right="0.70866141732283472" top="0.74803149606299213" bottom="0.74803149606299213" header="0.31496062992125984" footer="0.31496062992125984"/>
      <printOptions horizontalCentered="1"/>
      <pageSetup paperSize="9" scale="87" orientation="landscape" horizontalDpi="4294967293" r:id="rId3"/>
    </customSheetView>
    <customSheetView guid="{88F1D327-FFB5-4F25-B49B-DDD0F9774A98}" showGridLines="0">
      <selection activeCell="T12" sqref="T12:AG12"/>
      <pageMargins left="0.70866141732283472" right="0.70866141732283472" top="0.74803149606299213" bottom="0.74803149606299213" header="0.31496062992125984" footer="0.31496062992125984"/>
      <printOptions horizontalCentered="1"/>
      <pageSetup paperSize="9" scale="87" orientation="landscape" horizontalDpi="4294967293" r:id="rId4"/>
    </customSheetView>
    <customSheetView guid="{974C7168-E865-490F-B85C-3CD4E07AE638}" showGridLines="0">
      <selection activeCell="T12" sqref="T12:AG12"/>
      <pageMargins left="0.70866141732283472" right="0.70866141732283472" top="0.74803149606299213" bottom="0.74803149606299213" header="0.31496062992125984" footer="0.31496062992125984"/>
      <printOptions horizontalCentered="1"/>
      <pageSetup paperSize="9" scale="87" orientation="landscape" horizontalDpi="4294967293" r:id="rId5"/>
    </customSheetView>
    <customSheetView guid="{72EBFE53-015F-4AF5-85E5-6EE368152204}" showGridLines="0">
      <selection activeCell="G11" sqref="G11:I11"/>
      <pageMargins left="0.70866141732283472" right="0.70866141732283472" top="0.74803149606299213" bottom="0.74803149606299213" header="0.31496062992125984" footer="0.31496062992125984"/>
      <printOptions horizontalCentered="1"/>
      <pageSetup paperSize="9" scale="87" orientation="landscape" horizontalDpi="4294967293" r:id="rId6"/>
    </customSheetView>
    <customSheetView guid="{BFAD5E82-91BD-4865-8828-7A5CD3B0AD02}" showGridLines="0">
      <selection activeCell="M11" sqref="M11:S11"/>
      <pageMargins left="0.70866141732283472" right="0.70866141732283472" top="0.74803149606299213" bottom="0.74803149606299213" header="0.31496062992125984" footer="0.31496062992125984"/>
      <printOptions horizontalCentered="1"/>
      <pageSetup paperSize="9" scale="87" orientation="landscape" horizontalDpi="4294967293" r:id="rId7"/>
    </customSheetView>
    <customSheetView guid="{DA3E2843-7809-455C-A4BC-B15E27031169}" showPageBreaks="1" showGridLines="0" printArea="1">
      <selection activeCell="G11" sqref="G11:I11"/>
      <pageMargins left="0.70866141732283472" right="0.70866141732283472" top="0.74803149606299213" bottom="0.74803149606299213" header="0.31496062992125984" footer="0.31496062992125984"/>
      <printOptions horizontalCentered="1"/>
      <pageSetup paperSize="9" scale="87" orientation="landscape" horizontalDpi="4294967293" r:id="rId8"/>
    </customSheetView>
  </customSheetViews>
  <mergeCells count="82">
    <mergeCell ref="T23:AG24"/>
    <mergeCell ref="Q24:S24"/>
    <mergeCell ref="C23:G24"/>
    <mergeCell ref="H23:I24"/>
    <mergeCell ref="J23:O24"/>
    <mergeCell ref="Q23:S23"/>
    <mergeCell ref="C21:G22"/>
    <mergeCell ref="H21:I22"/>
    <mergeCell ref="J21:O22"/>
    <mergeCell ref="AC19:AC20"/>
    <mergeCell ref="AC21:AC22"/>
    <mergeCell ref="Q21:S21"/>
    <mergeCell ref="X19:AB19"/>
    <mergeCell ref="T19:W19"/>
    <mergeCell ref="T20:W20"/>
    <mergeCell ref="T22:W22"/>
    <mergeCell ref="C19:G20"/>
    <mergeCell ref="H19:I20"/>
    <mergeCell ref="J19:O20"/>
    <mergeCell ref="Q19:S19"/>
    <mergeCell ref="Q20:S20"/>
    <mergeCell ref="X22:AB22"/>
    <mergeCell ref="AD21:AG22"/>
    <mergeCell ref="AD19:AG20"/>
    <mergeCell ref="AC17:AC18"/>
    <mergeCell ref="AD17:AG18"/>
    <mergeCell ref="X18:AB18"/>
    <mergeCell ref="X17:AB17"/>
    <mergeCell ref="Q22:S22"/>
    <mergeCell ref="T21:W21"/>
    <mergeCell ref="AC15:AC16"/>
    <mergeCell ref="X16:AB16"/>
    <mergeCell ref="T15:W15"/>
    <mergeCell ref="T17:W17"/>
    <mergeCell ref="X21:AB21"/>
    <mergeCell ref="T18:W18"/>
    <mergeCell ref="X20:AB20"/>
    <mergeCell ref="X15:AB15"/>
    <mergeCell ref="J15:O16"/>
    <mergeCell ref="Q16:S16"/>
    <mergeCell ref="T16:W16"/>
    <mergeCell ref="AD15:AG16"/>
    <mergeCell ref="C17:G18"/>
    <mergeCell ref="Q15:S15"/>
    <mergeCell ref="Q18:S18"/>
    <mergeCell ref="H17:I18"/>
    <mergeCell ref="J17:O18"/>
    <mergeCell ref="Q17:S17"/>
    <mergeCell ref="C15:G16"/>
    <mergeCell ref="H15:I16"/>
    <mergeCell ref="V14:AB14"/>
    <mergeCell ref="L14:P14"/>
    <mergeCell ref="AC13:AE14"/>
    <mergeCell ref="E11:F11"/>
    <mergeCell ref="F14:K14"/>
    <mergeCell ref="J11:L11"/>
    <mergeCell ref="F12:I12"/>
    <mergeCell ref="W11:AB11"/>
    <mergeCell ref="J12:S12"/>
    <mergeCell ref="X13:AB13"/>
    <mergeCell ref="X3:Y3"/>
    <mergeCell ref="Z3:AF3"/>
    <mergeCell ref="J10:V10"/>
    <mergeCell ref="Z5:AH5"/>
    <mergeCell ref="X5:Y5"/>
    <mergeCell ref="AB10:AG10"/>
    <mergeCell ref="B10:F10"/>
    <mergeCell ref="G11:I11"/>
    <mergeCell ref="B11:B24"/>
    <mergeCell ref="T12:AG12"/>
    <mergeCell ref="C13:E13"/>
    <mergeCell ref="C14:E14"/>
    <mergeCell ref="F13:K13"/>
    <mergeCell ref="AF13:AG14"/>
    <mergeCell ref="N13:S13"/>
    <mergeCell ref="L13:M13"/>
    <mergeCell ref="M11:S11"/>
    <mergeCell ref="T11:V11"/>
    <mergeCell ref="T13:W13"/>
    <mergeCell ref="C12:D12"/>
    <mergeCell ref="AC11:AD11"/>
    <mergeCell ref="Q14:U14"/>
  </mergeCells>
  <phoneticPr fontId="3"/>
  <dataValidations xWindow="591" yWindow="525" count="11">
    <dataValidation imeMode="hiragana" allowBlank="1" showInputMessage="1" showErrorMessage="1" promptTitle="患者氏名" prompt="患者氏名をスペースなしで入力してください。" sqref="M11"/>
    <dataValidation imeMode="halfAlpha" allowBlank="1" showInputMessage="1" showErrorMessage="1" promptTitle="生年月日" prompt="元号　明治：m、大正：t、昭和：s、平成：h_x000a_例　s23/4/30" sqref="W11"/>
    <dataValidation type="textLength" imeMode="halfAlpha" allowBlank="1" showInputMessage="1" showErrorMessage="1" sqref="G11">
      <formula1>0</formula1>
      <formula2>9999</formula2>
    </dataValidation>
    <dataValidation imeMode="hiragana" allowBlank="1" showInputMessage="1" showErrorMessage="1" sqref="J21 T12 A2:F2 B3:H3 J23 H19 J19 AD15:AG16 AD17:AG18 AD19:AG20 AD21:AG22"/>
    <dataValidation showInputMessage="1" showErrorMessage="1" sqref="T11"/>
    <dataValidation type="list" imeMode="on" allowBlank="1" showInputMessage="1" showErrorMessage="1" sqref="AG11">
      <formula1>"男,女"</formula1>
    </dataValidation>
    <dataValidation imeMode="halfAlpha" allowBlank="1" showInputMessage="1" showErrorMessage="1" sqref="X13 F12 Q14:Q24 D11 X15:X22 T15:T22"/>
    <dataValidation type="list" allowBlank="1" showInputMessage="1" showErrorMessage="1" sqref="AF13">
      <formula1>"有,無"</formula1>
    </dataValidation>
    <dataValidation type="list" allowBlank="1" showInputMessage="1" showErrorMessage="1" sqref="F13">
      <formula1>"脳梗塞,脳内出血,くも膜下出血"</formula1>
    </dataValidation>
    <dataValidation type="list" allowBlank="1" showInputMessage="1" showErrorMessage="1" sqref="N13:S13">
      <formula1>INDIRECT(CONCATENATE(診断名,"病型"))</formula1>
    </dataValidation>
    <dataValidation type="list" allowBlank="1" showInputMessage="1" showErrorMessage="1" sqref="F14:K14">
      <formula1>INDIRECT("治療")</formula1>
    </dataValidation>
  </dataValidations>
  <printOptions horizontalCentered="1"/>
  <pageMargins left="0.70866141732283472" right="0.70866141732283472" top="0.74803149606299213" bottom="0.74803149606299213" header="0.31496062992125984" footer="0.31496062992125984"/>
  <pageSetup paperSize="9" scale="87" orientation="landscape" horizontalDpi="4294967293" r:id="rId9"/>
  <drawing r:id="rId10"/>
  <legacyDrawing r:id="rId1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sheetPr>
  <dimension ref="A1:AI42"/>
  <sheetViews>
    <sheetView showGridLines="0" topLeftCell="A13" zoomScaleNormal="100" zoomScaleSheetLayoutView="100" workbookViewId="0">
      <selection activeCell="I32" sqref="I32"/>
    </sheetView>
  </sheetViews>
  <sheetFormatPr defaultColWidth="2.75" defaultRowHeight="20.25" customHeight="1"/>
  <sheetData>
    <row r="1" spans="1:35" ht="20.25" customHeight="1" thickBot="1">
      <c r="A1" s="407" t="s">
        <v>9502</v>
      </c>
      <c r="B1" s="407"/>
      <c r="C1" s="407"/>
      <c r="D1" s="407"/>
      <c r="E1" s="407"/>
      <c r="F1" s="407"/>
      <c r="G1" s="407"/>
      <c r="H1" s="407"/>
      <c r="I1" s="406" t="s">
        <v>9501</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20.25" customHeight="1">
      <c r="A2" s="718" t="s">
        <v>9065</v>
      </c>
      <c r="B2" s="719"/>
      <c r="C2" s="719"/>
      <c r="D2" s="719"/>
      <c r="E2" s="534"/>
      <c r="F2" s="534"/>
      <c r="G2" s="534"/>
      <c r="H2" s="534"/>
      <c r="I2" s="534"/>
      <c r="J2" s="534"/>
      <c r="K2" s="534"/>
      <c r="L2" s="534"/>
      <c r="M2" s="719" t="s">
        <v>9068</v>
      </c>
      <c r="N2" s="719"/>
      <c r="O2" s="392" t="str">
        <f>IF(回復期施設名="","",回復期施設名)</f>
        <v/>
      </c>
      <c r="P2" s="392"/>
      <c r="Q2" s="392"/>
      <c r="R2" s="392"/>
      <c r="S2" s="392"/>
      <c r="T2" s="392"/>
      <c r="U2" s="392"/>
      <c r="V2" s="392"/>
      <c r="W2" s="392"/>
      <c r="X2" s="392"/>
      <c r="Y2" s="392"/>
      <c r="Z2" s="719" t="s">
        <v>9156</v>
      </c>
      <c r="AA2" s="719"/>
      <c r="AB2" s="395"/>
      <c r="AC2" s="395"/>
      <c r="AD2" s="395"/>
      <c r="AE2" s="395"/>
      <c r="AF2" s="395"/>
      <c r="AG2" s="395"/>
      <c r="AH2" s="395"/>
      <c r="AI2" s="474"/>
    </row>
    <row r="3" spans="1:35" ht="20.25" customHeight="1">
      <c r="A3" s="708" t="s">
        <v>3688</v>
      </c>
      <c r="B3" s="709"/>
      <c r="C3" s="383" t="str">
        <f>IF(番号="","",番号)</f>
        <v>10--</v>
      </c>
      <c r="D3" s="383"/>
      <c r="E3" s="383"/>
      <c r="F3" s="383"/>
      <c r="G3" s="383"/>
      <c r="H3" s="709" t="s">
        <v>9318</v>
      </c>
      <c r="I3" s="709"/>
      <c r="J3" s="709"/>
      <c r="K3" s="383" t="str">
        <f>IF(患者氏名="","",患者氏名)</f>
        <v/>
      </c>
      <c r="L3" s="383"/>
      <c r="M3" s="383"/>
      <c r="N3" s="383"/>
      <c r="O3" s="383"/>
      <c r="P3" s="383"/>
      <c r="Q3" s="383"/>
      <c r="R3" s="383"/>
      <c r="S3" s="709" t="s">
        <v>9077</v>
      </c>
      <c r="T3" s="709"/>
      <c r="U3" s="383" t="str">
        <f>IF(患者性="","",患者性)</f>
        <v/>
      </c>
      <c r="V3" s="383"/>
      <c r="W3" s="709" t="s">
        <v>9070</v>
      </c>
      <c r="X3" s="709"/>
      <c r="Y3" s="709"/>
      <c r="Z3" s="539" t="str">
        <f>IF(患者生年月日="","",患者生年月日)</f>
        <v/>
      </c>
      <c r="AA3" s="539"/>
      <c r="AB3" s="539"/>
      <c r="AC3" s="539"/>
      <c r="AD3" s="539"/>
      <c r="AE3" s="539"/>
      <c r="AF3" s="709" t="s">
        <v>9134</v>
      </c>
      <c r="AG3" s="709"/>
      <c r="AH3" s="535" t="str">
        <f>IF(患者生年月日="","",患者年齢)</f>
        <v/>
      </c>
      <c r="AI3" s="536"/>
    </row>
    <row r="4" spans="1:35" ht="20.25" customHeight="1" thickBot="1">
      <c r="A4" s="710"/>
      <c r="B4" s="711"/>
      <c r="C4" s="382"/>
      <c r="D4" s="382"/>
      <c r="E4" s="382"/>
      <c r="F4" s="382"/>
      <c r="G4" s="382"/>
      <c r="H4" s="711"/>
      <c r="I4" s="711"/>
      <c r="J4" s="711"/>
      <c r="K4" s="382"/>
      <c r="L4" s="382"/>
      <c r="M4" s="382"/>
      <c r="N4" s="382"/>
      <c r="O4" s="382"/>
      <c r="P4" s="382"/>
      <c r="Q4" s="382"/>
      <c r="R4" s="382"/>
      <c r="S4" s="711"/>
      <c r="T4" s="711"/>
      <c r="U4" s="382"/>
      <c r="V4" s="382"/>
      <c r="W4" s="711"/>
      <c r="X4" s="711"/>
      <c r="Y4" s="711"/>
      <c r="Z4" s="540"/>
      <c r="AA4" s="540"/>
      <c r="AB4" s="540"/>
      <c r="AC4" s="540"/>
      <c r="AD4" s="540"/>
      <c r="AE4" s="540"/>
      <c r="AF4" s="711"/>
      <c r="AG4" s="711"/>
      <c r="AH4" s="537"/>
      <c r="AI4" s="538"/>
    </row>
    <row r="5" spans="1:35" ht="20.25" customHeight="1" thickBot="1">
      <c r="A5" s="710" t="s">
        <v>6209</v>
      </c>
      <c r="B5" s="711"/>
      <c r="C5" s="711"/>
      <c r="D5" s="711"/>
      <c r="E5" s="69" t="s">
        <v>6210</v>
      </c>
      <c r="F5" s="621" t="str">
        <f>IF(患者郵便番号="","",患者郵便番号)</f>
        <v/>
      </c>
      <c r="G5" s="621"/>
      <c r="H5" s="622"/>
      <c r="I5" s="617" t="str">
        <f>IF(患者住所１="","",患者住所１)</f>
        <v/>
      </c>
      <c r="J5" s="618"/>
      <c r="K5" s="618"/>
      <c r="L5" s="618"/>
      <c r="M5" s="618"/>
      <c r="N5" s="618"/>
      <c r="O5" s="618"/>
      <c r="P5" s="618"/>
      <c r="Q5" s="618"/>
      <c r="R5" s="618"/>
      <c r="S5" s="618"/>
      <c r="T5" s="618"/>
      <c r="U5" s="618"/>
      <c r="V5" s="618"/>
      <c r="W5" s="618"/>
      <c r="X5" s="619" t="str">
        <f>IF(患者住所２="","",患者住所２)</f>
        <v/>
      </c>
      <c r="Y5" s="619"/>
      <c r="Z5" s="619"/>
      <c r="AA5" s="619"/>
      <c r="AB5" s="619"/>
      <c r="AC5" s="619"/>
      <c r="AD5" s="619"/>
      <c r="AE5" s="619"/>
      <c r="AF5" s="619"/>
      <c r="AG5" s="619"/>
      <c r="AH5" s="619"/>
      <c r="AI5" s="620"/>
    </row>
    <row r="6" spans="1:35" ht="20.25" customHeight="1">
      <c r="A6" s="707" t="s">
        <v>9071</v>
      </c>
      <c r="B6" s="703"/>
      <c r="C6" s="703"/>
      <c r="D6" s="703"/>
      <c r="E6" s="703" t="s">
        <v>9136</v>
      </c>
      <c r="F6" s="703"/>
      <c r="G6" s="703"/>
      <c r="H6" s="703"/>
      <c r="I6" s="703"/>
      <c r="J6" s="703"/>
      <c r="K6" s="703"/>
      <c r="L6" s="703"/>
      <c r="M6" s="703" t="s">
        <v>9135</v>
      </c>
      <c r="N6" s="703"/>
      <c r="O6" s="703"/>
      <c r="P6" s="703"/>
      <c r="Q6" s="703"/>
      <c r="R6" s="703"/>
      <c r="S6" s="703"/>
      <c r="T6" s="703"/>
      <c r="U6" s="719" t="s">
        <v>3635</v>
      </c>
      <c r="V6" s="719"/>
      <c r="W6" s="719"/>
      <c r="X6" s="719"/>
      <c r="Y6" s="719"/>
      <c r="Z6" s="719"/>
      <c r="AA6" s="720"/>
      <c r="AB6" s="355" t="s">
        <v>9137</v>
      </c>
      <c r="AC6" s="703"/>
      <c r="AD6" s="703"/>
      <c r="AE6" s="703"/>
      <c r="AF6" s="703"/>
      <c r="AG6" s="703"/>
      <c r="AH6" s="703"/>
      <c r="AI6" s="704"/>
    </row>
    <row r="7" spans="1:35" ht="20.25" customHeight="1">
      <c r="A7" s="708"/>
      <c r="B7" s="709"/>
      <c r="C7" s="709"/>
      <c r="D7" s="709"/>
      <c r="E7" s="383" t="str">
        <f>IF(診断名="","",診断名)</f>
        <v/>
      </c>
      <c r="F7" s="383"/>
      <c r="G7" s="383"/>
      <c r="H7" s="383"/>
      <c r="I7" s="383"/>
      <c r="J7" s="383"/>
      <c r="K7" s="383"/>
      <c r="L7" s="383"/>
      <c r="M7" s="383" t="str">
        <f>IF(病型="","",病型)</f>
        <v/>
      </c>
      <c r="N7" s="383"/>
      <c r="O7" s="383"/>
      <c r="P7" s="383"/>
      <c r="Q7" s="383"/>
      <c r="R7" s="383"/>
      <c r="S7" s="383"/>
      <c r="T7" s="383"/>
      <c r="U7" s="721" t="str">
        <f>IF(発症年月日="","",発症年月日)</f>
        <v/>
      </c>
      <c r="V7" s="721"/>
      <c r="W7" s="721"/>
      <c r="X7" s="721"/>
      <c r="Y7" s="721"/>
      <c r="Z7" s="721"/>
      <c r="AA7" s="722"/>
      <c r="AB7" s="439" t="str">
        <f>IF(合併症１="","",合併症１)</f>
        <v/>
      </c>
      <c r="AC7" s="383"/>
      <c r="AD7" s="383"/>
      <c r="AE7" s="383"/>
      <c r="AF7" s="383"/>
      <c r="AG7" s="383"/>
      <c r="AH7" s="383"/>
      <c r="AI7" s="604"/>
    </row>
    <row r="8" spans="1:35" ht="20.25" customHeight="1">
      <c r="A8" s="708"/>
      <c r="B8" s="709"/>
      <c r="C8" s="709"/>
      <c r="D8" s="709"/>
      <c r="E8" s="383"/>
      <c r="F8" s="383"/>
      <c r="G8" s="383"/>
      <c r="H8" s="383"/>
      <c r="I8" s="383"/>
      <c r="J8" s="383"/>
      <c r="K8" s="383"/>
      <c r="L8" s="383"/>
      <c r="M8" s="383"/>
      <c r="N8" s="383"/>
      <c r="O8" s="383"/>
      <c r="P8" s="383"/>
      <c r="Q8" s="383"/>
      <c r="R8" s="383"/>
      <c r="S8" s="383"/>
      <c r="T8" s="383"/>
      <c r="U8" s="721"/>
      <c r="V8" s="721"/>
      <c r="W8" s="721"/>
      <c r="X8" s="721"/>
      <c r="Y8" s="721"/>
      <c r="Z8" s="721"/>
      <c r="AA8" s="722"/>
      <c r="AB8" s="439" t="str">
        <f>IF(合併症２="","",合併症２)</f>
        <v/>
      </c>
      <c r="AC8" s="383"/>
      <c r="AD8" s="383"/>
      <c r="AE8" s="383"/>
      <c r="AF8" s="383"/>
      <c r="AG8" s="383"/>
      <c r="AH8" s="383"/>
      <c r="AI8" s="604"/>
    </row>
    <row r="9" spans="1:35" ht="20.25" customHeight="1" thickBot="1">
      <c r="A9" s="710"/>
      <c r="B9" s="711"/>
      <c r="C9" s="711"/>
      <c r="D9" s="711"/>
      <c r="E9" s="382"/>
      <c r="F9" s="382"/>
      <c r="G9" s="382"/>
      <c r="H9" s="382"/>
      <c r="I9" s="382"/>
      <c r="J9" s="382"/>
      <c r="K9" s="382"/>
      <c r="L9" s="382"/>
      <c r="M9" s="382"/>
      <c r="N9" s="382"/>
      <c r="O9" s="382"/>
      <c r="P9" s="382"/>
      <c r="Q9" s="382"/>
      <c r="R9" s="382"/>
      <c r="S9" s="382"/>
      <c r="T9" s="382"/>
      <c r="U9" s="723"/>
      <c r="V9" s="723"/>
      <c r="W9" s="723"/>
      <c r="X9" s="723"/>
      <c r="Y9" s="723"/>
      <c r="Z9" s="723"/>
      <c r="AA9" s="724"/>
      <c r="AB9" s="459" t="str">
        <f>IF(合併症３="","",合併症３)</f>
        <v/>
      </c>
      <c r="AC9" s="382"/>
      <c r="AD9" s="382"/>
      <c r="AE9" s="382"/>
      <c r="AF9" s="382"/>
      <c r="AG9" s="382"/>
      <c r="AH9" s="382"/>
      <c r="AI9" s="602"/>
    </row>
    <row r="10" spans="1:35" ht="20.25" customHeight="1">
      <c r="A10" s="707" t="s">
        <v>3590</v>
      </c>
      <c r="B10" s="703"/>
      <c r="C10" s="703"/>
      <c r="D10" s="703"/>
      <c r="E10" s="727"/>
      <c r="F10" s="727"/>
      <c r="G10" s="727"/>
      <c r="H10" s="727"/>
      <c r="I10" s="727"/>
      <c r="J10" s="727"/>
      <c r="K10" s="727"/>
      <c r="L10" s="727"/>
      <c r="M10" s="703" t="s">
        <v>1564</v>
      </c>
      <c r="N10" s="703"/>
      <c r="O10" s="703"/>
      <c r="P10" s="703"/>
      <c r="Q10" s="703"/>
      <c r="R10" s="703"/>
      <c r="S10" s="703"/>
      <c r="T10" s="703"/>
      <c r="U10" s="728" t="str">
        <f>IF(生活期施設名="",介護療養施設名,生活期施設名)</f>
        <v/>
      </c>
      <c r="V10" s="728"/>
      <c r="W10" s="728"/>
      <c r="X10" s="728"/>
      <c r="Y10" s="728"/>
      <c r="Z10" s="728"/>
      <c r="AA10" s="728"/>
      <c r="AB10" s="728"/>
      <c r="AC10" s="728"/>
      <c r="AD10" s="728"/>
      <c r="AE10" s="728"/>
      <c r="AF10" s="728"/>
      <c r="AG10" s="728"/>
      <c r="AH10" s="728"/>
      <c r="AI10" s="729"/>
    </row>
    <row r="11" spans="1:35" ht="20.25" customHeight="1" thickBot="1">
      <c r="A11" s="710" t="s">
        <v>2211</v>
      </c>
      <c r="B11" s="711"/>
      <c r="C11" s="711"/>
      <c r="D11" s="711"/>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82" t="str">
        <f>IF(E11="","",VLOOKUP(E11,ｍRSCD,2,FALSE))</f>
        <v/>
      </c>
      <c r="AD11" s="382"/>
      <c r="AE11" s="382"/>
      <c r="AF11" s="382"/>
      <c r="AG11" s="382"/>
      <c r="AH11" s="382"/>
      <c r="AI11" s="602"/>
    </row>
    <row r="12" spans="1:35" ht="20.25" customHeight="1">
      <c r="A12" s="705" t="s">
        <v>9075</v>
      </c>
      <c r="B12" s="403"/>
      <c r="C12" s="403"/>
      <c r="D12" s="354"/>
      <c r="E12" s="21" t="s">
        <v>3608</v>
      </c>
      <c r="F12" s="321" t="s">
        <v>3609</v>
      </c>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583"/>
    </row>
    <row r="13" spans="1:35" ht="20.25" customHeight="1">
      <c r="A13" s="705"/>
      <c r="B13" s="403"/>
      <c r="C13" s="403"/>
      <c r="D13" s="354"/>
      <c r="E13" s="431"/>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67"/>
    </row>
    <row r="14" spans="1:35" ht="20.25" customHeight="1">
      <c r="A14" s="705"/>
      <c r="B14" s="403"/>
      <c r="C14" s="403"/>
      <c r="D14" s="354"/>
      <c r="E14" s="434"/>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67"/>
    </row>
    <row r="15" spans="1:35" ht="20.25" customHeight="1">
      <c r="A15" s="705"/>
      <c r="B15" s="403"/>
      <c r="C15" s="403"/>
      <c r="D15" s="354"/>
      <c r="E15" s="434"/>
      <c r="F15" s="432"/>
      <c r="G15" s="432"/>
      <c r="H15" s="432"/>
      <c r="I15" s="432"/>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67"/>
    </row>
    <row r="16" spans="1:35" ht="20.25" customHeight="1">
      <c r="A16" s="705"/>
      <c r="B16" s="403"/>
      <c r="C16" s="403"/>
      <c r="D16" s="354"/>
      <c r="E16" s="434"/>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67"/>
    </row>
    <row r="17" spans="1:35" ht="20.25" customHeight="1">
      <c r="A17" s="705"/>
      <c r="B17" s="403"/>
      <c r="C17" s="403"/>
      <c r="D17" s="354"/>
      <c r="E17" s="434"/>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67"/>
    </row>
    <row r="18" spans="1:35" ht="20.25" customHeight="1">
      <c r="A18" s="705"/>
      <c r="B18" s="403"/>
      <c r="C18" s="403"/>
      <c r="D18" s="354"/>
      <c r="E18" s="434"/>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67"/>
    </row>
    <row r="19" spans="1:35" ht="20.25" customHeight="1">
      <c r="A19" s="705"/>
      <c r="B19" s="403"/>
      <c r="C19" s="403"/>
      <c r="D19" s="354"/>
      <c r="E19" s="434"/>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67"/>
    </row>
    <row r="20" spans="1:35" ht="20.25" customHeight="1">
      <c r="A20" s="705"/>
      <c r="B20" s="403"/>
      <c r="C20" s="403"/>
      <c r="D20" s="354"/>
      <c r="E20" s="434"/>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67"/>
    </row>
    <row r="21" spans="1:35" ht="20.25" customHeight="1">
      <c r="A21" s="705"/>
      <c r="B21" s="403"/>
      <c r="C21" s="403"/>
      <c r="D21" s="354"/>
      <c r="E21" s="434"/>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67"/>
    </row>
    <row r="22" spans="1:35" ht="20.25" customHeight="1">
      <c r="A22" s="705"/>
      <c r="B22" s="403"/>
      <c r="C22" s="403"/>
      <c r="D22" s="354"/>
      <c r="E22" s="434"/>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67"/>
    </row>
    <row r="23" spans="1:35" ht="20.25" customHeight="1">
      <c r="A23" s="705"/>
      <c r="B23" s="403"/>
      <c r="C23" s="403"/>
      <c r="D23" s="354"/>
      <c r="E23" s="434"/>
      <c r="F23" s="432"/>
      <c r="G23" s="432"/>
      <c r="H23" s="432"/>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67"/>
    </row>
    <row r="24" spans="1:35" ht="20.25" customHeight="1">
      <c r="A24" s="705"/>
      <c r="B24" s="403"/>
      <c r="C24" s="403"/>
      <c r="D24" s="354"/>
      <c r="E24" s="434"/>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67"/>
    </row>
    <row r="25" spans="1:35" ht="20.25" customHeight="1">
      <c r="A25" s="705" t="s">
        <v>2189</v>
      </c>
      <c r="B25" s="403"/>
      <c r="C25" s="403"/>
      <c r="D25" s="354"/>
      <c r="E25" s="434"/>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67"/>
    </row>
    <row r="26" spans="1:35" ht="20.25" customHeight="1">
      <c r="A26" s="705">
        <v>1000</v>
      </c>
      <c r="B26" s="403"/>
      <c r="C26" s="403"/>
      <c r="D26" s="354"/>
      <c r="E26" s="434"/>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67"/>
    </row>
    <row r="27" spans="1:35" ht="20.25" customHeight="1">
      <c r="A27" s="705">
        <f>LEN(E13)</f>
        <v>0</v>
      </c>
      <c r="B27" s="403"/>
      <c r="C27" s="403"/>
      <c r="D27" s="354"/>
      <c r="E27" s="468"/>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69"/>
      <c r="AD27" s="469"/>
      <c r="AE27" s="469"/>
      <c r="AF27" s="469"/>
      <c r="AG27" s="469"/>
      <c r="AH27" s="469"/>
      <c r="AI27" s="470"/>
    </row>
    <row r="28" spans="1:35" ht="20.25" customHeight="1" thickBot="1">
      <c r="A28" s="712"/>
      <c r="B28" s="713"/>
      <c r="C28" s="713"/>
      <c r="D28" s="714"/>
      <c r="E28" s="464" t="s">
        <v>9252</v>
      </c>
      <c r="F28" s="465"/>
      <c r="G28" s="465"/>
      <c r="H28" s="465"/>
      <c r="I28" s="465"/>
      <c r="J28" s="119" t="b">
        <v>0</v>
      </c>
      <c r="K28" s="80" t="s">
        <v>9319</v>
      </c>
      <c r="L28" s="80"/>
      <c r="M28" s="119" t="b">
        <v>0</v>
      </c>
      <c r="N28" s="80" t="s">
        <v>9320</v>
      </c>
      <c r="O28" s="80"/>
      <c r="P28" s="80"/>
      <c r="Q28" s="119" t="b">
        <v>0</v>
      </c>
      <c r="R28" s="422" t="s">
        <v>9321</v>
      </c>
      <c r="S28" s="422"/>
      <c r="T28" s="119" t="b">
        <v>0</v>
      </c>
      <c r="U28" s="725" t="s">
        <v>9250</v>
      </c>
      <c r="V28" s="725"/>
      <c r="W28" s="725"/>
      <c r="X28" s="119" t="b">
        <v>0</v>
      </c>
      <c r="Y28" s="80" t="s">
        <v>9251</v>
      </c>
      <c r="Z28" s="80"/>
      <c r="AA28" s="80"/>
      <c r="AB28" s="119" t="b">
        <v>0</v>
      </c>
      <c r="AC28" s="80" t="s">
        <v>9142</v>
      </c>
      <c r="AD28" s="80"/>
      <c r="AE28" s="80"/>
      <c r="AF28" s="706"/>
      <c r="AG28" s="610"/>
      <c r="AH28" s="610"/>
      <c r="AI28" s="614"/>
    </row>
    <row r="29" spans="1:35" ht="20.25" customHeight="1">
      <c r="A29" s="707" t="s">
        <v>3637</v>
      </c>
      <c r="B29" s="703"/>
      <c r="C29" s="703"/>
      <c r="D29" s="703"/>
      <c r="E29" s="121" t="b">
        <v>0</v>
      </c>
      <c r="F29" s="321" t="s">
        <v>3638</v>
      </c>
      <c r="G29" s="321"/>
      <c r="H29" s="321"/>
      <c r="I29" s="321"/>
      <c r="J29" s="120" t="b">
        <v>0</v>
      </c>
      <c r="K29" s="321" t="s">
        <v>9322</v>
      </c>
      <c r="L29" s="321"/>
      <c r="M29" s="321"/>
      <c r="N29" s="321"/>
      <c r="O29" s="120" t="b">
        <v>0</v>
      </c>
      <c r="P29" s="321" t="s">
        <v>9324</v>
      </c>
      <c r="Q29" s="321"/>
      <c r="R29" s="321"/>
      <c r="S29" s="321"/>
      <c r="T29" s="120" t="b">
        <v>0</v>
      </c>
      <c r="U29" t="s">
        <v>3667</v>
      </c>
      <c r="Y29" s="120" t="b">
        <v>0</v>
      </c>
      <c r="Z29" t="s">
        <v>11444</v>
      </c>
      <c r="AD29" s="27"/>
      <c r="AE29" s="410" t="s">
        <v>3640</v>
      </c>
      <c r="AF29" s="410"/>
      <c r="AG29" s="410"/>
      <c r="AH29" s="410"/>
      <c r="AI29" s="411"/>
    </row>
    <row r="30" spans="1:35" ht="20.25" customHeight="1">
      <c r="A30" s="708"/>
      <c r="B30" s="709"/>
      <c r="C30" s="709"/>
      <c r="D30" s="709"/>
      <c r="E30" s="121" t="b">
        <v>0</v>
      </c>
      <c r="F30" s="321" t="s">
        <v>3641</v>
      </c>
      <c r="G30" s="321"/>
      <c r="H30" s="321"/>
      <c r="I30" s="321"/>
      <c r="J30" s="120" t="b">
        <v>0</v>
      </c>
      <c r="K30" s="321" t="s">
        <v>9249</v>
      </c>
      <c r="L30" s="321"/>
      <c r="M30" s="321"/>
      <c r="O30" s="120" t="b">
        <v>0</v>
      </c>
      <c r="P30" s="321" t="s">
        <v>3643</v>
      </c>
      <c r="Q30" s="321"/>
      <c r="R30" s="321"/>
      <c r="S30" s="321"/>
      <c r="T30" s="120" t="b">
        <v>0</v>
      </c>
      <c r="U30" t="s">
        <v>9474</v>
      </c>
      <c r="Y30" s="120" t="b">
        <v>0</v>
      </c>
      <c r="Z30" t="s">
        <v>9475</v>
      </c>
      <c r="AD30" s="27"/>
      <c r="AE30" s="410"/>
      <c r="AF30" s="410"/>
      <c r="AG30" s="410"/>
      <c r="AH30" s="410"/>
      <c r="AI30" s="411"/>
    </row>
    <row r="31" spans="1:35" ht="20.25" customHeight="1" thickBot="1">
      <c r="A31" s="710"/>
      <c r="B31" s="711"/>
      <c r="C31" s="711"/>
      <c r="D31" s="711"/>
      <c r="E31" s="122" t="b">
        <v>0</v>
      </c>
      <c r="F31" s="446" t="s">
        <v>3642</v>
      </c>
      <c r="G31" s="446"/>
      <c r="H31" s="446"/>
      <c r="I31" s="446"/>
      <c r="J31" s="117" t="b">
        <v>0</v>
      </c>
      <c r="K31" s="446" t="s">
        <v>9248</v>
      </c>
      <c r="L31" s="446"/>
      <c r="M31" s="446"/>
      <c r="N31" s="35"/>
      <c r="O31" s="117" t="b">
        <v>0</v>
      </c>
      <c r="P31" s="446" t="s">
        <v>9323</v>
      </c>
      <c r="Q31" s="446"/>
      <c r="R31" s="446"/>
      <c r="S31" s="446"/>
      <c r="T31" s="35" t="s">
        <v>6244</v>
      </c>
      <c r="U31" s="35"/>
      <c r="V31" s="35"/>
      <c r="W31" s="726"/>
      <c r="X31" s="457"/>
      <c r="Y31" s="457"/>
      <c r="Z31" s="457"/>
      <c r="AA31" s="457"/>
      <c r="AB31" s="457"/>
      <c r="AC31" s="457"/>
      <c r="AD31" s="38" t="s">
        <v>6235</v>
      </c>
      <c r="AE31" s="412"/>
      <c r="AF31" s="412"/>
      <c r="AG31" s="412"/>
      <c r="AH31" s="412"/>
      <c r="AI31" s="413"/>
    </row>
    <row r="32" spans="1:35" ht="20.25" customHeight="1">
      <c r="A32" s="715" t="s">
        <v>9076</v>
      </c>
      <c r="B32" s="716"/>
      <c r="C32" s="716"/>
      <c r="D32" s="717"/>
      <c r="E32" s="349" t="s">
        <v>3644</v>
      </c>
      <c r="F32" s="350"/>
      <c r="G32" s="350"/>
      <c r="H32" s="375"/>
      <c r="I32" s="116">
        <v>0</v>
      </c>
      <c r="J32" s="13" t="s">
        <v>3645</v>
      </c>
      <c r="K32" s="13"/>
      <c r="L32" s="13"/>
      <c r="M32" s="24"/>
      <c r="N32" s="13" t="s">
        <v>3646</v>
      </c>
      <c r="O32" s="13"/>
      <c r="P32" s="13"/>
      <c r="Q32" s="426"/>
      <c r="R32" s="427"/>
      <c r="S32" s="427"/>
      <c r="T32" s="427"/>
      <c r="U32" s="427"/>
      <c r="V32" s="427"/>
      <c r="W32" s="427"/>
      <c r="X32" s="427"/>
      <c r="Y32" s="427"/>
      <c r="Z32" s="427"/>
      <c r="AA32" s="427"/>
      <c r="AB32" s="427"/>
      <c r="AC32" s="427"/>
      <c r="AD32" s="427"/>
      <c r="AE32" s="427"/>
      <c r="AF32" s="427"/>
      <c r="AG32" s="427"/>
      <c r="AH32" s="427"/>
      <c r="AI32" s="428"/>
    </row>
    <row r="33" spans="1:35" ht="20.25" customHeight="1">
      <c r="A33" s="705"/>
      <c r="B33" s="403"/>
      <c r="C33" s="403"/>
      <c r="D33" s="354"/>
      <c r="E33" s="349" t="s">
        <v>3647</v>
      </c>
      <c r="F33" s="350"/>
      <c r="G33" s="350"/>
      <c r="H33" s="375"/>
      <c r="I33" s="120"/>
      <c r="J33" t="s">
        <v>3645</v>
      </c>
      <c r="M33" s="28"/>
      <c r="N33" t="s">
        <v>3646</v>
      </c>
      <c r="Q33" s="426"/>
      <c r="R33" s="427"/>
      <c r="S33" s="427"/>
      <c r="T33" s="427"/>
      <c r="U33" s="427"/>
      <c r="V33" s="427"/>
      <c r="W33" s="427"/>
      <c r="X33" s="427"/>
      <c r="Y33" s="427"/>
      <c r="Z33" s="427"/>
      <c r="AA33" s="427"/>
      <c r="AB33" s="427"/>
      <c r="AC33" s="427"/>
      <c r="AD33" s="427"/>
      <c r="AE33" s="427"/>
      <c r="AF33" s="427"/>
      <c r="AG33" s="427"/>
      <c r="AH33" s="427"/>
      <c r="AI33" s="428"/>
    </row>
    <row r="34" spans="1:35" ht="20.25" customHeight="1">
      <c r="A34" s="705"/>
      <c r="B34" s="403"/>
      <c r="C34" s="403"/>
      <c r="D34" s="354"/>
      <c r="E34" s="383" t="s">
        <v>3648</v>
      </c>
      <c r="F34" s="383"/>
      <c r="G34" s="346"/>
      <c r="H34" s="346"/>
      <c r="I34" s="383" t="s">
        <v>9313</v>
      </c>
      <c r="J34" s="383"/>
      <c r="K34" s="346"/>
      <c r="L34" s="346"/>
      <c r="M34" s="383" t="s">
        <v>3649</v>
      </c>
      <c r="N34" s="383"/>
      <c r="O34" s="346"/>
      <c r="P34" s="346"/>
      <c r="Q34" s="389" t="s">
        <v>3650</v>
      </c>
      <c r="R34" s="438"/>
      <c r="S34" s="439"/>
      <c r="T34" s="555"/>
      <c r="U34" s="425"/>
      <c r="V34" s="425"/>
      <c r="W34" s="13"/>
      <c r="X34" s="13"/>
      <c r="Y34" s="13"/>
      <c r="Z34" s="13"/>
      <c r="AA34" s="14"/>
      <c r="AB34" s="389" t="s">
        <v>9489</v>
      </c>
      <c r="AC34" s="439"/>
      <c r="AD34" s="116"/>
      <c r="AE34" s="22" t="s">
        <v>3652</v>
      </c>
      <c r="AF34" s="24"/>
      <c r="AG34" s="22" t="s">
        <v>3653</v>
      </c>
      <c r="AH34" s="24"/>
      <c r="AI34" s="61" t="s">
        <v>9317</v>
      </c>
    </row>
    <row r="35" spans="1:35" ht="20.25" customHeight="1">
      <c r="A35" s="705"/>
      <c r="B35" s="403"/>
      <c r="C35" s="403"/>
      <c r="D35" s="354"/>
      <c r="E35" s="383" t="s">
        <v>3654</v>
      </c>
      <c r="F35" s="383"/>
      <c r="G35" s="346"/>
      <c r="H35" s="346"/>
      <c r="I35" s="383" t="s">
        <v>3655</v>
      </c>
      <c r="J35" s="383"/>
      <c r="K35" s="346"/>
      <c r="L35" s="346"/>
      <c r="M35" s="383" t="s">
        <v>3656</v>
      </c>
      <c r="N35" s="383"/>
      <c r="O35" s="346"/>
      <c r="P35" s="346"/>
      <c r="Q35" s="349" t="s">
        <v>9315</v>
      </c>
      <c r="R35" s="350"/>
      <c r="S35" s="375"/>
      <c r="T35" s="555"/>
      <c r="U35" s="425"/>
      <c r="V35" s="13" t="s">
        <v>3657</v>
      </c>
      <c r="W35" s="555"/>
      <c r="X35" s="425"/>
      <c r="Y35" s="13"/>
      <c r="Z35" s="13"/>
      <c r="AA35" s="14"/>
      <c r="AB35" s="349" t="s">
        <v>9490</v>
      </c>
      <c r="AC35" s="375"/>
      <c r="AD35" s="116"/>
      <c r="AE35" s="22" t="s">
        <v>3659</v>
      </c>
      <c r="AF35" s="24"/>
      <c r="AG35" s="22" t="s">
        <v>3660</v>
      </c>
      <c r="AH35" s="24"/>
      <c r="AI35" s="61" t="s">
        <v>9317</v>
      </c>
    </row>
    <row r="36" spans="1:35" ht="20.25" customHeight="1">
      <c r="A36" s="705"/>
      <c r="B36" s="403"/>
      <c r="C36" s="403"/>
      <c r="D36" s="354"/>
      <c r="E36" s="383" t="s">
        <v>9312</v>
      </c>
      <c r="F36" s="383"/>
      <c r="G36" s="346"/>
      <c r="H36" s="346"/>
      <c r="I36" s="383" t="s">
        <v>3661</v>
      </c>
      <c r="J36" s="383"/>
      <c r="K36" s="346"/>
      <c r="L36" s="346"/>
      <c r="M36" s="383" t="s">
        <v>9314</v>
      </c>
      <c r="N36" s="383"/>
      <c r="O36" s="346"/>
      <c r="P36" s="346"/>
      <c r="Q36" s="440"/>
      <c r="R36" s="441"/>
      <c r="S36" s="442"/>
      <c r="T36" s="555"/>
      <c r="U36" s="425"/>
      <c r="V36" s="425"/>
      <c r="W36" s="13"/>
      <c r="X36" s="13"/>
      <c r="Y36" s="13"/>
      <c r="Z36" s="13"/>
      <c r="AA36" s="14"/>
      <c r="AB36" s="349" t="s">
        <v>9491</v>
      </c>
      <c r="AC36" s="375"/>
      <c r="AD36" s="116"/>
      <c r="AE36" s="22" t="s">
        <v>3659</v>
      </c>
      <c r="AF36" s="24"/>
      <c r="AG36" s="22" t="s">
        <v>3660</v>
      </c>
      <c r="AH36" s="24"/>
      <c r="AI36" s="61" t="s">
        <v>9317</v>
      </c>
    </row>
    <row r="37" spans="1:35" ht="20.25" customHeight="1">
      <c r="A37" s="705"/>
      <c r="B37" s="403"/>
      <c r="C37" s="403"/>
      <c r="D37" s="354"/>
      <c r="E37" s="383" t="s">
        <v>3663</v>
      </c>
      <c r="F37" s="383"/>
      <c r="G37" s="346"/>
      <c r="H37" s="346"/>
      <c r="I37" s="383" t="s">
        <v>9316</v>
      </c>
      <c r="J37" s="383"/>
      <c r="K37" s="346"/>
      <c r="L37" s="346"/>
      <c r="M37" s="383" t="s">
        <v>3664</v>
      </c>
      <c r="N37" s="383"/>
      <c r="O37" s="346"/>
      <c r="P37" s="346"/>
      <c r="Q37" s="120"/>
      <c r="R37" s="380" t="s">
        <v>9224</v>
      </c>
      <c r="S37" s="380"/>
      <c r="T37" s="380"/>
      <c r="U37" s="380"/>
      <c r="V37" s="380"/>
      <c r="AA37" s="27"/>
      <c r="AB37" s="349" t="s">
        <v>9492</v>
      </c>
      <c r="AC37" s="375">
        <v>1</v>
      </c>
      <c r="AD37" s="120"/>
      <c r="AE37" s="30" t="s">
        <v>3659</v>
      </c>
      <c r="AF37" s="28"/>
      <c r="AG37" s="30" t="s">
        <v>3660</v>
      </c>
      <c r="AH37" s="28"/>
      <c r="AI37" s="86" t="s">
        <v>9317</v>
      </c>
    </row>
    <row r="38" spans="1:35" ht="20.25" customHeight="1">
      <c r="A38" s="705" t="s">
        <v>9493</v>
      </c>
      <c r="B38" s="403"/>
      <c r="C38" s="403"/>
      <c r="D38" s="354"/>
      <c r="E38" s="526"/>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9"/>
    </row>
    <row r="39" spans="1:35" ht="20.25" customHeight="1" thickBot="1">
      <c r="A39" s="507"/>
      <c r="B39" s="508"/>
      <c r="C39" s="508"/>
      <c r="D39" s="509"/>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1"/>
    </row>
    <row r="40" spans="1:35" ht="20.25" customHeight="1">
      <c r="A40" s="707" t="s">
        <v>3666</v>
      </c>
      <c r="B40" s="703"/>
      <c r="C40" s="703"/>
      <c r="D40" s="703"/>
      <c r="E40" s="523"/>
      <c r="F40" s="524"/>
      <c r="G40" s="524"/>
      <c r="H40" s="524"/>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5"/>
    </row>
    <row r="41" spans="1:35" ht="20.25" customHeight="1">
      <c r="A41" s="708"/>
      <c r="B41" s="709"/>
      <c r="C41" s="709"/>
      <c r="D41" s="709"/>
      <c r="E41" s="518"/>
      <c r="F41" s="518"/>
      <c r="G41" s="518"/>
      <c r="H41" s="518"/>
      <c r="I41" s="518"/>
      <c r="J41" s="518"/>
      <c r="K41" s="518"/>
      <c r="L41" s="518"/>
      <c r="M41" s="518"/>
      <c r="N41" s="518"/>
      <c r="O41" s="518"/>
      <c r="P41" s="518"/>
      <c r="Q41" s="518"/>
      <c r="R41" s="518"/>
      <c r="S41" s="518"/>
      <c r="T41" s="518"/>
      <c r="U41" s="518"/>
      <c r="V41" s="518"/>
      <c r="W41" s="518"/>
      <c r="X41" s="518"/>
      <c r="Y41" s="518"/>
      <c r="Z41" s="518"/>
      <c r="AA41" s="518"/>
      <c r="AB41" s="518"/>
      <c r="AC41" s="518"/>
      <c r="AD41" s="518"/>
      <c r="AE41" s="518"/>
      <c r="AF41" s="518"/>
      <c r="AG41" s="518"/>
      <c r="AH41" s="518"/>
      <c r="AI41" s="519"/>
    </row>
    <row r="42" spans="1:35" ht="20.25" customHeight="1" thickBot="1">
      <c r="A42" s="710"/>
      <c r="B42" s="711"/>
      <c r="C42" s="711"/>
      <c r="D42" s="711"/>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1"/>
    </row>
  </sheetData>
  <sheetProtection algorithmName="SHA-512" hashValue="n0ts5uxioRbPCpMCseWdkWC7U1uhMFk+cT4GvSbNUe/0PkcTPAQXfoaMpFu7Nv4wjnCoNKPWk/8t0ckOkSj3RQ==" saltValue="Hp5r++BMDvx12KEgIxCe4Q==" spinCount="100000" sheet="1" selectLockedCells="1"/>
  <customSheetViews>
    <customSheetView guid="{BD673287-A10F-4068-ABD9-63827D97DB26}" showGridLines="0" topLeftCell="A13">
      <selection activeCell="I32" sqref="I32"/>
      <pageMargins left="0.39370078740157483" right="0.39370078740157483" top="0.23622047244094491" bottom="0.27559055118110237" header="0.23622047244094491" footer="0.23622047244094491"/>
      <printOptions horizontalCentered="1"/>
      <pageSetup paperSize="9" orientation="portrait" horizontalDpi="300" verticalDpi="300" r:id="rId1"/>
      <headerFooter alignWithMargins="0">
        <oddFooter>&amp;C京都府脳卒中地域連携パス&amp;R計画管理病院＆生活期医療機関へ</oddFooter>
      </headerFooter>
    </customSheetView>
    <customSheetView guid="{FF958D2F-9903-489A-8E2E-7F86E054E683}" showGridLines="0">
      <selection activeCell="E13" sqref="E13:AI27"/>
      <pageMargins left="0.39370078740157483" right="0.39370078740157483" top="0.23622047244094491" bottom="0.27559055118110237" header="0.23622047244094491" footer="0.23622047244094491"/>
      <printOptions horizontalCentered="1"/>
      <pageSetup paperSize="9" orientation="portrait" horizontalDpi="300" verticalDpi="300" r:id="rId2"/>
      <headerFooter alignWithMargins="0">
        <oddFooter>&amp;C京都府脳卒中地域連携パス&amp;R計画管理病院＆生活期医療機関へ</oddFooter>
      </headerFooter>
    </customSheetView>
    <customSheetView guid="{D639767C-AAF5-43B7-B827-8C53261E766A}" showGridLines="0">
      <selection activeCell="E2" sqref="E2:L2"/>
      <pageMargins left="0.39370078740157483" right="0.39370078740157483" top="0.23622047244094491" bottom="0.27559055118110237" header="0.23622047244094491" footer="0.23622047244094491"/>
      <printOptions horizontalCentered="1"/>
      <pageSetup paperSize="9" orientation="portrait" horizontalDpi="300" verticalDpi="300" r:id="rId3"/>
      <headerFooter alignWithMargins="0">
        <oddFooter>&amp;C京都府脳卒中地域連携パス&amp;R計画管理病院＆生活期医療機関へ</oddFooter>
      </headerFooter>
    </customSheetView>
    <customSheetView guid="{88F1D327-FFB5-4F25-B49B-DDD0F9774A98}" showGridLines="0">
      <selection activeCell="E2" sqref="E2:L2"/>
      <pageMargins left="0.39370078740157483" right="0.39370078740157483" top="0.23622047244094491" bottom="0.27559055118110237" header="0.23622047244094491" footer="0.23622047244094491"/>
      <printOptions horizontalCentered="1"/>
      <pageSetup paperSize="9" orientation="portrait" horizontalDpi="300" verticalDpi="300" r:id="rId4"/>
      <headerFooter alignWithMargins="0">
        <oddFooter>&amp;C京都府脳卒中地域連携パス&amp;R計画管理病院＆生活期医療機関へ</oddFooter>
      </headerFooter>
    </customSheetView>
    <customSheetView guid="{974C7168-E865-490F-B85C-3CD4E07AE638}" showGridLines="0">
      <selection activeCell="E2" sqref="E2:L2"/>
      <pageMargins left="0.39370078740157483" right="0.39370078740157483" top="0.23622047244094491" bottom="0.27559055118110237" header="0.23622047244094491" footer="0.23622047244094491"/>
      <printOptions horizontalCentered="1"/>
      <pageSetup paperSize="9" orientation="portrait" horizontalDpi="300" verticalDpi="300" r:id="rId5"/>
      <headerFooter alignWithMargins="0">
        <oddFooter>&amp;C京都府脳卒中地域連携パス&amp;R計画管理病院＆生活期医療機関へ</oddFooter>
      </headerFooter>
    </customSheetView>
    <customSheetView guid="{72EBFE53-015F-4AF5-85E5-6EE368152204}" showGridLines="0">
      <selection activeCell="E2" sqref="E2:L2"/>
      <pageMargins left="0.39370078740157483" right="0.39370078740157483" top="0.23622047244094491" bottom="0.27559055118110237" header="0.23622047244094491" footer="0.23622047244094491"/>
      <printOptions horizontalCentered="1"/>
      <pageSetup paperSize="9" orientation="portrait" horizontalDpi="300" verticalDpi="300" r:id="rId6"/>
      <headerFooter alignWithMargins="0">
        <oddFooter>&amp;C京都府医師会地域連携パス&amp;R計画管理病院＆生活期医療機関へ</oddFooter>
      </headerFooter>
    </customSheetView>
    <customSheetView guid="{BFAD5E82-91BD-4865-8828-7A5CD3B0AD02}" showGridLines="0">
      <selection activeCell="W36" sqref="W36"/>
      <pageMargins left="0.39370078740157483" right="0.39370078740157483" top="0.23622047244094491" bottom="0.27559055118110237" header="0.23622047244094491" footer="0.23622047244094491"/>
      <printOptions horizontalCentered="1"/>
      <pageSetup paperSize="9" orientation="portrait" horizontalDpi="300" verticalDpi="300" r:id="rId7"/>
      <headerFooter alignWithMargins="0">
        <oddFooter>&amp;C京都府脳卒中地域連携パス&amp;R計画管理病院＆生活期医療機関へ</oddFooter>
      </headerFooter>
    </customSheetView>
    <customSheetView guid="{DA3E2843-7809-455C-A4BC-B15E27031169}" showGridLines="0" topLeftCell="A13">
      <selection activeCell="I32" sqref="I32"/>
      <pageMargins left="0.39370078740157483" right="0.39370078740157483" top="0.23622047244094491" bottom="0.27559055118110237" header="0.23622047244094491" footer="0.23622047244094491"/>
      <printOptions horizontalCentered="1"/>
      <pageSetup paperSize="9" orientation="portrait" horizontalDpi="300" verticalDpi="300" r:id="rId8"/>
      <headerFooter alignWithMargins="0">
        <oddFooter>&amp;C京都府脳卒中地域連携パス&amp;R計画管理病院＆生活期医療機関へ</oddFooter>
      </headerFooter>
    </customSheetView>
  </customSheetViews>
  <mergeCells count="110">
    <mergeCell ref="X5:AI5"/>
    <mergeCell ref="AH3:AI4"/>
    <mergeCell ref="AF3:AG4"/>
    <mergeCell ref="E2:L2"/>
    <mergeCell ref="P29:S29"/>
    <mergeCell ref="M7:T9"/>
    <mergeCell ref="M6:T6"/>
    <mergeCell ref="U28:W28"/>
    <mergeCell ref="K31:M31"/>
    <mergeCell ref="W31:AC31"/>
    <mergeCell ref="Z2:AA2"/>
    <mergeCell ref="C3:G4"/>
    <mergeCell ref="H3:J4"/>
    <mergeCell ref="AB8:AI8"/>
    <mergeCell ref="AB7:AI7"/>
    <mergeCell ref="AC11:AI11"/>
    <mergeCell ref="F29:I29"/>
    <mergeCell ref="F31:I31"/>
    <mergeCell ref="K29:N29"/>
    <mergeCell ref="E7:L9"/>
    <mergeCell ref="E10:L10"/>
    <mergeCell ref="A10:D10"/>
    <mergeCell ref="M10:T10"/>
    <mergeCell ref="U10:AI10"/>
    <mergeCell ref="AA1:AI1"/>
    <mergeCell ref="A5:D5"/>
    <mergeCell ref="F5:H5"/>
    <mergeCell ref="AB2:AI2"/>
    <mergeCell ref="U3:V4"/>
    <mergeCell ref="A2:D2"/>
    <mergeCell ref="Z3:AE4"/>
    <mergeCell ref="M2:N2"/>
    <mergeCell ref="E13:AI27"/>
    <mergeCell ref="F12:AI12"/>
    <mergeCell ref="A25:D25"/>
    <mergeCell ref="A26:D26"/>
    <mergeCell ref="AB9:AI9"/>
    <mergeCell ref="U6:AA6"/>
    <mergeCell ref="E6:L6"/>
    <mergeCell ref="U7:AA9"/>
    <mergeCell ref="A6:D9"/>
    <mergeCell ref="A12:D24"/>
    <mergeCell ref="W3:Y4"/>
    <mergeCell ref="S3:T4"/>
    <mergeCell ref="K3:R4"/>
    <mergeCell ref="E11:AB11"/>
    <mergeCell ref="A11:D11"/>
    <mergeCell ref="A3:B4"/>
    <mergeCell ref="A40:D42"/>
    <mergeCell ref="E40:AI42"/>
    <mergeCell ref="AB36:AC36"/>
    <mergeCell ref="E37:F37"/>
    <mergeCell ref="G37:H37"/>
    <mergeCell ref="AB37:AC37"/>
    <mergeCell ref="M36:N36"/>
    <mergeCell ref="A39:D39"/>
    <mergeCell ref="A38:D38"/>
    <mergeCell ref="K37:L37"/>
    <mergeCell ref="O37:P37"/>
    <mergeCell ref="O36:P36"/>
    <mergeCell ref="T36:V36"/>
    <mergeCell ref="R37:V37"/>
    <mergeCell ref="E36:F36"/>
    <mergeCell ref="K36:L36"/>
    <mergeCell ref="E38:AI39"/>
    <mergeCell ref="I37:J37"/>
    <mergeCell ref="A32:D37"/>
    <mergeCell ref="Q32:AI32"/>
    <mergeCell ref="M35:N35"/>
    <mergeCell ref="Q33:AI33"/>
    <mergeCell ref="T34:V34"/>
    <mergeCell ref="AB34:AC34"/>
    <mergeCell ref="M37:N37"/>
    <mergeCell ref="T35:U35"/>
    <mergeCell ref="Q34:S34"/>
    <mergeCell ref="O35:P35"/>
    <mergeCell ref="E34:F34"/>
    <mergeCell ref="I34:J34"/>
    <mergeCell ref="K34:L34"/>
    <mergeCell ref="M34:N34"/>
    <mergeCell ref="W35:X35"/>
    <mergeCell ref="K35:L35"/>
    <mergeCell ref="G34:H34"/>
    <mergeCell ref="E35:F35"/>
    <mergeCell ref="G35:H35"/>
    <mergeCell ref="I35:J35"/>
    <mergeCell ref="AB35:AC35"/>
    <mergeCell ref="O34:P34"/>
    <mergeCell ref="O2:Y2"/>
    <mergeCell ref="I5:W5"/>
    <mergeCell ref="AE29:AI31"/>
    <mergeCell ref="A1:H1"/>
    <mergeCell ref="I1:Z1"/>
    <mergeCell ref="G36:H36"/>
    <mergeCell ref="I36:J36"/>
    <mergeCell ref="Q35:S35"/>
    <mergeCell ref="Q36:S36"/>
    <mergeCell ref="E33:H33"/>
    <mergeCell ref="E32:H32"/>
    <mergeCell ref="AB6:AI6"/>
    <mergeCell ref="A27:D27"/>
    <mergeCell ref="AF28:AI28"/>
    <mergeCell ref="A29:D31"/>
    <mergeCell ref="P30:S30"/>
    <mergeCell ref="P31:S31"/>
    <mergeCell ref="R28:S28"/>
    <mergeCell ref="K30:M30"/>
    <mergeCell ref="F30:I30"/>
    <mergeCell ref="A28:D28"/>
    <mergeCell ref="E28:I28"/>
  </mergeCells>
  <phoneticPr fontId="3"/>
  <dataValidations count="5">
    <dataValidation imeMode="hiragana" allowBlank="1" showInputMessage="1" showErrorMessage="1" sqref="E38:AI42 Q32:AI33 E13 W31:AC31"/>
    <dataValidation imeMode="halfAlpha" allowBlank="1" showInputMessage="1" showErrorMessage="1" sqref="G34:H37 K34:L37 O34:P37 T34:V34 T35:U35 W35:X35 A39:D39"/>
    <dataValidation type="list" allowBlank="1" showInputMessage="1" showErrorMessage="1" sqref="E11:AB11">
      <formula1>INDIRECT("mRS")</formula1>
    </dataValidation>
    <dataValidation type="list" allowBlank="1" showInputMessage="1" showErrorMessage="1" sqref="A5:D5">
      <formula1>"脳梗塞,脳内出血,くも膜下出血"</formula1>
    </dataValidation>
    <dataValidation type="list" imeMode="halfAlpha" allowBlank="1" showInputMessage="1" showErrorMessage="1" sqref="E10:L10">
      <formula1>"在宅復帰,居宅系施設,病院（医療療養）,介護施設,パス逸脱"</formula1>
    </dataValidation>
  </dataValidations>
  <printOptions horizontalCentered="1"/>
  <pageMargins left="0.39370078740157483" right="0.39370078740157483" top="0.23622047244094491" bottom="0.27559055118110237" header="0.23622047244094491" footer="0.23622047244094491"/>
  <pageSetup paperSize="9" orientation="portrait" horizontalDpi="300" verticalDpi="300" r:id="rId9"/>
  <headerFooter alignWithMargins="0">
    <oddFooter>&amp;C京都府脳卒中地域連携パス&amp;R計画管理病院＆生活期医療機関へ</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5205" r:id="rId12" name="Check Box 85">
              <controlPr defaultSize="0" autoFill="0" autoLine="0" autoPict="0">
                <anchor moveWithCells="1">
                  <from>
                    <xdr:col>8</xdr:col>
                    <xdr:colOff>200025</xdr:colOff>
                    <xdr:row>27</xdr:row>
                    <xdr:rowOff>28575</xdr:rowOff>
                  </from>
                  <to>
                    <xdr:col>11</xdr:col>
                    <xdr:colOff>85725</xdr:colOff>
                    <xdr:row>27</xdr:row>
                    <xdr:rowOff>238125</xdr:rowOff>
                  </to>
                </anchor>
              </controlPr>
            </control>
          </mc:Choice>
        </mc:AlternateContent>
        <mc:AlternateContent xmlns:mc="http://schemas.openxmlformats.org/markup-compatibility/2006">
          <mc:Choice Requires="x14">
            <control shapeId="5206" r:id="rId13" name="Check Box 86">
              <controlPr defaultSize="0" autoFill="0" autoLine="0" autoPict="0">
                <anchor moveWithCells="1">
                  <from>
                    <xdr:col>12</xdr:col>
                    <xdr:colOff>0</xdr:colOff>
                    <xdr:row>27</xdr:row>
                    <xdr:rowOff>28575</xdr:rowOff>
                  </from>
                  <to>
                    <xdr:col>16</xdr:col>
                    <xdr:colOff>9525</xdr:colOff>
                    <xdr:row>27</xdr:row>
                    <xdr:rowOff>238125</xdr:rowOff>
                  </to>
                </anchor>
              </controlPr>
            </control>
          </mc:Choice>
        </mc:AlternateContent>
        <mc:AlternateContent xmlns:mc="http://schemas.openxmlformats.org/markup-compatibility/2006">
          <mc:Choice Requires="x14">
            <control shapeId="5207" r:id="rId14" name="Check Box 87">
              <controlPr defaultSize="0" autoFill="0" autoLine="0" autoPict="0">
                <anchor moveWithCells="1">
                  <from>
                    <xdr:col>15</xdr:col>
                    <xdr:colOff>200025</xdr:colOff>
                    <xdr:row>27</xdr:row>
                    <xdr:rowOff>28575</xdr:rowOff>
                  </from>
                  <to>
                    <xdr:col>18</xdr:col>
                    <xdr:colOff>85725</xdr:colOff>
                    <xdr:row>27</xdr:row>
                    <xdr:rowOff>238125</xdr:rowOff>
                  </to>
                </anchor>
              </controlPr>
            </control>
          </mc:Choice>
        </mc:AlternateContent>
        <mc:AlternateContent xmlns:mc="http://schemas.openxmlformats.org/markup-compatibility/2006">
          <mc:Choice Requires="x14">
            <control shapeId="5208" r:id="rId15" name="Check Box 88">
              <controlPr defaultSize="0" autoFill="0" autoLine="0" autoPict="0">
                <anchor moveWithCells="1">
                  <from>
                    <xdr:col>18</xdr:col>
                    <xdr:colOff>190500</xdr:colOff>
                    <xdr:row>27</xdr:row>
                    <xdr:rowOff>38100</xdr:rowOff>
                  </from>
                  <to>
                    <xdr:col>22</xdr:col>
                    <xdr:colOff>200025</xdr:colOff>
                    <xdr:row>27</xdr:row>
                    <xdr:rowOff>238125</xdr:rowOff>
                  </to>
                </anchor>
              </controlPr>
            </control>
          </mc:Choice>
        </mc:AlternateContent>
        <mc:AlternateContent xmlns:mc="http://schemas.openxmlformats.org/markup-compatibility/2006">
          <mc:Choice Requires="x14">
            <control shapeId="5209" r:id="rId16" name="Check Box 89">
              <controlPr defaultSize="0" autoFill="0" autoLine="0" autoPict="0">
                <anchor moveWithCells="1">
                  <from>
                    <xdr:col>22</xdr:col>
                    <xdr:colOff>190500</xdr:colOff>
                    <xdr:row>27</xdr:row>
                    <xdr:rowOff>38100</xdr:rowOff>
                  </from>
                  <to>
                    <xdr:col>26</xdr:col>
                    <xdr:colOff>200025</xdr:colOff>
                    <xdr:row>27</xdr:row>
                    <xdr:rowOff>228600</xdr:rowOff>
                  </to>
                </anchor>
              </controlPr>
            </control>
          </mc:Choice>
        </mc:AlternateContent>
        <mc:AlternateContent xmlns:mc="http://schemas.openxmlformats.org/markup-compatibility/2006">
          <mc:Choice Requires="x14">
            <control shapeId="5210" r:id="rId17" name="Check Box 90">
              <controlPr defaultSize="0" autoFill="0" autoLine="0" autoPict="0">
                <anchor moveWithCells="1">
                  <from>
                    <xdr:col>27</xdr:col>
                    <xdr:colOff>0</xdr:colOff>
                    <xdr:row>27</xdr:row>
                    <xdr:rowOff>19050</xdr:rowOff>
                  </from>
                  <to>
                    <xdr:col>30</xdr:col>
                    <xdr:colOff>85725</xdr:colOff>
                    <xdr:row>28</xdr:row>
                    <xdr:rowOff>0</xdr:rowOff>
                  </to>
                </anchor>
              </controlPr>
            </control>
          </mc:Choice>
        </mc:AlternateContent>
        <mc:AlternateContent xmlns:mc="http://schemas.openxmlformats.org/markup-compatibility/2006">
          <mc:Choice Requires="x14">
            <control shapeId="5211" r:id="rId18" name="経過中合併症">
              <controlPr defaultSize="0" autoFill="0" autoPict="0">
                <anchor moveWithCells="1">
                  <from>
                    <xdr:col>4</xdr:col>
                    <xdr:colOff>19050</xdr:colOff>
                    <xdr:row>27</xdr:row>
                    <xdr:rowOff>0</xdr:rowOff>
                  </from>
                  <to>
                    <xdr:col>33</xdr:col>
                    <xdr:colOff>85725</xdr:colOff>
                    <xdr:row>27</xdr:row>
                    <xdr:rowOff>228600</xdr:rowOff>
                  </to>
                </anchor>
              </controlPr>
            </control>
          </mc:Choice>
        </mc:AlternateContent>
        <mc:AlternateContent xmlns:mc="http://schemas.openxmlformats.org/markup-compatibility/2006">
          <mc:Choice Requires="x14">
            <control shapeId="5212" r:id="rId19" name="Check Box 92">
              <controlPr defaultSize="0" autoFill="0" autoLine="0" autoPict="0">
                <anchor moveWithCells="1">
                  <from>
                    <xdr:col>4</xdr:col>
                    <xdr:colOff>0</xdr:colOff>
                    <xdr:row>28</xdr:row>
                    <xdr:rowOff>9525</xdr:rowOff>
                  </from>
                  <to>
                    <xdr:col>8</xdr:col>
                    <xdr:colOff>47625</xdr:colOff>
                    <xdr:row>28</xdr:row>
                    <xdr:rowOff>238125</xdr:rowOff>
                  </to>
                </anchor>
              </controlPr>
            </control>
          </mc:Choice>
        </mc:AlternateContent>
        <mc:AlternateContent xmlns:mc="http://schemas.openxmlformats.org/markup-compatibility/2006">
          <mc:Choice Requires="x14">
            <control shapeId="5213" r:id="rId20" name="Check Box 93">
              <controlPr defaultSize="0" autoFill="0" autoLine="0" autoPict="0">
                <anchor moveWithCells="1">
                  <from>
                    <xdr:col>8</xdr:col>
                    <xdr:colOff>200025</xdr:colOff>
                    <xdr:row>28</xdr:row>
                    <xdr:rowOff>9525</xdr:rowOff>
                  </from>
                  <to>
                    <xdr:col>13</xdr:col>
                    <xdr:colOff>38100</xdr:colOff>
                    <xdr:row>28</xdr:row>
                    <xdr:rowOff>238125</xdr:rowOff>
                  </to>
                </anchor>
              </controlPr>
            </control>
          </mc:Choice>
        </mc:AlternateContent>
        <mc:AlternateContent xmlns:mc="http://schemas.openxmlformats.org/markup-compatibility/2006">
          <mc:Choice Requires="x14">
            <control shapeId="5214" r:id="rId21" name="Check Box 94">
              <controlPr defaultSize="0" autoFill="0" autoLine="0" autoPict="0">
                <anchor moveWithCells="1">
                  <from>
                    <xdr:col>13</xdr:col>
                    <xdr:colOff>200025</xdr:colOff>
                    <xdr:row>28</xdr:row>
                    <xdr:rowOff>0</xdr:rowOff>
                  </from>
                  <to>
                    <xdr:col>18</xdr:col>
                    <xdr:colOff>133350</xdr:colOff>
                    <xdr:row>28</xdr:row>
                    <xdr:rowOff>247650</xdr:rowOff>
                  </to>
                </anchor>
              </controlPr>
            </control>
          </mc:Choice>
        </mc:AlternateContent>
        <mc:AlternateContent xmlns:mc="http://schemas.openxmlformats.org/markup-compatibility/2006">
          <mc:Choice Requires="x14">
            <control shapeId="5215" r:id="rId22" name="Check Box 95">
              <controlPr defaultSize="0" autoFill="0" autoLine="0" autoPict="0">
                <anchor moveWithCells="1">
                  <from>
                    <xdr:col>18</xdr:col>
                    <xdr:colOff>190500</xdr:colOff>
                    <xdr:row>28</xdr:row>
                    <xdr:rowOff>9525</xdr:rowOff>
                  </from>
                  <to>
                    <xdr:col>23</xdr:col>
                    <xdr:colOff>152400</xdr:colOff>
                    <xdr:row>28</xdr:row>
                    <xdr:rowOff>238125</xdr:rowOff>
                  </to>
                </anchor>
              </controlPr>
            </control>
          </mc:Choice>
        </mc:AlternateContent>
        <mc:AlternateContent xmlns:mc="http://schemas.openxmlformats.org/markup-compatibility/2006">
          <mc:Choice Requires="x14">
            <control shapeId="5216" r:id="rId23" name="Check Box 96">
              <controlPr defaultSize="0" autoFill="0" autoLine="0" autoPict="0">
                <anchor moveWithCells="1">
                  <from>
                    <xdr:col>4</xdr:col>
                    <xdr:colOff>0</xdr:colOff>
                    <xdr:row>29</xdr:row>
                    <xdr:rowOff>19050</xdr:rowOff>
                  </from>
                  <to>
                    <xdr:col>8</xdr:col>
                    <xdr:colOff>123825</xdr:colOff>
                    <xdr:row>30</xdr:row>
                    <xdr:rowOff>0</xdr:rowOff>
                  </to>
                </anchor>
              </controlPr>
            </control>
          </mc:Choice>
        </mc:AlternateContent>
        <mc:AlternateContent xmlns:mc="http://schemas.openxmlformats.org/markup-compatibility/2006">
          <mc:Choice Requires="x14">
            <control shapeId="5217" r:id="rId24" name="Check Box 97">
              <controlPr defaultSize="0" autoFill="0" autoLine="0" autoPict="0">
                <anchor moveWithCells="1">
                  <from>
                    <xdr:col>8</xdr:col>
                    <xdr:colOff>200025</xdr:colOff>
                    <xdr:row>29</xdr:row>
                    <xdr:rowOff>19050</xdr:rowOff>
                  </from>
                  <to>
                    <xdr:col>12</xdr:col>
                    <xdr:colOff>171450</xdr:colOff>
                    <xdr:row>29</xdr:row>
                    <xdr:rowOff>247650</xdr:rowOff>
                  </to>
                </anchor>
              </controlPr>
            </control>
          </mc:Choice>
        </mc:AlternateContent>
        <mc:AlternateContent xmlns:mc="http://schemas.openxmlformats.org/markup-compatibility/2006">
          <mc:Choice Requires="x14">
            <control shapeId="5218" r:id="rId25" name="Check Box 98">
              <controlPr defaultSize="0" autoFill="0" autoLine="0" autoPict="0">
                <anchor moveWithCells="1">
                  <from>
                    <xdr:col>13</xdr:col>
                    <xdr:colOff>200025</xdr:colOff>
                    <xdr:row>29</xdr:row>
                    <xdr:rowOff>9525</xdr:rowOff>
                  </from>
                  <to>
                    <xdr:col>17</xdr:col>
                    <xdr:colOff>161925</xdr:colOff>
                    <xdr:row>30</xdr:row>
                    <xdr:rowOff>0</xdr:rowOff>
                  </to>
                </anchor>
              </controlPr>
            </control>
          </mc:Choice>
        </mc:AlternateContent>
        <mc:AlternateContent xmlns:mc="http://schemas.openxmlformats.org/markup-compatibility/2006">
          <mc:Choice Requires="x14">
            <control shapeId="5219" r:id="rId26" name="Check Box 99">
              <controlPr defaultSize="0" autoFill="0" autoLine="0" autoPict="0">
                <anchor moveWithCells="1">
                  <from>
                    <xdr:col>18</xdr:col>
                    <xdr:colOff>190500</xdr:colOff>
                    <xdr:row>29</xdr:row>
                    <xdr:rowOff>19050</xdr:rowOff>
                  </from>
                  <to>
                    <xdr:col>23</xdr:col>
                    <xdr:colOff>28575</xdr:colOff>
                    <xdr:row>29</xdr:row>
                    <xdr:rowOff>247650</xdr:rowOff>
                  </to>
                </anchor>
              </controlPr>
            </control>
          </mc:Choice>
        </mc:AlternateContent>
        <mc:AlternateContent xmlns:mc="http://schemas.openxmlformats.org/markup-compatibility/2006">
          <mc:Choice Requires="x14">
            <control shapeId="5220" r:id="rId27" name="Check Box 100">
              <controlPr defaultSize="0" autoFill="0" autoLine="0" autoPict="0">
                <anchor moveWithCells="1">
                  <from>
                    <xdr:col>23</xdr:col>
                    <xdr:colOff>200025</xdr:colOff>
                    <xdr:row>29</xdr:row>
                    <xdr:rowOff>19050</xdr:rowOff>
                  </from>
                  <to>
                    <xdr:col>28</xdr:col>
                    <xdr:colOff>38100</xdr:colOff>
                    <xdr:row>29</xdr:row>
                    <xdr:rowOff>247650</xdr:rowOff>
                  </to>
                </anchor>
              </controlPr>
            </control>
          </mc:Choice>
        </mc:AlternateContent>
        <mc:AlternateContent xmlns:mc="http://schemas.openxmlformats.org/markup-compatibility/2006">
          <mc:Choice Requires="x14">
            <control shapeId="5221" r:id="rId28" name="Check Box 101">
              <controlPr defaultSize="0" autoFill="0" autoLine="0" autoPict="0">
                <anchor moveWithCells="1">
                  <from>
                    <xdr:col>4</xdr:col>
                    <xdr:colOff>0</xdr:colOff>
                    <xdr:row>30</xdr:row>
                    <xdr:rowOff>28575</xdr:rowOff>
                  </from>
                  <to>
                    <xdr:col>8</xdr:col>
                    <xdr:colOff>171450</xdr:colOff>
                    <xdr:row>30</xdr:row>
                    <xdr:rowOff>228600</xdr:rowOff>
                  </to>
                </anchor>
              </controlPr>
            </control>
          </mc:Choice>
        </mc:AlternateContent>
        <mc:AlternateContent xmlns:mc="http://schemas.openxmlformats.org/markup-compatibility/2006">
          <mc:Choice Requires="x14">
            <control shapeId="5222" r:id="rId29" name="Check Box 102">
              <controlPr defaultSize="0" autoFill="0" autoLine="0" autoPict="0">
                <anchor moveWithCells="1">
                  <from>
                    <xdr:col>8</xdr:col>
                    <xdr:colOff>200025</xdr:colOff>
                    <xdr:row>30</xdr:row>
                    <xdr:rowOff>19050</xdr:rowOff>
                  </from>
                  <to>
                    <xdr:col>12</xdr:col>
                    <xdr:colOff>104775</xdr:colOff>
                    <xdr:row>30</xdr:row>
                    <xdr:rowOff>238125</xdr:rowOff>
                  </to>
                </anchor>
              </controlPr>
            </control>
          </mc:Choice>
        </mc:AlternateContent>
        <mc:AlternateContent xmlns:mc="http://schemas.openxmlformats.org/markup-compatibility/2006">
          <mc:Choice Requires="x14">
            <control shapeId="5223" r:id="rId30" name="Check Box 103">
              <controlPr defaultSize="0" autoFill="0" autoLine="0" autoPict="0">
                <anchor moveWithCells="1">
                  <from>
                    <xdr:col>13</xdr:col>
                    <xdr:colOff>200025</xdr:colOff>
                    <xdr:row>30</xdr:row>
                    <xdr:rowOff>19050</xdr:rowOff>
                  </from>
                  <to>
                    <xdr:col>18</xdr:col>
                    <xdr:colOff>76200</xdr:colOff>
                    <xdr:row>30</xdr:row>
                    <xdr:rowOff>228600</xdr:rowOff>
                  </to>
                </anchor>
              </controlPr>
            </control>
          </mc:Choice>
        </mc:AlternateContent>
        <mc:AlternateContent xmlns:mc="http://schemas.openxmlformats.org/markup-compatibility/2006">
          <mc:Choice Requires="x14">
            <control shapeId="5224" r:id="rId31" name="リスク因子">
              <controlPr defaultSize="0" autoFill="0" autoPict="0">
                <anchor moveWithCells="1">
                  <from>
                    <xdr:col>3</xdr:col>
                    <xdr:colOff>9525</xdr:colOff>
                    <xdr:row>27</xdr:row>
                    <xdr:rowOff>247650</xdr:rowOff>
                  </from>
                  <to>
                    <xdr:col>30</xdr:col>
                    <xdr:colOff>19050</xdr:colOff>
                    <xdr:row>30</xdr:row>
                    <xdr:rowOff>247650</xdr:rowOff>
                  </to>
                </anchor>
              </controlPr>
            </control>
          </mc:Choice>
        </mc:AlternateContent>
        <mc:AlternateContent xmlns:mc="http://schemas.openxmlformats.org/markup-compatibility/2006">
          <mc:Choice Requires="x14">
            <control shapeId="5225" r:id="rId32" name="Option Button 105">
              <controlPr defaultSize="0" autoFill="0" autoLine="0" autoPict="0">
                <anchor moveWithCells="1">
                  <from>
                    <xdr:col>7</xdr:col>
                    <xdr:colOff>200025</xdr:colOff>
                    <xdr:row>31</xdr:row>
                    <xdr:rowOff>9525</xdr:rowOff>
                  </from>
                  <to>
                    <xdr:col>11</xdr:col>
                    <xdr:colOff>142875</xdr:colOff>
                    <xdr:row>31</xdr:row>
                    <xdr:rowOff>238125</xdr:rowOff>
                  </to>
                </anchor>
              </controlPr>
            </control>
          </mc:Choice>
        </mc:AlternateContent>
        <mc:AlternateContent xmlns:mc="http://schemas.openxmlformats.org/markup-compatibility/2006">
          <mc:Choice Requires="x14">
            <control shapeId="5226" r:id="rId33" name="Option Button 106">
              <controlPr defaultSize="0" autoFill="0" autoLine="0" autoPict="0">
                <anchor moveWithCells="1">
                  <from>
                    <xdr:col>11</xdr:col>
                    <xdr:colOff>200025</xdr:colOff>
                    <xdr:row>31</xdr:row>
                    <xdr:rowOff>9525</xdr:rowOff>
                  </from>
                  <to>
                    <xdr:col>15</xdr:col>
                    <xdr:colOff>142875</xdr:colOff>
                    <xdr:row>31</xdr:row>
                    <xdr:rowOff>238125</xdr:rowOff>
                  </to>
                </anchor>
              </controlPr>
            </control>
          </mc:Choice>
        </mc:AlternateContent>
        <mc:AlternateContent xmlns:mc="http://schemas.openxmlformats.org/markup-compatibility/2006">
          <mc:Choice Requires="x14">
            <control shapeId="5243" r:id="rId34" name="胸部X-p">
              <controlPr defaultSize="0" autoFill="0" autoPict="0">
                <anchor moveWithCells="1">
                  <from>
                    <xdr:col>7</xdr:col>
                    <xdr:colOff>142875</xdr:colOff>
                    <xdr:row>30</xdr:row>
                    <xdr:rowOff>238125</xdr:rowOff>
                  </from>
                  <to>
                    <xdr:col>17</xdr:col>
                    <xdr:colOff>28575</xdr:colOff>
                    <xdr:row>32</xdr:row>
                    <xdr:rowOff>19050</xdr:rowOff>
                  </to>
                </anchor>
              </controlPr>
            </control>
          </mc:Choice>
        </mc:AlternateContent>
        <mc:AlternateContent xmlns:mc="http://schemas.openxmlformats.org/markup-compatibility/2006">
          <mc:Choice Requires="x14">
            <control shapeId="5228" r:id="rId35" name="Option Button 108">
              <controlPr defaultSize="0" autoFill="0" autoLine="0" autoPict="0">
                <anchor moveWithCells="1">
                  <from>
                    <xdr:col>7</xdr:col>
                    <xdr:colOff>200025</xdr:colOff>
                    <xdr:row>32</xdr:row>
                    <xdr:rowOff>19050</xdr:rowOff>
                  </from>
                  <to>
                    <xdr:col>11</xdr:col>
                    <xdr:colOff>95250</xdr:colOff>
                    <xdr:row>32</xdr:row>
                    <xdr:rowOff>247650</xdr:rowOff>
                  </to>
                </anchor>
              </controlPr>
            </control>
          </mc:Choice>
        </mc:AlternateContent>
        <mc:AlternateContent xmlns:mc="http://schemas.openxmlformats.org/markup-compatibility/2006">
          <mc:Choice Requires="x14">
            <control shapeId="5229" r:id="rId36" name="Option Button 109">
              <controlPr defaultSize="0" autoFill="0" autoLine="0" autoPict="0">
                <anchor moveWithCells="1">
                  <from>
                    <xdr:col>11</xdr:col>
                    <xdr:colOff>200025</xdr:colOff>
                    <xdr:row>32</xdr:row>
                    <xdr:rowOff>19050</xdr:rowOff>
                  </from>
                  <to>
                    <xdr:col>15</xdr:col>
                    <xdr:colOff>95250</xdr:colOff>
                    <xdr:row>32</xdr:row>
                    <xdr:rowOff>247650</xdr:rowOff>
                  </to>
                </anchor>
              </controlPr>
            </control>
          </mc:Choice>
        </mc:AlternateContent>
        <mc:AlternateContent xmlns:mc="http://schemas.openxmlformats.org/markup-compatibility/2006">
          <mc:Choice Requires="x14">
            <control shapeId="5230" r:id="rId37" name="ECG">
              <controlPr defaultSize="0" autoFill="0" autoPict="0">
                <anchor moveWithCells="1">
                  <from>
                    <xdr:col>7</xdr:col>
                    <xdr:colOff>142875</xdr:colOff>
                    <xdr:row>32</xdr:row>
                    <xdr:rowOff>19050</xdr:rowOff>
                  </from>
                  <to>
                    <xdr:col>16</xdr:col>
                    <xdr:colOff>190500</xdr:colOff>
                    <xdr:row>33</xdr:row>
                    <xdr:rowOff>57150</xdr:rowOff>
                  </to>
                </anchor>
              </controlPr>
            </control>
          </mc:Choice>
        </mc:AlternateContent>
        <mc:AlternateContent xmlns:mc="http://schemas.openxmlformats.org/markup-compatibility/2006">
          <mc:Choice Requires="x14">
            <control shapeId="5231" r:id="rId38" name="Option Button 111">
              <controlPr defaultSize="0" autoFill="0" autoLine="0" autoPict="0">
                <anchor moveWithCells="1">
                  <from>
                    <xdr:col>28</xdr:col>
                    <xdr:colOff>200025</xdr:colOff>
                    <xdr:row>33</xdr:row>
                    <xdr:rowOff>9525</xdr:rowOff>
                  </from>
                  <to>
                    <xdr:col>31</xdr:col>
                    <xdr:colOff>9525</xdr:colOff>
                    <xdr:row>34</xdr:row>
                    <xdr:rowOff>0</xdr:rowOff>
                  </to>
                </anchor>
              </controlPr>
            </control>
          </mc:Choice>
        </mc:AlternateContent>
        <mc:AlternateContent xmlns:mc="http://schemas.openxmlformats.org/markup-compatibility/2006">
          <mc:Choice Requires="x14">
            <control shapeId="5232" r:id="rId39" name="Option Button 112">
              <controlPr defaultSize="0" autoFill="0" autoLine="0" autoPict="0">
                <anchor moveWithCells="1">
                  <from>
                    <xdr:col>30</xdr:col>
                    <xdr:colOff>200025</xdr:colOff>
                    <xdr:row>33</xdr:row>
                    <xdr:rowOff>9525</xdr:rowOff>
                  </from>
                  <to>
                    <xdr:col>33</xdr:col>
                    <xdr:colOff>9525</xdr:colOff>
                    <xdr:row>34</xdr:row>
                    <xdr:rowOff>0</xdr:rowOff>
                  </to>
                </anchor>
              </controlPr>
            </control>
          </mc:Choice>
        </mc:AlternateContent>
        <mc:AlternateContent xmlns:mc="http://schemas.openxmlformats.org/markup-compatibility/2006">
          <mc:Choice Requires="x14">
            <control shapeId="5233" r:id="rId40" name="Option Button 113">
              <controlPr defaultSize="0" autoFill="0" autoLine="0" autoPict="0">
                <anchor moveWithCells="1">
                  <from>
                    <xdr:col>32</xdr:col>
                    <xdr:colOff>200025</xdr:colOff>
                    <xdr:row>33</xdr:row>
                    <xdr:rowOff>9525</xdr:rowOff>
                  </from>
                  <to>
                    <xdr:col>35</xdr:col>
                    <xdr:colOff>9525</xdr:colOff>
                    <xdr:row>34</xdr:row>
                    <xdr:rowOff>0</xdr:rowOff>
                  </to>
                </anchor>
              </controlPr>
            </control>
          </mc:Choice>
        </mc:AlternateContent>
        <mc:AlternateContent xmlns:mc="http://schemas.openxmlformats.org/markup-compatibility/2006">
          <mc:Choice Requires="x14">
            <control shapeId="5234" r:id="rId41" name="HBｓ">
              <controlPr defaultSize="0" autoFill="0" autoPict="0">
                <anchor moveWithCells="1">
                  <from>
                    <xdr:col>27</xdr:col>
                    <xdr:colOff>38100</xdr:colOff>
                    <xdr:row>33</xdr:row>
                    <xdr:rowOff>0</xdr:rowOff>
                  </from>
                  <to>
                    <xdr:col>35</xdr:col>
                    <xdr:colOff>28575</xdr:colOff>
                    <xdr:row>34</xdr:row>
                    <xdr:rowOff>0</xdr:rowOff>
                  </to>
                </anchor>
              </controlPr>
            </control>
          </mc:Choice>
        </mc:AlternateContent>
        <mc:AlternateContent xmlns:mc="http://schemas.openxmlformats.org/markup-compatibility/2006">
          <mc:Choice Requires="x14">
            <control shapeId="5239" r:id="rId42" name="Option Button 119">
              <controlPr defaultSize="0" autoFill="0" autoLine="0" autoPict="0">
                <anchor moveWithCells="1">
                  <from>
                    <xdr:col>28</xdr:col>
                    <xdr:colOff>200025</xdr:colOff>
                    <xdr:row>34</xdr:row>
                    <xdr:rowOff>28575</xdr:rowOff>
                  </from>
                  <to>
                    <xdr:col>30</xdr:col>
                    <xdr:colOff>123825</xdr:colOff>
                    <xdr:row>34</xdr:row>
                    <xdr:rowOff>238125</xdr:rowOff>
                  </to>
                </anchor>
              </controlPr>
            </control>
          </mc:Choice>
        </mc:AlternateContent>
        <mc:AlternateContent xmlns:mc="http://schemas.openxmlformats.org/markup-compatibility/2006">
          <mc:Choice Requires="x14">
            <control shapeId="5240" r:id="rId43" name="Option Button 120">
              <controlPr defaultSize="0" autoFill="0" autoLine="0" autoPict="0">
                <anchor moveWithCells="1">
                  <from>
                    <xdr:col>30</xdr:col>
                    <xdr:colOff>200025</xdr:colOff>
                    <xdr:row>34</xdr:row>
                    <xdr:rowOff>28575</xdr:rowOff>
                  </from>
                  <to>
                    <xdr:col>32</xdr:col>
                    <xdr:colOff>123825</xdr:colOff>
                    <xdr:row>34</xdr:row>
                    <xdr:rowOff>238125</xdr:rowOff>
                  </to>
                </anchor>
              </controlPr>
            </control>
          </mc:Choice>
        </mc:AlternateContent>
        <mc:AlternateContent xmlns:mc="http://schemas.openxmlformats.org/markup-compatibility/2006">
          <mc:Choice Requires="x14">
            <control shapeId="5241" r:id="rId44" name="Option Button 121">
              <controlPr defaultSize="0" autoFill="0" autoLine="0" autoPict="0">
                <anchor moveWithCells="1">
                  <from>
                    <xdr:col>32</xdr:col>
                    <xdr:colOff>200025</xdr:colOff>
                    <xdr:row>34</xdr:row>
                    <xdr:rowOff>28575</xdr:rowOff>
                  </from>
                  <to>
                    <xdr:col>34</xdr:col>
                    <xdr:colOff>190500</xdr:colOff>
                    <xdr:row>34</xdr:row>
                    <xdr:rowOff>238125</xdr:rowOff>
                  </to>
                </anchor>
              </controlPr>
            </control>
          </mc:Choice>
        </mc:AlternateContent>
        <mc:AlternateContent xmlns:mc="http://schemas.openxmlformats.org/markup-compatibility/2006">
          <mc:Choice Requires="x14">
            <control shapeId="5242" r:id="rId45" name="HCV">
              <controlPr defaultSize="0" autoFill="0" autoPict="0">
                <anchor moveWithCells="1">
                  <from>
                    <xdr:col>27</xdr:col>
                    <xdr:colOff>9525</xdr:colOff>
                    <xdr:row>34</xdr:row>
                    <xdr:rowOff>28575</xdr:rowOff>
                  </from>
                  <to>
                    <xdr:col>34</xdr:col>
                    <xdr:colOff>200025</xdr:colOff>
                    <xdr:row>35</xdr:row>
                    <xdr:rowOff>0</xdr:rowOff>
                  </to>
                </anchor>
              </controlPr>
            </control>
          </mc:Choice>
        </mc:AlternateContent>
        <mc:AlternateContent xmlns:mc="http://schemas.openxmlformats.org/markup-compatibility/2006">
          <mc:Choice Requires="x14">
            <control shapeId="5244" r:id="rId46" name="Option Button 124">
              <controlPr defaultSize="0" autoFill="0" autoLine="0" autoPict="0">
                <anchor moveWithCells="1">
                  <from>
                    <xdr:col>28</xdr:col>
                    <xdr:colOff>200025</xdr:colOff>
                    <xdr:row>35</xdr:row>
                    <xdr:rowOff>19050</xdr:rowOff>
                  </from>
                  <to>
                    <xdr:col>30</xdr:col>
                    <xdr:colOff>200025</xdr:colOff>
                    <xdr:row>35</xdr:row>
                    <xdr:rowOff>247650</xdr:rowOff>
                  </to>
                </anchor>
              </controlPr>
            </control>
          </mc:Choice>
        </mc:AlternateContent>
        <mc:AlternateContent xmlns:mc="http://schemas.openxmlformats.org/markup-compatibility/2006">
          <mc:Choice Requires="x14">
            <control shapeId="5245" r:id="rId47" name="Option Button 125">
              <controlPr defaultSize="0" autoFill="0" autoLine="0" autoPict="0">
                <anchor moveWithCells="1">
                  <from>
                    <xdr:col>30</xdr:col>
                    <xdr:colOff>200025</xdr:colOff>
                    <xdr:row>35</xdr:row>
                    <xdr:rowOff>19050</xdr:rowOff>
                  </from>
                  <to>
                    <xdr:col>32</xdr:col>
                    <xdr:colOff>200025</xdr:colOff>
                    <xdr:row>35</xdr:row>
                    <xdr:rowOff>247650</xdr:rowOff>
                  </to>
                </anchor>
              </controlPr>
            </control>
          </mc:Choice>
        </mc:AlternateContent>
        <mc:AlternateContent xmlns:mc="http://schemas.openxmlformats.org/markup-compatibility/2006">
          <mc:Choice Requires="x14">
            <control shapeId="5246" r:id="rId48" name="Option Button 126">
              <controlPr defaultSize="0" autoFill="0" autoLine="0" autoPict="0">
                <anchor moveWithCells="1">
                  <from>
                    <xdr:col>32</xdr:col>
                    <xdr:colOff>200025</xdr:colOff>
                    <xdr:row>35</xdr:row>
                    <xdr:rowOff>19050</xdr:rowOff>
                  </from>
                  <to>
                    <xdr:col>34</xdr:col>
                    <xdr:colOff>200025</xdr:colOff>
                    <xdr:row>35</xdr:row>
                    <xdr:rowOff>247650</xdr:rowOff>
                  </to>
                </anchor>
              </controlPr>
            </control>
          </mc:Choice>
        </mc:AlternateContent>
        <mc:AlternateContent xmlns:mc="http://schemas.openxmlformats.org/markup-compatibility/2006">
          <mc:Choice Requires="x14">
            <control shapeId="5247" r:id="rId49" name="RPR">
              <controlPr defaultSize="0" autoFill="0" autoPict="0">
                <anchor moveWithCells="1">
                  <from>
                    <xdr:col>26</xdr:col>
                    <xdr:colOff>171450</xdr:colOff>
                    <xdr:row>35</xdr:row>
                    <xdr:rowOff>0</xdr:rowOff>
                  </from>
                  <to>
                    <xdr:col>35</xdr:col>
                    <xdr:colOff>28575</xdr:colOff>
                    <xdr:row>36</xdr:row>
                    <xdr:rowOff>28575</xdr:rowOff>
                  </to>
                </anchor>
              </controlPr>
            </control>
          </mc:Choice>
        </mc:AlternateContent>
        <mc:AlternateContent xmlns:mc="http://schemas.openxmlformats.org/markup-compatibility/2006">
          <mc:Choice Requires="x14">
            <control shapeId="5257" r:id="rId50" name="Check Box 137">
              <controlPr defaultSize="0" autoFill="0" autoLine="0" autoPict="0">
                <anchor moveWithCells="1">
                  <from>
                    <xdr:col>16</xdr:col>
                    <xdr:colOff>9525</xdr:colOff>
                    <xdr:row>36</xdr:row>
                    <xdr:rowOff>19050</xdr:rowOff>
                  </from>
                  <to>
                    <xdr:col>22</xdr:col>
                    <xdr:colOff>114300</xdr:colOff>
                    <xdr:row>36</xdr:row>
                    <xdr:rowOff>228600</xdr:rowOff>
                  </to>
                </anchor>
              </controlPr>
            </control>
          </mc:Choice>
        </mc:AlternateContent>
        <mc:AlternateContent xmlns:mc="http://schemas.openxmlformats.org/markup-compatibility/2006">
          <mc:Choice Requires="x14">
            <control shapeId="5249" r:id="rId51" name="Option Button 129">
              <controlPr defaultSize="0" autoFill="0" autoLine="0" autoPict="0">
                <anchor moveWithCells="1">
                  <from>
                    <xdr:col>28</xdr:col>
                    <xdr:colOff>200025</xdr:colOff>
                    <xdr:row>36</xdr:row>
                    <xdr:rowOff>28575</xdr:rowOff>
                  </from>
                  <to>
                    <xdr:col>30</xdr:col>
                    <xdr:colOff>180975</xdr:colOff>
                    <xdr:row>36</xdr:row>
                    <xdr:rowOff>238125</xdr:rowOff>
                  </to>
                </anchor>
              </controlPr>
            </control>
          </mc:Choice>
        </mc:AlternateContent>
        <mc:AlternateContent xmlns:mc="http://schemas.openxmlformats.org/markup-compatibility/2006">
          <mc:Choice Requires="x14">
            <control shapeId="5250" r:id="rId52" name="Option Button 130">
              <controlPr defaultSize="0" autoFill="0" autoLine="0" autoPict="0">
                <anchor moveWithCells="1">
                  <from>
                    <xdr:col>30</xdr:col>
                    <xdr:colOff>200025</xdr:colOff>
                    <xdr:row>36</xdr:row>
                    <xdr:rowOff>28575</xdr:rowOff>
                  </from>
                  <to>
                    <xdr:col>32</xdr:col>
                    <xdr:colOff>180975</xdr:colOff>
                    <xdr:row>36</xdr:row>
                    <xdr:rowOff>238125</xdr:rowOff>
                  </to>
                </anchor>
              </controlPr>
            </control>
          </mc:Choice>
        </mc:AlternateContent>
        <mc:AlternateContent xmlns:mc="http://schemas.openxmlformats.org/markup-compatibility/2006">
          <mc:Choice Requires="x14">
            <control shapeId="5251" r:id="rId53" name="Option Button 131">
              <controlPr defaultSize="0" autoFill="0" autoLine="0" autoPict="0">
                <anchor moveWithCells="1">
                  <from>
                    <xdr:col>32</xdr:col>
                    <xdr:colOff>200025</xdr:colOff>
                    <xdr:row>36</xdr:row>
                    <xdr:rowOff>28575</xdr:rowOff>
                  </from>
                  <to>
                    <xdr:col>34</xdr:col>
                    <xdr:colOff>180975</xdr:colOff>
                    <xdr:row>36</xdr:row>
                    <xdr:rowOff>238125</xdr:rowOff>
                  </to>
                </anchor>
              </controlPr>
            </control>
          </mc:Choice>
        </mc:AlternateContent>
        <mc:AlternateContent xmlns:mc="http://schemas.openxmlformats.org/markup-compatibility/2006">
          <mc:Choice Requires="x14">
            <control shapeId="5254" r:id="rId54" name="MRSA">
              <controlPr defaultSize="0" autoFill="0" autoPict="0">
                <anchor moveWithCells="1">
                  <from>
                    <xdr:col>25</xdr:col>
                    <xdr:colOff>190500</xdr:colOff>
                    <xdr:row>35</xdr:row>
                    <xdr:rowOff>114300</xdr:rowOff>
                  </from>
                  <to>
                    <xdr:col>36</xdr:col>
                    <xdr:colOff>28575</xdr:colOff>
                    <xdr:row>37</xdr:row>
                    <xdr:rowOff>142875</xdr:rowOff>
                  </to>
                </anchor>
              </controlPr>
            </control>
          </mc:Choice>
        </mc:AlternateContent>
        <mc:AlternateContent xmlns:mc="http://schemas.openxmlformats.org/markup-compatibility/2006">
          <mc:Choice Requires="x14">
            <control shapeId="5260" r:id="rId55" name="Check Box 140">
              <controlPr defaultSize="0" autoFill="0" autoLine="0" autoPict="0">
                <anchor moveWithCells="1">
                  <from>
                    <xdr:col>23</xdr:col>
                    <xdr:colOff>200025</xdr:colOff>
                    <xdr:row>28</xdr:row>
                    <xdr:rowOff>0</xdr:rowOff>
                  </from>
                  <to>
                    <xdr:col>27</xdr:col>
                    <xdr:colOff>142875</xdr:colOff>
                    <xdr:row>29</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F0"/>
  </sheetPr>
  <dimension ref="A1:AI35"/>
  <sheetViews>
    <sheetView showGridLines="0" topLeftCell="A16" zoomScaleNormal="100" zoomScaleSheetLayoutView="100" workbookViewId="0">
      <selection activeCell="E29" sqref="E29:AI30"/>
    </sheetView>
  </sheetViews>
  <sheetFormatPr defaultColWidth="2.75" defaultRowHeight="24" customHeight="1"/>
  <sheetData>
    <row r="1" spans="1:35" ht="24" customHeight="1" thickBot="1">
      <c r="A1" s="407" t="s">
        <v>9497</v>
      </c>
      <c r="B1" s="407"/>
      <c r="C1" s="407"/>
      <c r="D1" s="407"/>
      <c r="E1" s="407"/>
      <c r="F1" s="407"/>
      <c r="G1" s="407"/>
      <c r="H1" s="407"/>
      <c r="I1" s="406" t="s">
        <v>9503</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24" customHeight="1">
      <c r="A2" s="718" t="s">
        <v>9065</v>
      </c>
      <c r="B2" s="719"/>
      <c r="C2" s="719"/>
      <c r="D2" s="719"/>
      <c r="E2" s="534"/>
      <c r="F2" s="534"/>
      <c r="G2" s="534"/>
      <c r="H2" s="534"/>
      <c r="I2" s="534"/>
      <c r="J2" s="534"/>
      <c r="K2" s="534"/>
      <c r="L2" s="534"/>
      <c r="M2" s="719" t="s">
        <v>9068</v>
      </c>
      <c r="N2" s="719"/>
      <c r="O2" s="392" t="str">
        <f>IF(回復期施設名="","",回復期施設名)</f>
        <v/>
      </c>
      <c r="P2" s="392"/>
      <c r="Q2" s="392"/>
      <c r="R2" s="392"/>
      <c r="S2" s="392"/>
      <c r="T2" s="392"/>
      <c r="U2" s="392"/>
      <c r="V2" s="392"/>
      <c r="W2" s="392"/>
      <c r="X2" s="392"/>
      <c r="Y2" s="392"/>
      <c r="Z2" s="719" t="s">
        <v>9156</v>
      </c>
      <c r="AA2" s="719"/>
      <c r="AB2" s="395"/>
      <c r="AC2" s="395"/>
      <c r="AD2" s="395"/>
      <c r="AE2" s="395"/>
      <c r="AF2" s="395"/>
      <c r="AG2" s="395"/>
      <c r="AH2" s="395"/>
      <c r="AI2" s="474"/>
    </row>
    <row r="3" spans="1:35" ht="12" customHeight="1">
      <c r="A3" s="708" t="s">
        <v>3688</v>
      </c>
      <c r="B3" s="709"/>
      <c r="C3" s="383" t="str">
        <f>IF(番号="","",番号)</f>
        <v>10--</v>
      </c>
      <c r="D3" s="383"/>
      <c r="E3" s="383"/>
      <c r="F3" s="383"/>
      <c r="G3" s="383"/>
      <c r="H3" s="709" t="s">
        <v>9318</v>
      </c>
      <c r="I3" s="709"/>
      <c r="J3" s="709"/>
      <c r="K3" s="383" t="str">
        <f>IF(患者氏名="","",患者氏名)</f>
        <v/>
      </c>
      <c r="L3" s="383"/>
      <c r="M3" s="383"/>
      <c r="N3" s="383"/>
      <c r="O3" s="383"/>
      <c r="P3" s="383"/>
      <c r="Q3" s="383"/>
      <c r="R3" s="383"/>
      <c r="S3" s="709" t="s">
        <v>9077</v>
      </c>
      <c r="T3" s="709"/>
      <c r="U3" s="383" t="str">
        <f>IF(患者性="","",患者性)</f>
        <v/>
      </c>
      <c r="V3" s="383"/>
      <c r="W3" s="709" t="s">
        <v>9070</v>
      </c>
      <c r="X3" s="709"/>
      <c r="Y3" s="709"/>
      <c r="Z3" s="539" t="str">
        <f>IF(患者生年月日="","",患者生年月日)</f>
        <v/>
      </c>
      <c r="AA3" s="539"/>
      <c r="AB3" s="539"/>
      <c r="AC3" s="539"/>
      <c r="AD3" s="539"/>
      <c r="AE3" s="539"/>
      <c r="AF3" s="709" t="s">
        <v>9134</v>
      </c>
      <c r="AG3" s="709"/>
      <c r="AH3" s="535" t="str">
        <f>IF(患者年齢="","",患者年齢)</f>
        <v/>
      </c>
      <c r="AI3" s="536"/>
    </row>
    <row r="4" spans="1:35" ht="24" customHeight="1" thickBot="1">
      <c r="A4" s="710"/>
      <c r="B4" s="711"/>
      <c r="C4" s="382"/>
      <c r="D4" s="382"/>
      <c r="E4" s="382"/>
      <c r="F4" s="382"/>
      <c r="G4" s="382"/>
      <c r="H4" s="711"/>
      <c r="I4" s="711"/>
      <c r="J4" s="711"/>
      <c r="K4" s="382"/>
      <c r="L4" s="382"/>
      <c r="M4" s="382"/>
      <c r="N4" s="382"/>
      <c r="O4" s="382"/>
      <c r="P4" s="382"/>
      <c r="Q4" s="382"/>
      <c r="R4" s="382"/>
      <c r="S4" s="711"/>
      <c r="T4" s="711"/>
      <c r="U4" s="382"/>
      <c r="V4" s="382"/>
      <c r="W4" s="711"/>
      <c r="X4" s="711"/>
      <c r="Y4" s="711"/>
      <c r="Z4" s="540"/>
      <c r="AA4" s="540"/>
      <c r="AB4" s="540"/>
      <c r="AC4" s="540"/>
      <c r="AD4" s="540"/>
      <c r="AE4" s="540"/>
      <c r="AF4" s="711"/>
      <c r="AG4" s="711"/>
      <c r="AH4" s="537"/>
      <c r="AI4" s="538"/>
    </row>
    <row r="5" spans="1:35" ht="24" customHeight="1">
      <c r="A5" s="731" t="s">
        <v>9310</v>
      </c>
      <c r="B5" s="732"/>
      <c r="C5" s="709"/>
      <c r="D5" s="709"/>
      <c r="E5" s="709" t="s">
        <v>9394</v>
      </c>
      <c r="F5" s="709"/>
      <c r="G5" s="709"/>
      <c r="H5" s="709"/>
      <c r="I5" s="709"/>
      <c r="J5" s="709"/>
      <c r="K5" s="709"/>
      <c r="L5" s="709"/>
      <c r="M5" s="709"/>
      <c r="N5" s="709"/>
      <c r="O5" s="709"/>
      <c r="P5" s="709" t="s">
        <v>9368</v>
      </c>
      <c r="Q5" s="709"/>
      <c r="R5" s="709" t="s">
        <v>9369</v>
      </c>
      <c r="S5" s="709"/>
      <c r="T5" s="709" t="s">
        <v>9367</v>
      </c>
      <c r="U5" s="709"/>
      <c r="V5" s="709"/>
      <c r="W5" s="709"/>
      <c r="X5" s="709" t="s">
        <v>9234</v>
      </c>
      <c r="Y5" s="709"/>
      <c r="Z5" s="709"/>
      <c r="AA5" s="709"/>
      <c r="AB5" s="709"/>
      <c r="AC5" s="709"/>
      <c r="AD5" s="709"/>
      <c r="AE5" s="709"/>
      <c r="AF5" s="709"/>
      <c r="AG5" s="709"/>
      <c r="AH5" s="709"/>
      <c r="AI5" s="736"/>
    </row>
    <row r="6" spans="1:35" ht="24" customHeight="1">
      <c r="A6" s="731"/>
      <c r="B6" s="732"/>
      <c r="C6" s="424" t="s">
        <v>3610</v>
      </c>
      <c r="D6" s="424"/>
      <c r="E6" s="533"/>
      <c r="F6" s="529"/>
      <c r="G6" s="529"/>
      <c r="H6" s="529"/>
      <c r="I6" s="529"/>
      <c r="J6" s="529"/>
      <c r="K6" s="529"/>
      <c r="L6" s="529"/>
      <c r="M6" s="529"/>
      <c r="N6" s="529"/>
      <c r="O6" s="529"/>
      <c r="P6" s="336"/>
      <c r="Q6" s="336"/>
      <c r="R6" s="336"/>
      <c r="S6" s="336"/>
      <c r="T6" s="336"/>
      <c r="U6" s="336"/>
      <c r="V6" s="336"/>
      <c r="W6" s="336"/>
      <c r="X6" s="533"/>
      <c r="Y6" s="529"/>
      <c r="Z6" s="529"/>
      <c r="AA6" s="529"/>
      <c r="AB6" s="529"/>
      <c r="AC6" s="529"/>
      <c r="AD6" s="529"/>
      <c r="AE6" s="529"/>
      <c r="AF6" s="529"/>
      <c r="AG6" s="529"/>
      <c r="AH6" s="529"/>
      <c r="AI6" s="530"/>
    </row>
    <row r="7" spans="1:35" ht="24" customHeight="1">
      <c r="A7" s="731"/>
      <c r="B7" s="732"/>
      <c r="C7" s="424" t="s">
        <v>3611</v>
      </c>
      <c r="D7" s="424"/>
      <c r="E7" s="533"/>
      <c r="F7" s="529"/>
      <c r="G7" s="529"/>
      <c r="H7" s="529"/>
      <c r="I7" s="529"/>
      <c r="J7" s="529"/>
      <c r="K7" s="529"/>
      <c r="L7" s="529"/>
      <c r="M7" s="529"/>
      <c r="N7" s="529"/>
      <c r="O7" s="529"/>
      <c r="P7" s="336"/>
      <c r="Q7" s="336"/>
      <c r="R7" s="336"/>
      <c r="S7" s="336"/>
      <c r="T7" s="336"/>
      <c r="U7" s="336"/>
      <c r="V7" s="336"/>
      <c r="W7" s="336"/>
      <c r="X7" s="533"/>
      <c r="Y7" s="529"/>
      <c r="Z7" s="529"/>
      <c r="AA7" s="529"/>
      <c r="AB7" s="529"/>
      <c r="AC7" s="529"/>
      <c r="AD7" s="529"/>
      <c r="AE7" s="529"/>
      <c r="AF7" s="529"/>
      <c r="AG7" s="529"/>
      <c r="AH7" s="529"/>
      <c r="AI7" s="530"/>
    </row>
    <row r="8" spans="1:35" ht="24" customHeight="1">
      <c r="A8" s="731"/>
      <c r="B8" s="732"/>
      <c r="C8" s="424" t="s">
        <v>3612</v>
      </c>
      <c r="D8" s="424"/>
      <c r="E8" s="533"/>
      <c r="F8" s="529"/>
      <c r="G8" s="529"/>
      <c r="H8" s="529"/>
      <c r="I8" s="529"/>
      <c r="J8" s="529"/>
      <c r="K8" s="529"/>
      <c r="L8" s="529"/>
      <c r="M8" s="529"/>
      <c r="N8" s="529"/>
      <c r="O8" s="529"/>
      <c r="P8" s="336"/>
      <c r="Q8" s="336"/>
      <c r="R8" s="336"/>
      <c r="S8" s="336"/>
      <c r="T8" s="336"/>
      <c r="U8" s="336"/>
      <c r="V8" s="336"/>
      <c r="W8" s="336"/>
      <c r="X8" s="533"/>
      <c r="Y8" s="529"/>
      <c r="Z8" s="529"/>
      <c r="AA8" s="529"/>
      <c r="AB8" s="529"/>
      <c r="AC8" s="529"/>
      <c r="AD8" s="529"/>
      <c r="AE8" s="529"/>
      <c r="AF8" s="529"/>
      <c r="AG8" s="529"/>
      <c r="AH8" s="529"/>
      <c r="AI8" s="530"/>
    </row>
    <row r="9" spans="1:35" ht="24" customHeight="1">
      <c r="A9" s="731"/>
      <c r="B9" s="732"/>
      <c r="C9" s="424" t="s">
        <v>3613</v>
      </c>
      <c r="D9" s="424"/>
      <c r="E9" s="533"/>
      <c r="F9" s="529"/>
      <c r="G9" s="529"/>
      <c r="H9" s="529"/>
      <c r="I9" s="529"/>
      <c r="J9" s="529"/>
      <c r="K9" s="529"/>
      <c r="L9" s="529"/>
      <c r="M9" s="529"/>
      <c r="N9" s="529"/>
      <c r="O9" s="529"/>
      <c r="P9" s="336"/>
      <c r="Q9" s="336"/>
      <c r="R9" s="336"/>
      <c r="S9" s="336"/>
      <c r="T9" s="336"/>
      <c r="U9" s="336"/>
      <c r="V9" s="336"/>
      <c r="W9" s="336"/>
      <c r="X9" s="533"/>
      <c r="Y9" s="529"/>
      <c r="Z9" s="529"/>
      <c r="AA9" s="529"/>
      <c r="AB9" s="529"/>
      <c r="AC9" s="529"/>
      <c r="AD9" s="529"/>
      <c r="AE9" s="529"/>
      <c r="AF9" s="529"/>
      <c r="AG9" s="529"/>
      <c r="AH9" s="529"/>
      <c r="AI9" s="530"/>
    </row>
    <row r="10" spans="1:35" ht="24" customHeight="1">
      <c r="A10" s="731"/>
      <c r="B10" s="732"/>
      <c r="C10" s="424" t="s">
        <v>3614</v>
      </c>
      <c r="D10" s="424"/>
      <c r="E10" s="533"/>
      <c r="F10" s="529"/>
      <c r="G10" s="529"/>
      <c r="H10" s="529"/>
      <c r="I10" s="529"/>
      <c r="J10" s="529"/>
      <c r="K10" s="529"/>
      <c r="L10" s="529"/>
      <c r="M10" s="529"/>
      <c r="N10" s="529"/>
      <c r="O10" s="529"/>
      <c r="P10" s="336"/>
      <c r="Q10" s="336"/>
      <c r="R10" s="336"/>
      <c r="S10" s="336"/>
      <c r="T10" s="336"/>
      <c r="U10" s="336"/>
      <c r="V10" s="336"/>
      <c r="W10" s="336"/>
      <c r="X10" s="533"/>
      <c r="Y10" s="529"/>
      <c r="Z10" s="529"/>
      <c r="AA10" s="529"/>
      <c r="AB10" s="529"/>
      <c r="AC10" s="529"/>
      <c r="AD10" s="529"/>
      <c r="AE10" s="529"/>
      <c r="AF10" s="529"/>
      <c r="AG10" s="529"/>
      <c r="AH10" s="529"/>
      <c r="AI10" s="530"/>
    </row>
    <row r="11" spans="1:35" ht="24" customHeight="1">
      <c r="A11" s="731"/>
      <c r="B11" s="732"/>
      <c r="C11" s="424" t="s">
        <v>3615</v>
      </c>
      <c r="D11" s="424"/>
      <c r="E11" s="533"/>
      <c r="F11" s="529"/>
      <c r="G11" s="529"/>
      <c r="H11" s="529"/>
      <c r="I11" s="529"/>
      <c r="J11" s="529"/>
      <c r="K11" s="529"/>
      <c r="L11" s="529"/>
      <c r="M11" s="529"/>
      <c r="N11" s="529"/>
      <c r="O11" s="529"/>
      <c r="P11" s="336"/>
      <c r="Q11" s="336"/>
      <c r="R11" s="336"/>
      <c r="S11" s="336"/>
      <c r="T11" s="336"/>
      <c r="U11" s="336"/>
      <c r="V11" s="336"/>
      <c r="W11" s="336"/>
      <c r="X11" s="533"/>
      <c r="Y11" s="529"/>
      <c r="Z11" s="529"/>
      <c r="AA11" s="529"/>
      <c r="AB11" s="529"/>
      <c r="AC11" s="529"/>
      <c r="AD11" s="529"/>
      <c r="AE11" s="529"/>
      <c r="AF11" s="529"/>
      <c r="AG11" s="529"/>
      <c r="AH11" s="529"/>
      <c r="AI11" s="530"/>
    </row>
    <row r="12" spans="1:35" ht="24" customHeight="1">
      <c r="A12" s="731"/>
      <c r="B12" s="732"/>
      <c r="C12" s="424" t="s">
        <v>3616</v>
      </c>
      <c r="D12" s="424"/>
      <c r="E12" s="533"/>
      <c r="F12" s="529"/>
      <c r="G12" s="529"/>
      <c r="H12" s="529"/>
      <c r="I12" s="529"/>
      <c r="J12" s="529"/>
      <c r="K12" s="529"/>
      <c r="L12" s="529"/>
      <c r="M12" s="529"/>
      <c r="N12" s="529"/>
      <c r="O12" s="529"/>
      <c r="P12" s="336"/>
      <c r="Q12" s="336"/>
      <c r="R12" s="336"/>
      <c r="S12" s="336"/>
      <c r="T12" s="336"/>
      <c r="U12" s="336"/>
      <c r="V12" s="336"/>
      <c r="W12" s="336"/>
      <c r="X12" s="533"/>
      <c r="Y12" s="529"/>
      <c r="Z12" s="529"/>
      <c r="AA12" s="529"/>
      <c r="AB12" s="529"/>
      <c r="AC12" s="529"/>
      <c r="AD12" s="529"/>
      <c r="AE12" s="529"/>
      <c r="AF12" s="529"/>
      <c r="AG12" s="529"/>
      <c r="AH12" s="529"/>
      <c r="AI12" s="530"/>
    </row>
    <row r="13" spans="1:35" ht="24" customHeight="1">
      <c r="A13" s="731"/>
      <c r="B13" s="732"/>
      <c r="C13" s="424" t="s">
        <v>3617</v>
      </c>
      <c r="D13" s="424"/>
      <c r="E13" s="533"/>
      <c r="F13" s="529"/>
      <c r="G13" s="529"/>
      <c r="H13" s="529"/>
      <c r="I13" s="529"/>
      <c r="J13" s="529"/>
      <c r="K13" s="529"/>
      <c r="L13" s="529"/>
      <c r="M13" s="529"/>
      <c r="N13" s="529"/>
      <c r="O13" s="529"/>
      <c r="P13" s="336"/>
      <c r="Q13" s="336"/>
      <c r="R13" s="336"/>
      <c r="S13" s="336"/>
      <c r="T13" s="336"/>
      <c r="U13" s="336"/>
      <c r="V13" s="336"/>
      <c r="W13" s="336"/>
      <c r="X13" s="533"/>
      <c r="Y13" s="529"/>
      <c r="Z13" s="529"/>
      <c r="AA13" s="529"/>
      <c r="AB13" s="529"/>
      <c r="AC13" s="529"/>
      <c r="AD13" s="529"/>
      <c r="AE13" s="529"/>
      <c r="AF13" s="529"/>
      <c r="AG13" s="529"/>
      <c r="AH13" s="529"/>
      <c r="AI13" s="530"/>
    </row>
    <row r="14" spans="1:35" ht="24" customHeight="1">
      <c r="A14" s="731"/>
      <c r="B14" s="732"/>
      <c r="C14" s="424" t="s">
        <v>3618</v>
      </c>
      <c r="D14" s="424"/>
      <c r="E14" s="533"/>
      <c r="F14" s="529"/>
      <c r="G14" s="529"/>
      <c r="H14" s="529"/>
      <c r="I14" s="529"/>
      <c r="J14" s="529"/>
      <c r="K14" s="529"/>
      <c r="L14" s="529"/>
      <c r="M14" s="529"/>
      <c r="N14" s="529"/>
      <c r="O14" s="529"/>
      <c r="P14" s="336"/>
      <c r="Q14" s="336"/>
      <c r="R14" s="336"/>
      <c r="S14" s="336"/>
      <c r="T14" s="336"/>
      <c r="U14" s="336"/>
      <c r="V14" s="336"/>
      <c r="W14" s="336"/>
      <c r="X14" s="533"/>
      <c r="Y14" s="529"/>
      <c r="Z14" s="529"/>
      <c r="AA14" s="529"/>
      <c r="AB14" s="529"/>
      <c r="AC14" s="529"/>
      <c r="AD14" s="529"/>
      <c r="AE14" s="529"/>
      <c r="AF14" s="529"/>
      <c r="AG14" s="529"/>
      <c r="AH14" s="529"/>
      <c r="AI14" s="530"/>
    </row>
    <row r="15" spans="1:35" ht="24" customHeight="1">
      <c r="A15" s="731"/>
      <c r="B15" s="732"/>
      <c r="C15" s="424" t="s">
        <v>3619</v>
      </c>
      <c r="D15" s="424"/>
      <c r="E15" s="533"/>
      <c r="F15" s="529"/>
      <c r="G15" s="529"/>
      <c r="H15" s="529"/>
      <c r="I15" s="529"/>
      <c r="J15" s="529"/>
      <c r="K15" s="529"/>
      <c r="L15" s="529"/>
      <c r="M15" s="529"/>
      <c r="N15" s="529"/>
      <c r="O15" s="529"/>
      <c r="P15" s="336"/>
      <c r="Q15" s="336"/>
      <c r="R15" s="336"/>
      <c r="S15" s="336"/>
      <c r="T15" s="336"/>
      <c r="U15" s="336"/>
      <c r="V15" s="336"/>
      <c r="W15" s="336"/>
      <c r="X15" s="533"/>
      <c r="Y15" s="529"/>
      <c r="Z15" s="529"/>
      <c r="AA15" s="529"/>
      <c r="AB15" s="529"/>
      <c r="AC15" s="529"/>
      <c r="AD15" s="529"/>
      <c r="AE15" s="529"/>
      <c r="AF15" s="529"/>
      <c r="AG15" s="529"/>
      <c r="AH15" s="529"/>
      <c r="AI15" s="530"/>
    </row>
    <row r="16" spans="1:35" ht="24" customHeight="1">
      <c r="A16" s="731"/>
      <c r="B16" s="732"/>
      <c r="C16" s="424" t="s">
        <v>3620</v>
      </c>
      <c r="D16" s="424"/>
      <c r="E16" s="533"/>
      <c r="F16" s="529"/>
      <c r="G16" s="529"/>
      <c r="H16" s="529"/>
      <c r="I16" s="529"/>
      <c r="J16" s="529"/>
      <c r="K16" s="529"/>
      <c r="L16" s="529"/>
      <c r="M16" s="529"/>
      <c r="N16" s="529"/>
      <c r="O16" s="529"/>
      <c r="P16" s="336"/>
      <c r="Q16" s="336"/>
      <c r="R16" s="336"/>
      <c r="S16" s="336"/>
      <c r="T16" s="336"/>
      <c r="U16" s="336"/>
      <c r="V16" s="336"/>
      <c r="W16" s="336"/>
      <c r="X16" s="533"/>
      <c r="Y16" s="529"/>
      <c r="Z16" s="529"/>
      <c r="AA16" s="529"/>
      <c r="AB16" s="529"/>
      <c r="AC16" s="529"/>
      <c r="AD16" s="529"/>
      <c r="AE16" s="529"/>
      <c r="AF16" s="529"/>
      <c r="AG16" s="529"/>
      <c r="AH16" s="529"/>
      <c r="AI16" s="530"/>
    </row>
    <row r="17" spans="1:35" ht="24" customHeight="1">
      <c r="A17" s="731"/>
      <c r="B17" s="732"/>
      <c r="C17" s="424" t="s">
        <v>3621</v>
      </c>
      <c r="D17" s="424"/>
      <c r="E17" s="533"/>
      <c r="F17" s="529"/>
      <c r="G17" s="529"/>
      <c r="H17" s="529"/>
      <c r="I17" s="529"/>
      <c r="J17" s="529"/>
      <c r="K17" s="529"/>
      <c r="L17" s="529"/>
      <c r="M17" s="529"/>
      <c r="N17" s="529"/>
      <c r="O17" s="529"/>
      <c r="P17" s="336"/>
      <c r="Q17" s="336"/>
      <c r="R17" s="336"/>
      <c r="S17" s="336"/>
      <c r="T17" s="336"/>
      <c r="U17" s="336"/>
      <c r="V17" s="336"/>
      <c r="W17" s="336"/>
      <c r="X17" s="533"/>
      <c r="Y17" s="529"/>
      <c r="Z17" s="529"/>
      <c r="AA17" s="529"/>
      <c r="AB17" s="529"/>
      <c r="AC17" s="529"/>
      <c r="AD17" s="529"/>
      <c r="AE17" s="529"/>
      <c r="AF17" s="529"/>
      <c r="AG17" s="529"/>
      <c r="AH17" s="529"/>
      <c r="AI17" s="530"/>
    </row>
    <row r="18" spans="1:35" ht="24" customHeight="1">
      <c r="A18" s="731"/>
      <c r="B18" s="732"/>
      <c r="C18" s="424" t="s">
        <v>3622</v>
      </c>
      <c r="D18" s="424"/>
      <c r="E18" s="533"/>
      <c r="F18" s="529"/>
      <c r="G18" s="529"/>
      <c r="H18" s="529"/>
      <c r="I18" s="529"/>
      <c r="J18" s="529"/>
      <c r="K18" s="529"/>
      <c r="L18" s="529"/>
      <c r="M18" s="529"/>
      <c r="N18" s="529"/>
      <c r="O18" s="529"/>
      <c r="P18" s="336"/>
      <c r="Q18" s="336"/>
      <c r="R18" s="336"/>
      <c r="S18" s="336"/>
      <c r="T18" s="336"/>
      <c r="U18" s="336"/>
      <c r="V18" s="336"/>
      <c r="W18" s="336"/>
      <c r="X18" s="533"/>
      <c r="Y18" s="529"/>
      <c r="Z18" s="529"/>
      <c r="AA18" s="529"/>
      <c r="AB18" s="529"/>
      <c r="AC18" s="529"/>
      <c r="AD18" s="529"/>
      <c r="AE18" s="529"/>
      <c r="AF18" s="529"/>
      <c r="AG18" s="529"/>
      <c r="AH18" s="529"/>
      <c r="AI18" s="530"/>
    </row>
    <row r="19" spans="1:35" ht="24" customHeight="1">
      <c r="A19" s="731"/>
      <c r="B19" s="732"/>
      <c r="C19" s="424" t="s">
        <v>3623</v>
      </c>
      <c r="D19" s="424"/>
      <c r="E19" s="533"/>
      <c r="F19" s="529"/>
      <c r="G19" s="529"/>
      <c r="H19" s="529"/>
      <c r="I19" s="529"/>
      <c r="J19" s="529"/>
      <c r="K19" s="529"/>
      <c r="L19" s="529"/>
      <c r="M19" s="529"/>
      <c r="N19" s="529"/>
      <c r="O19" s="529"/>
      <c r="P19" s="336"/>
      <c r="Q19" s="336"/>
      <c r="R19" s="336"/>
      <c r="S19" s="336"/>
      <c r="T19" s="336"/>
      <c r="U19" s="336"/>
      <c r="V19" s="336"/>
      <c r="W19" s="336"/>
      <c r="X19" s="533"/>
      <c r="Y19" s="529"/>
      <c r="Z19" s="529"/>
      <c r="AA19" s="529"/>
      <c r="AB19" s="529"/>
      <c r="AC19" s="529"/>
      <c r="AD19" s="529"/>
      <c r="AE19" s="529"/>
      <c r="AF19" s="529"/>
      <c r="AG19" s="529"/>
      <c r="AH19" s="529"/>
      <c r="AI19" s="530"/>
    </row>
    <row r="20" spans="1:35" ht="24" customHeight="1">
      <c r="A20" s="731"/>
      <c r="B20" s="732"/>
      <c r="C20" s="424" t="s">
        <v>3624</v>
      </c>
      <c r="D20" s="424"/>
      <c r="E20" s="533"/>
      <c r="F20" s="529"/>
      <c r="G20" s="529"/>
      <c r="H20" s="529"/>
      <c r="I20" s="529"/>
      <c r="J20" s="529"/>
      <c r="K20" s="529"/>
      <c r="L20" s="529"/>
      <c r="M20" s="529"/>
      <c r="N20" s="529"/>
      <c r="O20" s="529"/>
      <c r="P20" s="336"/>
      <c r="Q20" s="336"/>
      <c r="R20" s="336"/>
      <c r="S20" s="336"/>
      <c r="T20" s="336"/>
      <c r="U20" s="336"/>
      <c r="V20" s="336"/>
      <c r="W20" s="336"/>
      <c r="X20" s="533"/>
      <c r="Y20" s="529"/>
      <c r="Z20" s="529"/>
      <c r="AA20" s="529"/>
      <c r="AB20" s="529"/>
      <c r="AC20" s="529"/>
      <c r="AD20" s="529"/>
      <c r="AE20" s="529"/>
      <c r="AF20" s="529"/>
      <c r="AG20" s="529"/>
      <c r="AH20" s="529"/>
      <c r="AI20" s="530"/>
    </row>
    <row r="21" spans="1:35" ht="24" customHeight="1">
      <c r="A21" s="731"/>
      <c r="B21" s="732"/>
      <c r="C21" s="424" t="s">
        <v>3625</v>
      </c>
      <c r="D21" s="424"/>
      <c r="E21" s="533"/>
      <c r="F21" s="529"/>
      <c r="G21" s="529"/>
      <c r="H21" s="529"/>
      <c r="I21" s="529"/>
      <c r="J21" s="529"/>
      <c r="K21" s="529"/>
      <c r="L21" s="529"/>
      <c r="M21" s="529"/>
      <c r="N21" s="529"/>
      <c r="O21" s="529"/>
      <c r="P21" s="336"/>
      <c r="Q21" s="336"/>
      <c r="R21" s="336"/>
      <c r="S21" s="336"/>
      <c r="T21" s="336"/>
      <c r="U21" s="336"/>
      <c r="V21" s="336"/>
      <c r="W21" s="336"/>
      <c r="X21" s="533"/>
      <c r="Y21" s="529"/>
      <c r="Z21" s="529"/>
      <c r="AA21" s="529"/>
      <c r="AB21" s="529"/>
      <c r="AC21" s="529"/>
      <c r="AD21" s="529"/>
      <c r="AE21" s="529"/>
      <c r="AF21" s="529"/>
      <c r="AG21" s="529"/>
      <c r="AH21" s="529"/>
      <c r="AI21" s="530"/>
    </row>
    <row r="22" spans="1:35" ht="24" customHeight="1">
      <c r="A22" s="731"/>
      <c r="B22" s="732"/>
      <c r="C22" s="424" t="s">
        <v>3626</v>
      </c>
      <c r="D22" s="424"/>
      <c r="E22" s="533"/>
      <c r="F22" s="529"/>
      <c r="G22" s="529"/>
      <c r="H22" s="529"/>
      <c r="I22" s="529"/>
      <c r="J22" s="529"/>
      <c r="K22" s="529"/>
      <c r="L22" s="529"/>
      <c r="M22" s="529"/>
      <c r="N22" s="529"/>
      <c r="O22" s="529"/>
      <c r="P22" s="336"/>
      <c r="Q22" s="336"/>
      <c r="R22" s="336"/>
      <c r="S22" s="336"/>
      <c r="T22" s="336"/>
      <c r="U22" s="336"/>
      <c r="V22" s="336"/>
      <c r="W22" s="336"/>
      <c r="X22" s="533"/>
      <c r="Y22" s="529"/>
      <c r="Z22" s="529"/>
      <c r="AA22" s="529"/>
      <c r="AB22" s="529"/>
      <c r="AC22" s="529"/>
      <c r="AD22" s="529"/>
      <c r="AE22" s="529"/>
      <c r="AF22" s="529"/>
      <c r="AG22" s="529"/>
      <c r="AH22" s="529"/>
      <c r="AI22" s="530"/>
    </row>
    <row r="23" spans="1:35" ht="24" customHeight="1">
      <c r="A23" s="731"/>
      <c r="B23" s="732"/>
      <c r="C23" s="424" t="s">
        <v>3627</v>
      </c>
      <c r="D23" s="424"/>
      <c r="E23" s="533"/>
      <c r="F23" s="529"/>
      <c r="G23" s="529"/>
      <c r="H23" s="529"/>
      <c r="I23" s="529"/>
      <c r="J23" s="529"/>
      <c r="K23" s="529"/>
      <c r="L23" s="529"/>
      <c r="M23" s="529"/>
      <c r="N23" s="529"/>
      <c r="O23" s="529"/>
      <c r="P23" s="336"/>
      <c r="Q23" s="336"/>
      <c r="R23" s="336"/>
      <c r="S23" s="336"/>
      <c r="T23" s="336"/>
      <c r="U23" s="336"/>
      <c r="V23" s="336"/>
      <c r="W23" s="336"/>
      <c r="X23" s="533"/>
      <c r="Y23" s="529"/>
      <c r="Z23" s="529"/>
      <c r="AA23" s="529"/>
      <c r="AB23" s="529"/>
      <c r="AC23" s="529"/>
      <c r="AD23" s="529"/>
      <c r="AE23" s="529"/>
      <c r="AF23" s="529"/>
      <c r="AG23" s="529"/>
      <c r="AH23" s="529"/>
      <c r="AI23" s="530"/>
    </row>
    <row r="24" spans="1:35" ht="24" customHeight="1">
      <c r="A24" s="731"/>
      <c r="B24" s="732"/>
      <c r="C24" s="424" t="s">
        <v>3628</v>
      </c>
      <c r="D24" s="424"/>
      <c r="E24" s="533"/>
      <c r="F24" s="529"/>
      <c r="G24" s="529"/>
      <c r="H24" s="529"/>
      <c r="I24" s="529"/>
      <c r="J24" s="529"/>
      <c r="K24" s="529"/>
      <c r="L24" s="529"/>
      <c r="M24" s="529"/>
      <c r="N24" s="529"/>
      <c r="O24" s="529"/>
      <c r="P24" s="336"/>
      <c r="Q24" s="336"/>
      <c r="R24" s="336"/>
      <c r="S24" s="336"/>
      <c r="T24" s="336"/>
      <c r="U24" s="336"/>
      <c r="V24" s="336"/>
      <c r="W24" s="336"/>
      <c r="X24" s="533"/>
      <c r="Y24" s="529"/>
      <c r="Z24" s="529"/>
      <c r="AA24" s="529"/>
      <c r="AB24" s="529"/>
      <c r="AC24" s="529"/>
      <c r="AD24" s="529"/>
      <c r="AE24" s="529"/>
      <c r="AF24" s="529"/>
      <c r="AG24" s="529"/>
      <c r="AH24" s="529"/>
      <c r="AI24" s="530"/>
    </row>
    <row r="25" spans="1:35" ht="24" customHeight="1">
      <c r="A25" s="731"/>
      <c r="B25" s="732"/>
      <c r="C25" s="531" t="s">
        <v>3629</v>
      </c>
      <c r="D25" s="531"/>
      <c r="E25" s="730"/>
      <c r="F25" s="527"/>
      <c r="G25" s="527"/>
      <c r="H25" s="527"/>
      <c r="I25" s="527"/>
      <c r="J25" s="527"/>
      <c r="K25" s="527"/>
      <c r="L25" s="527"/>
      <c r="M25" s="527"/>
      <c r="N25" s="527"/>
      <c r="O25" s="527"/>
      <c r="P25" s="336"/>
      <c r="Q25" s="336"/>
      <c r="R25" s="336"/>
      <c r="S25" s="336"/>
      <c r="T25" s="532"/>
      <c r="U25" s="532"/>
      <c r="V25" s="532"/>
      <c r="W25" s="532"/>
      <c r="X25" s="730"/>
      <c r="Y25" s="527"/>
      <c r="Z25" s="527"/>
      <c r="AA25" s="527"/>
      <c r="AB25" s="527"/>
      <c r="AC25" s="527"/>
      <c r="AD25" s="527"/>
      <c r="AE25" s="527"/>
      <c r="AF25" s="527"/>
      <c r="AG25" s="527"/>
      <c r="AH25" s="527"/>
      <c r="AI25" s="528"/>
    </row>
    <row r="26" spans="1:35" ht="24" customHeight="1" thickBot="1">
      <c r="A26" s="733"/>
      <c r="B26" s="734"/>
      <c r="C26" s="541"/>
      <c r="D26" s="542"/>
      <c r="E26" s="422" t="s">
        <v>9393</v>
      </c>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546"/>
    </row>
    <row r="27" spans="1:35" ht="24" customHeight="1" thickBot="1">
      <c r="A27" s="710" t="s">
        <v>9395</v>
      </c>
      <c r="B27" s="711"/>
      <c r="C27" s="711"/>
      <c r="D27" s="711"/>
      <c r="E27" s="118">
        <v>0</v>
      </c>
      <c r="F27" s="422" t="s">
        <v>9396</v>
      </c>
      <c r="G27" s="422"/>
      <c r="H27" s="422"/>
      <c r="I27" s="422"/>
      <c r="J27" s="65"/>
      <c r="K27" s="422" t="s">
        <v>9397</v>
      </c>
      <c r="L27" s="422"/>
      <c r="M27" s="422"/>
      <c r="N27" s="80"/>
      <c r="O27" s="65"/>
      <c r="P27" s="422" t="s">
        <v>9398</v>
      </c>
      <c r="Q27" s="422"/>
      <c r="R27" s="65"/>
      <c r="S27" s="422" t="s">
        <v>9399</v>
      </c>
      <c r="T27" s="422"/>
      <c r="U27" s="422"/>
      <c r="V27" s="422"/>
      <c r="W27" s="422" t="s">
        <v>9400</v>
      </c>
      <c r="X27" s="422"/>
      <c r="Y27" s="422"/>
      <c r="Z27" s="461"/>
      <c r="AA27" s="462"/>
      <c r="AB27" s="462"/>
      <c r="AC27" s="462"/>
      <c r="AD27" s="462"/>
      <c r="AE27" s="462"/>
      <c r="AF27" s="462"/>
      <c r="AG27" s="462"/>
      <c r="AH27" s="462"/>
      <c r="AI27" s="463"/>
    </row>
    <row r="28" spans="1:35" ht="24" customHeight="1" thickBot="1">
      <c r="A28" s="710" t="s">
        <v>9401</v>
      </c>
      <c r="B28" s="711"/>
      <c r="C28" s="711"/>
      <c r="D28" s="711"/>
      <c r="E28" s="119">
        <v>0</v>
      </c>
      <c r="F28" s="422" t="s">
        <v>9402</v>
      </c>
      <c r="G28" s="422"/>
      <c r="H28" s="422"/>
      <c r="I28" s="422"/>
      <c r="J28" s="65" t="s">
        <v>9161</v>
      </c>
      <c r="K28" s="422" t="s">
        <v>9403</v>
      </c>
      <c r="L28" s="422"/>
      <c r="M28" s="422"/>
      <c r="N28" s="422"/>
      <c r="O28" s="65" t="s">
        <v>9161</v>
      </c>
      <c r="P28" s="422" t="s">
        <v>9404</v>
      </c>
      <c r="Q28" s="422"/>
      <c r="R28" s="422"/>
      <c r="S28" s="422"/>
      <c r="T28" s="422" t="s">
        <v>9400</v>
      </c>
      <c r="U28" s="422"/>
      <c r="V28" s="422"/>
      <c r="W28" s="461"/>
      <c r="X28" s="462"/>
      <c r="Y28" s="462"/>
      <c r="Z28" s="462"/>
      <c r="AA28" s="462"/>
      <c r="AB28" s="462"/>
      <c r="AC28" s="462"/>
      <c r="AD28" s="462"/>
      <c r="AE28" s="462"/>
      <c r="AF28" s="462"/>
      <c r="AG28" s="462"/>
      <c r="AH28" s="462"/>
      <c r="AI28" s="463"/>
    </row>
    <row r="29" spans="1:35" ht="24" customHeight="1">
      <c r="A29" s="735" t="s">
        <v>9370</v>
      </c>
      <c r="B29" s="703"/>
      <c r="C29" s="703"/>
      <c r="D29" s="703"/>
      <c r="E29" s="523"/>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5"/>
    </row>
    <row r="30" spans="1:35" ht="24" customHeight="1">
      <c r="A30" s="708"/>
      <c r="B30" s="709"/>
      <c r="C30" s="709"/>
      <c r="D30" s="709"/>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9"/>
    </row>
    <row r="31" spans="1:35" ht="24" customHeight="1">
      <c r="A31" s="708" t="s">
        <v>9309</v>
      </c>
      <c r="B31" s="709"/>
      <c r="C31" s="709"/>
      <c r="D31" s="709"/>
      <c r="E31" s="526"/>
      <c r="F31" s="518"/>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8"/>
      <c r="AE31" s="518"/>
      <c r="AF31" s="518"/>
      <c r="AG31" s="518"/>
      <c r="AH31" s="518"/>
      <c r="AI31" s="519"/>
    </row>
    <row r="32" spans="1:35" ht="24" customHeight="1">
      <c r="A32" s="708"/>
      <c r="B32" s="709"/>
      <c r="C32" s="709"/>
      <c r="D32" s="709"/>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9"/>
    </row>
    <row r="33" spans="1:35" ht="24" customHeight="1">
      <c r="A33" s="708"/>
      <c r="B33" s="709"/>
      <c r="C33" s="709"/>
      <c r="D33" s="709"/>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9"/>
    </row>
    <row r="34" spans="1:35" ht="24" customHeight="1">
      <c r="A34" s="708" t="s">
        <v>9142</v>
      </c>
      <c r="B34" s="709"/>
      <c r="C34" s="709"/>
      <c r="D34" s="709"/>
      <c r="E34" s="526"/>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9"/>
    </row>
    <row r="35" spans="1:35" ht="24" customHeight="1" thickBot="1">
      <c r="A35" s="710"/>
      <c r="B35" s="711"/>
      <c r="C35" s="711"/>
      <c r="D35" s="711"/>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1"/>
    </row>
  </sheetData>
  <sheetProtection algorithmName="SHA-512" hashValue="00Tz9lFoG0MdSLF8XGgXgzvk5CVsCdHaF8A84hlVIThpQuB/xOF+oUJd8lDKGyX+6I72ej5WHPoTv9DodGLh6Q==" saltValue="MFub3l4ak0xP7TdD35VADw==" spinCount="100000" sheet="1" objects="1" selectLockedCells="1"/>
  <customSheetViews>
    <customSheetView guid="{BD673287-A10F-4068-ABD9-63827D97DB26}" showGridLines="0" topLeftCell="A16">
      <selection activeCell="E29" sqref="E29:AI30"/>
      <pageMargins left="0.39370078740157483" right="0.39370078740157483" top="0.43307086614173229" bottom="0.51181102362204722" header="0.31496062992125984" footer="0.23622047244094491"/>
      <printOptions horizontalCentered="1"/>
      <pageSetup paperSize="9" orientation="portrait" horizontalDpi="4294967293" r:id="rId1"/>
      <headerFooter>
        <oddFooter>&amp;C京都府脳卒中地域連携パス&amp;R計画管理病院＆生活期医療機関へ</oddFooter>
      </headerFooter>
    </customSheetView>
    <customSheetView guid="{FF958D2F-9903-489A-8E2E-7F86E054E683}" showGridLines="0">
      <selection activeCell="E6" sqref="E6:O6"/>
      <pageMargins left="0.39370078740157483" right="0.39370078740157483" top="0.43307086614173229" bottom="0.51181102362204722" header="0.31496062992125984" footer="0.23622047244094491"/>
      <printOptions horizontalCentered="1"/>
      <pageSetup paperSize="9" orientation="portrait" horizontalDpi="4294967293" r:id="rId2"/>
      <headerFooter>
        <oddFooter>&amp;C京都府脳卒中地域連携パス&amp;R計画管理病院＆生活期医療機関へ</oddFooter>
      </headerFooter>
    </customSheetView>
    <customSheetView guid="{D639767C-AAF5-43B7-B827-8C53261E766A}" showGridLines="0">
      <selection activeCell="E2" sqref="E2:L2"/>
      <pageMargins left="0.39370078740157483" right="0.39370078740157483" top="0.43307086614173229" bottom="0.51181102362204722" header="0.31496062992125984" footer="0.23622047244094491"/>
      <printOptions horizontalCentered="1"/>
      <pageSetup paperSize="9" orientation="portrait" horizontalDpi="4294967293" r:id="rId3"/>
      <headerFooter>
        <oddFooter>&amp;C京都府脳卒中地域連携パス&amp;R計画管理病院＆生活期医療機関へ</oddFooter>
      </headerFooter>
    </customSheetView>
    <customSheetView guid="{88F1D327-FFB5-4F25-B49B-DDD0F9774A98}" showGridLines="0">
      <selection activeCell="E2" sqref="E2:L2"/>
      <pageMargins left="0.39370078740157483" right="0.39370078740157483" top="0.43307086614173229" bottom="0.51181102362204722" header="0.31496062992125984" footer="0.23622047244094491"/>
      <printOptions horizontalCentered="1"/>
      <pageSetup paperSize="9" orientation="portrait" horizontalDpi="4294967293" r:id="rId4"/>
      <headerFooter>
        <oddFooter>&amp;C京都府脳卒中地域連携パス&amp;R計画管理病院＆生活期医療機関へ</oddFooter>
      </headerFooter>
    </customSheetView>
    <customSheetView guid="{974C7168-E865-490F-B85C-3CD4E07AE638}" showGridLines="0">
      <selection activeCell="E2" sqref="E2:L2"/>
      <pageMargins left="0.39370078740157483" right="0.39370078740157483" top="0.43307086614173229" bottom="0.51181102362204722" header="0.31496062992125984" footer="0.23622047244094491"/>
      <printOptions horizontalCentered="1"/>
      <pageSetup paperSize="9" orientation="portrait" horizontalDpi="4294967293" r:id="rId5"/>
      <headerFooter>
        <oddFooter>&amp;C京都府脳卒中地域連携パス&amp;R計画管理病院＆生活期医療機関へ</oddFooter>
      </headerFooter>
    </customSheetView>
    <customSheetView guid="{72EBFE53-015F-4AF5-85E5-6EE368152204}" showGridLines="0">
      <selection activeCell="E2" sqref="E2:L2"/>
      <pageMargins left="0.39370078740157483" right="0.39370078740157483" top="0.43307086614173229" bottom="0.51181102362204722" header="0.31496062992125984" footer="0.23622047244094491"/>
      <printOptions horizontalCentered="1"/>
      <pageSetup paperSize="9" orientation="portrait" horizontalDpi="4294967293" r:id="rId6"/>
      <headerFooter>
        <oddFooter>&amp;C京都府医師会地域連携パス&amp;R計画管理病院＆生活期医療機関へ</oddFooter>
      </headerFooter>
    </customSheetView>
    <customSheetView guid="{BFAD5E82-91BD-4865-8828-7A5CD3B0AD02}" showGridLines="0" topLeftCell="A22">
      <selection activeCell="E34" sqref="E34:AI35"/>
      <pageMargins left="0.39370078740157483" right="0.39370078740157483" top="0.43307086614173229" bottom="0.51181102362204722" header="0.31496062992125984" footer="0.23622047244094491"/>
      <printOptions horizontalCentered="1"/>
      <pageSetup paperSize="9" orientation="portrait" horizontalDpi="4294967293" r:id="rId7"/>
      <headerFooter>
        <oddFooter>&amp;C京都府脳卒中地域連携パス&amp;R計画管理病院＆生活期医療機関へ</oddFooter>
      </headerFooter>
    </customSheetView>
    <customSheetView guid="{DA3E2843-7809-455C-A4BC-B15E27031169}" showGridLines="0" topLeftCell="A16">
      <selection activeCell="E29" sqref="E29:AI30"/>
      <pageMargins left="0.39370078740157483" right="0.39370078740157483" top="0.43307086614173229" bottom="0.51181102362204722" header="0.31496062992125984" footer="0.23622047244094491"/>
      <printOptions horizontalCentered="1"/>
      <pageSetup paperSize="9" orientation="portrait" horizontalDpi="4294967293" r:id="rId8"/>
      <headerFooter>
        <oddFooter>&amp;C京都府脳卒中地域連携パス&amp;R計画管理病院＆生活期医療機関へ</oddFooter>
      </headerFooter>
    </customSheetView>
  </customSheetViews>
  <mergeCells count="167">
    <mergeCell ref="AA1:AI1"/>
    <mergeCell ref="A27:D27"/>
    <mergeCell ref="P24:Q24"/>
    <mergeCell ref="A3:B4"/>
    <mergeCell ref="U3:V4"/>
    <mergeCell ref="W3:Y4"/>
    <mergeCell ref="Z3:AE4"/>
    <mergeCell ref="AF3:AG4"/>
    <mergeCell ref="AH3:AI4"/>
    <mergeCell ref="C3:G4"/>
    <mergeCell ref="H3:J4"/>
    <mergeCell ref="K3:R4"/>
    <mergeCell ref="S3:T4"/>
    <mergeCell ref="Z2:AA2"/>
    <mergeCell ref="AB2:AI2"/>
    <mergeCell ref="X20:AI20"/>
    <mergeCell ref="T10:W10"/>
    <mergeCell ref="T11:W11"/>
    <mergeCell ref="T12:W12"/>
    <mergeCell ref="T13:W13"/>
    <mergeCell ref="X21:AI21"/>
    <mergeCell ref="X7:AI7"/>
    <mergeCell ref="X8:AI8"/>
    <mergeCell ref="X5:AI5"/>
    <mergeCell ref="A31:D33"/>
    <mergeCell ref="P17:Q17"/>
    <mergeCell ref="P13:Q13"/>
    <mergeCell ref="E16:O16"/>
    <mergeCell ref="R25:S25"/>
    <mergeCell ref="R24:S24"/>
    <mergeCell ref="P15:Q15"/>
    <mergeCell ref="C17:D17"/>
    <mergeCell ref="A34:D35"/>
    <mergeCell ref="A29:D30"/>
    <mergeCell ref="A28:D28"/>
    <mergeCell ref="K28:N28"/>
    <mergeCell ref="F28:I28"/>
    <mergeCell ref="E26:AI26"/>
    <mergeCell ref="F27:I27"/>
    <mergeCell ref="X18:AI18"/>
    <mergeCell ref="X13:AI13"/>
    <mergeCell ref="X17:AI17"/>
    <mergeCell ref="X14:AI14"/>
    <mergeCell ref="X15:AI15"/>
    <mergeCell ref="E23:O23"/>
    <mergeCell ref="E22:O22"/>
    <mergeCell ref="T25:W25"/>
    <mergeCell ref="T24:W24"/>
    <mergeCell ref="X12:AI12"/>
    <mergeCell ref="T8:W8"/>
    <mergeCell ref="T15:W15"/>
    <mergeCell ref="X11:AI11"/>
    <mergeCell ref="X9:AI9"/>
    <mergeCell ref="T16:W16"/>
    <mergeCell ref="T18:W18"/>
    <mergeCell ref="X6:AI6"/>
    <mergeCell ref="X10:AI10"/>
    <mergeCell ref="M2:N2"/>
    <mergeCell ref="O2:Y2"/>
    <mergeCell ref="T19:W19"/>
    <mergeCell ref="T7:W7"/>
    <mergeCell ref="R5:S5"/>
    <mergeCell ref="T9:W9"/>
    <mergeCell ref="T5:W5"/>
    <mergeCell ref="T6:W6"/>
    <mergeCell ref="R7:S7"/>
    <mergeCell ref="R6:S6"/>
    <mergeCell ref="R11:S11"/>
    <mergeCell ref="R15:S15"/>
    <mergeCell ref="R9:S9"/>
    <mergeCell ref="R8:S8"/>
    <mergeCell ref="P8:Q8"/>
    <mergeCell ref="P10:Q10"/>
    <mergeCell ref="P9:Q9"/>
    <mergeCell ref="P11:Q11"/>
    <mergeCell ref="P18:Q18"/>
    <mergeCell ref="P16:Q16"/>
    <mergeCell ref="T14:W14"/>
    <mergeCell ref="X16:AI16"/>
    <mergeCell ref="X19:AI19"/>
    <mergeCell ref="P19:Q19"/>
    <mergeCell ref="A2:D2"/>
    <mergeCell ref="A5:B26"/>
    <mergeCell ref="C6:D6"/>
    <mergeCell ref="C7:D7"/>
    <mergeCell ref="C8:D8"/>
    <mergeCell ref="C9:D9"/>
    <mergeCell ref="C26:D26"/>
    <mergeCell ref="C23:D23"/>
    <mergeCell ref="C24:D24"/>
    <mergeCell ref="C21:D21"/>
    <mergeCell ref="C19:D19"/>
    <mergeCell ref="C20:D20"/>
    <mergeCell ref="C25:D25"/>
    <mergeCell ref="C22:D22"/>
    <mergeCell ref="C12:D12"/>
    <mergeCell ref="C13:D13"/>
    <mergeCell ref="P25:Q25"/>
    <mergeCell ref="X22:AI22"/>
    <mergeCell ref="X23:AI23"/>
    <mergeCell ref="X25:AI25"/>
    <mergeCell ref="X24:AI24"/>
    <mergeCell ref="P22:Q22"/>
    <mergeCell ref="P23:Q23"/>
    <mergeCell ref="E24:O24"/>
    <mergeCell ref="R21:S21"/>
    <mergeCell ref="P21:Q21"/>
    <mergeCell ref="E25:O25"/>
    <mergeCell ref="T23:W23"/>
    <mergeCell ref="T20:W20"/>
    <mergeCell ref="R22:S22"/>
    <mergeCell ref="P7:Q7"/>
    <mergeCell ref="E5:O5"/>
    <mergeCell ref="C5:D5"/>
    <mergeCell ref="E7:O7"/>
    <mergeCell ref="P5:Q5"/>
    <mergeCell ref="C10:D10"/>
    <mergeCell ref="E9:O9"/>
    <mergeCell ref="E6:O6"/>
    <mergeCell ref="P6:Q6"/>
    <mergeCell ref="E8:O8"/>
    <mergeCell ref="R10:S10"/>
    <mergeCell ref="C15:D15"/>
    <mergeCell ref="R18:S18"/>
    <mergeCell ref="E20:O20"/>
    <mergeCell ref="E15:O15"/>
    <mergeCell ref="E17:O17"/>
    <mergeCell ref="E18:O18"/>
    <mergeCell ref="E19:O19"/>
    <mergeCell ref="C18:D18"/>
    <mergeCell ref="R17:S17"/>
    <mergeCell ref="C16:D16"/>
    <mergeCell ref="C11:D11"/>
    <mergeCell ref="E12:O12"/>
    <mergeCell ref="E11:O11"/>
    <mergeCell ref="R14:S14"/>
    <mergeCell ref="R13:S13"/>
    <mergeCell ref="R12:S12"/>
    <mergeCell ref="P12:Q12"/>
    <mergeCell ref="P14:Q14"/>
    <mergeCell ref="E10:O10"/>
    <mergeCell ref="E14:O14"/>
    <mergeCell ref="E13:O13"/>
    <mergeCell ref="I1:Z1"/>
    <mergeCell ref="A1:H1"/>
    <mergeCell ref="E34:AI35"/>
    <mergeCell ref="Z27:AI27"/>
    <mergeCell ref="W28:AI28"/>
    <mergeCell ref="W27:Y27"/>
    <mergeCell ref="T28:V28"/>
    <mergeCell ref="P28:S28"/>
    <mergeCell ref="P27:Q27"/>
    <mergeCell ref="K27:M27"/>
    <mergeCell ref="E29:AI30"/>
    <mergeCell ref="E31:AI33"/>
    <mergeCell ref="R23:S23"/>
    <mergeCell ref="R16:S16"/>
    <mergeCell ref="S27:V27"/>
    <mergeCell ref="E21:O21"/>
    <mergeCell ref="T21:W21"/>
    <mergeCell ref="T17:W17"/>
    <mergeCell ref="R19:S19"/>
    <mergeCell ref="P20:Q20"/>
    <mergeCell ref="C14:D14"/>
    <mergeCell ref="E2:L2"/>
    <mergeCell ref="R20:S20"/>
    <mergeCell ref="T22:W22"/>
  </mergeCells>
  <phoneticPr fontId="3"/>
  <dataValidations count="4">
    <dataValidation type="list" allowBlank="1" showInputMessage="1" showErrorMessage="1" sqref="R6:S25">
      <formula1>"錠,Cap,個,ml,mg,ｇ,枚,単位,包"</formula1>
    </dataValidation>
    <dataValidation imeMode="fullKatakana" allowBlank="1" showInputMessage="1" showErrorMessage="1" sqref="E6:O25"/>
    <dataValidation imeMode="halfAlpha" allowBlank="1" showInputMessage="1" showErrorMessage="1" sqref="P6:Q25 E2:L2"/>
    <dataValidation imeMode="hiragana" allowBlank="1" showInputMessage="1" showErrorMessage="1" sqref="T6:W25 X18:AI25 Z27:AI27 W28:AI28 E29:AI30 E31:AI33"/>
  </dataValidations>
  <printOptions horizontalCentered="1"/>
  <pageMargins left="0.39370078740157483" right="0.39370078740157483" top="0.43307086614173229" bottom="0.51181102362204722" header="0.31496062992125984" footer="0.23622047244094491"/>
  <pageSetup paperSize="9" orientation="portrait" horizontalDpi="4294967293" r:id="rId9"/>
  <headerFooter>
    <oddFooter>&amp;C京都府脳卒中地域連携パス&amp;R計画管理病院＆生活期医療機関へ</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11294" r:id="rId12" name="Option Button 30">
              <controlPr defaultSize="0" autoFill="0" autoLine="0" autoPict="0">
                <anchor moveWithCells="1">
                  <from>
                    <xdr:col>3</xdr:col>
                    <xdr:colOff>200025</xdr:colOff>
                    <xdr:row>26</xdr:row>
                    <xdr:rowOff>57150</xdr:rowOff>
                  </from>
                  <to>
                    <xdr:col>8</xdr:col>
                    <xdr:colOff>85725</xdr:colOff>
                    <xdr:row>26</xdr:row>
                    <xdr:rowOff>276225</xdr:rowOff>
                  </to>
                </anchor>
              </controlPr>
            </control>
          </mc:Choice>
        </mc:AlternateContent>
        <mc:AlternateContent xmlns:mc="http://schemas.openxmlformats.org/markup-compatibility/2006">
          <mc:Choice Requires="x14">
            <control shapeId="11295" r:id="rId13" name="Option Button 31">
              <controlPr defaultSize="0" autoFill="0" autoLine="0" autoPict="0">
                <anchor moveWithCells="1">
                  <from>
                    <xdr:col>8</xdr:col>
                    <xdr:colOff>200025</xdr:colOff>
                    <xdr:row>26</xdr:row>
                    <xdr:rowOff>57150</xdr:rowOff>
                  </from>
                  <to>
                    <xdr:col>12</xdr:col>
                    <xdr:colOff>152400</xdr:colOff>
                    <xdr:row>26</xdr:row>
                    <xdr:rowOff>276225</xdr:rowOff>
                  </to>
                </anchor>
              </controlPr>
            </control>
          </mc:Choice>
        </mc:AlternateContent>
        <mc:AlternateContent xmlns:mc="http://schemas.openxmlformats.org/markup-compatibility/2006">
          <mc:Choice Requires="x14">
            <control shapeId="11296" r:id="rId14" name="Option Button 32">
              <controlPr defaultSize="0" autoFill="0" autoLine="0" autoPict="0">
                <anchor moveWithCells="1">
                  <from>
                    <xdr:col>13</xdr:col>
                    <xdr:colOff>200025</xdr:colOff>
                    <xdr:row>26</xdr:row>
                    <xdr:rowOff>47625</xdr:rowOff>
                  </from>
                  <to>
                    <xdr:col>16</xdr:col>
                    <xdr:colOff>190500</xdr:colOff>
                    <xdr:row>26</xdr:row>
                    <xdr:rowOff>276225</xdr:rowOff>
                  </to>
                </anchor>
              </controlPr>
            </control>
          </mc:Choice>
        </mc:AlternateContent>
        <mc:AlternateContent xmlns:mc="http://schemas.openxmlformats.org/markup-compatibility/2006">
          <mc:Choice Requires="x14">
            <control shapeId="11297" r:id="rId15" name="Option Button 33">
              <controlPr defaultSize="0" autoFill="0" autoLine="0" autoPict="0">
                <anchor moveWithCells="1">
                  <from>
                    <xdr:col>16</xdr:col>
                    <xdr:colOff>200025</xdr:colOff>
                    <xdr:row>26</xdr:row>
                    <xdr:rowOff>47625</xdr:rowOff>
                  </from>
                  <to>
                    <xdr:col>21</xdr:col>
                    <xdr:colOff>47625</xdr:colOff>
                    <xdr:row>26</xdr:row>
                    <xdr:rowOff>276225</xdr:rowOff>
                  </to>
                </anchor>
              </controlPr>
            </control>
          </mc:Choice>
        </mc:AlternateContent>
        <mc:AlternateContent xmlns:mc="http://schemas.openxmlformats.org/markup-compatibility/2006">
          <mc:Choice Requires="x14">
            <control shapeId="11298" r:id="rId16" name="調剤方法">
              <controlPr defaultSize="0" autoFill="0" autoPict="0">
                <anchor moveWithCells="1">
                  <from>
                    <xdr:col>3</xdr:col>
                    <xdr:colOff>95250</xdr:colOff>
                    <xdr:row>25</xdr:row>
                    <xdr:rowOff>257175</xdr:rowOff>
                  </from>
                  <to>
                    <xdr:col>25</xdr:col>
                    <xdr:colOff>114300</xdr:colOff>
                    <xdr:row>27</xdr:row>
                    <xdr:rowOff>47625</xdr:rowOff>
                  </to>
                </anchor>
              </controlPr>
            </control>
          </mc:Choice>
        </mc:AlternateContent>
        <mc:AlternateContent xmlns:mc="http://schemas.openxmlformats.org/markup-compatibility/2006">
          <mc:Choice Requires="x14">
            <control shapeId="11299" r:id="rId17" name="Option Button 35">
              <controlPr defaultSize="0" autoFill="0" autoLine="0" autoPict="0">
                <anchor moveWithCells="1">
                  <from>
                    <xdr:col>3</xdr:col>
                    <xdr:colOff>200025</xdr:colOff>
                    <xdr:row>27</xdr:row>
                    <xdr:rowOff>57150</xdr:rowOff>
                  </from>
                  <to>
                    <xdr:col>8</xdr:col>
                    <xdr:colOff>19050</xdr:colOff>
                    <xdr:row>27</xdr:row>
                    <xdr:rowOff>266700</xdr:rowOff>
                  </to>
                </anchor>
              </controlPr>
            </control>
          </mc:Choice>
        </mc:AlternateContent>
        <mc:AlternateContent xmlns:mc="http://schemas.openxmlformats.org/markup-compatibility/2006">
          <mc:Choice Requires="x14">
            <control shapeId="11300" r:id="rId18" name="Option Button 36">
              <controlPr defaultSize="0" autoFill="0" autoLine="0" autoPict="0">
                <anchor moveWithCells="1">
                  <from>
                    <xdr:col>8</xdr:col>
                    <xdr:colOff>200025</xdr:colOff>
                    <xdr:row>27</xdr:row>
                    <xdr:rowOff>57150</xdr:rowOff>
                  </from>
                  <to>
                    <xdr:col>13</xdr:col>
                    <xdr:colOff>19050</xdr:colOff>
                    <xdr:row>27</xdr:row>
                    <xdr:rowOff>266700</xdr:rowOff>
                  </to>
                </anchor>
              </controlPr>
            </control>
          </mc:Choice>
        </mc:AlternateContent>
        <mc:AlternateContent xmlns:mc="http://schemas.openxmlformats.org/markup-compatibility/2006">
          <mc:Choice Requires="x14">
            <control shapeId="11301" r:id="rId19" name="Option Button 37">
              <controlPr defaultSize="0" autoFill="0" autoLine="0" autoPict="0">
                <anchor moveWithCells="1">
                  <from>
                    <xdr:col>13</xdr:col>
                    <xdr:colOff>200025</xdr:colOff>
                    <xdr:row>27</xdr:row>
                    <xdr:rowOff>57150</xdr:rowOff>
                  </from>
                  <to>
                    <xdr:col>18</xdr:col>
                    <xdr:colOff>19050</xdr:colOff>
                    <xdr:row>27</xdr:row>
                    <xdr:rowOff>266700</xdr:rowOff>
                  </to>
                </anchor>
              </controlPr>
            </control>
          </mc:Choice>
        </mc:AlternateContent>
        <mc:AlternateContent xmlns:mc="http://schemas.openxmlformats.org/markup-compatibility/2006">
          <mc:Choice Requires="x14">
            <control shapeId="11302" r:id="rId20" name="薬剤管理方法">
              <controlPr defaultSize="0" autoFill="0" autoPict="0">
                <anchor moveWithCells="1">
                  <from>
                    <xdr:col>3</xdr:col>
                    <xdr:colOff>19050</xdr:colOff>
                    <xdr:row>26</xdr:row>
                    <xdr:rowOff>276225</xdr:rowOff>
                  </from>
                  <to>
                    <xdr:col>20</xdr:col>
                    <xdr:colOff>123825</xdr:colOff>
                    <xdr:row>28</xdr:row>
                    <xdr:rowOff>76200</xdr:rowOff>
                  </to>
                </anchor>
              </controlPr>
            </control>
          </mc:Choice>
        </mc:AlternateContent>
        <mc:AlternateContent xmlns:mc="http://schemas.openxmlformats.org/markup-compatibility/2006">
          <mc:Choice Requires="x14">
            <control shapeId="11305" r:id="rId21" name="処方内容">
              <controlPr defaultSize="0" autoFill="0" autoPict="0">
                <anchor moveWithCells="1">
                  <from>
                    <xdr:col>1</xdr:col>
                    <xdr:colOff>104775</xdr:colOff>
                    <xdr:row>24</xdr:row>
                    <xdr:rowOff>238125</xdr:rowOff>
                  </from>
                  <to>
                    <xdr:col>16</xdr:col>
                    <xdr:colOff>85725</xdr:colOff>
                    <xdr:row>26</xdr:row>
                    <xdr:rowOff>47625</xdr:rowOff>
                  </to>
                </anchor>
              </controlPr>
            </control>
          </mc:Choice>
        </mc:AlternateContent>
        <mc:AlternateContent xmlns:mc="http://schemas.openxmlformats.org/markup-compatibility/2006">
          <mc:Choice Requires="x14">
            <control shapeId="11308" r:id="rId22" name="Check Box 44">
              <controlPr defaultSize="0" autoFill="0" autoLine="0" autoPict="0">
                <anchor moveWithCells="1">
                  <from>
                    <xdr:col>2</xdr:col>
                    <xdr:colOff>76200</xdr:colOff>
                    <xdr:row>25</xdr:row>
                    <xdr:rowOff>38100</xdr:rowOff>
                  </from>
                  <to>
                    <xdr:col>13</xdr:col>
                    <xdr:colOff>95250</xdr:colOff>
                    <xdr:row>25</xdr:row>
                    <xdr:rowOff>266700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B0F0"/>
  </sheetPr>
  <dimension ref="A1:AI42"/>
  <sheetViews>
    <sheetView showGridLines="0" zoomScaleNormal="100" zoomScaleSheetLayoutView="100" workbookViewId="0">
      <selection activeCell="AC33" sqref="AC33:AE33"/>
    </sheetView>
  </sheetViews>
  <sheetFormatPr defaultColWidth="2.75" defaultRowHeight="21" customHeight="1"/>
  <cols>
    <col min="1" max="16384" width="2.75" style="7"/>
  </cols>
  <sheetData>
    <row r="1" spans="1:35" ht="21" customHeight="1" thickBot="1">
      <c r="A1" s="407" t="s">
        <v>9498</v>
      </c>
      <c r="B1" s="407"/>
      <c r="C1" s="407"/>
      <c r="D1" s="407"/>
      <c r="E1" s="407"/>
      <c r="F1" s="407"/>
      <c r="G1" s="407"/>
      <c r="H1" s="407"/>
      <c r="I1" s="406" t="s">
        <v>9503</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21" customHeight="1">
      <c r="A2" s="718" t="s">
        <v>9065</v>
      </c>
      <c r="B2" s="719"/>
      <c r="C2" s="719"/>
      <c r="D2" s="719"/>
      <c r="E2" s="534"/>
      <c r="F2" s="534"/>
      <c r="G2" s="534"/>
      <c r="H2" s="534"/>
      <c r="I2" s="534"/>
      <c r="J2" s="534"/>
      <c r="K2" s="534"/>
      <c r="L2" s="534"/>
      <c r="M2" s="719" t="s">
        <v>9068</v>
      </c>
      <c r="N2" s="719"/>
      <c r="O2" s="392" t="str">
        <f>IF(回復期施設名="","",回復期施設名)</f>
        <v/>
      </c>
      <c r="P2" s="392"/>
      <c r="Q2" s="392"/>
      <c r="R2" s="392"/>
      <c r="S2" s="392"/>
      <c r="T2" s="392"/>
      <c r="U2" s="392"/>
      <c r="V2" s="392"/>
      <c r="W2" s="392"/>
      <c r="X2" s="392"/>
      <c r="Y2" s="392"/>
      <c r="Z2" s="719" t="s">
        <v>9156</v>
      </c>
      <c r="AA2" s="719"/>
      <c r="AB2" s="395"/>
      <c r="AC2" s="395"/>
      <c r="AD2" s="395"/>
      <c r="AE2" s="395"/>
      <c r="AF2" s="395"/>
      <c r="AG2" s="395"/>
      <c r="AH2" s="395"/>
      <c r="AI2" s="474"/>
    </row>
    <row r="3" spans="1:35" ht="11.25" customHeight="1">
      <c r="A3" s="708" t="s">
        <v>3688</v>
      </c>
      <c r="B3" s="709"/>
      <c r="C3" s="383" t="str">
        <f>IF(番号="","",番号)</f>
        <v>10--</v>
      </c>
      <c r="D3" s="383"/>
      <c r="E3" s="383"/>
      <c r="F3" s="383"/>
      <c r="G3" s="383"/>
      <c r="H3" s="709" t="s">
        <v>9318</v>
      </c>
      <c r="I3" s="709"/>
      <c r="J3" s="709"/>
      <c r="K3" s="383" t="str">
        <f>IF(患者氏名="","",患者氏名)</f>
        <v/>
      </c>
      <c r="L3" s="383"/>
      <c r="M3" s="383"/>
      <c r="N3" s="383"/>
      <c r="O3" s="383"/>
      <c r="P3" s="383"/>
      <c r="Q3" s="383"/>
      <c r="R3" s="383"/>
      <c r="S3" s="709" t="s">
        <v>9077</v>
      </c>
      <c r="T3" s="709"/>
      <c r="U3" s="383" t="str">
        <f>IF(患者性="","",患者性)</f>
        <v/>
      </c>
      <c r="V3" s="383"/>
      <c r="W3" s="709" t="s">
        <v>9070</v>
      </c>
      <c r="X3" s="709"/>
      <c r="Y3" s="709"/>
      <c r="Z3" s="539" t="str">
        <f>IF(患者生年月日="","",患者生年月日)</f>
        <v/>
      </c>
      <c r="AA3" s="539"/>
      <c r="AB3" s="539"/>
      <c r="AC3" s="539"/>
      <c r="AD3" s="539"/>
      <c r="AE3" s="539"/>
      <c r="AF3" s="709" t="s">
        <v>9134</v>
      </c>
      <c r="AG3" s="709"/>
      <c r="AH3" s="535" t="str">
        <f>IF(患者生年月日="","",患者年齢)</f>
        <v/>
      </c>
      <c r="AI3" s="536"/>
    </row>
    <row r="4" spans="1:35" ht="21" customHeight="1" thickBot="1">
      <c r="A4" s="710"/>
      <c r="B4" s="711"/>
      <c r="C4" s="382"/>
      <c r="D4" s="382"/>
      <c r="E4" s="382"/>
      <c r="F4" s="382"/>
      <c r="G4" s="382"/>
      <c r="H4" s="711"/>
      <c r="I4" s="711"/>
      <c r="J4" s="711"/>
      <c r="K4" s="382"/>
      <c r="L4" s="382"/>
      <c r="M4" s="382"/>
      <c r="N4" s="382"/>
      <c r="O4" s="382"/>
      <c r="P4" s="382"/>
      <c r="Q4" s="382"/>
      <c r="R4" s="382"/>
      <c r="S4" s="711"/>
      <c r="T4" s="711"/>
      <c r="U4" s="382"/>
      <c r="V4" s="382"/>
      <c r="W4" s="711"/>
      <c r="X4" s="711"/>
      <c r="Y4" s="711"/>
      <c r="Z4" s="540"/>
      <c r="AA4" s="540"/>
      <c r="AB4" s="540"/>
      <c r="AC4" s="540"/>
      <c r="AD4" s="540"/>
      <c r="AE4" s="540"/>
      <c r="AF4" s="711"/>
      <c r="AG4" s="711"/>
      <c r="AH4" s="537"/>
      <c r="AI4" s="538"/>
    </row>
    <row r="5" spans="1:35" ht="21" customHeight="1">
      <c r="A5" s="707" t="s">
        <v>9417</v>
      </c>
      <c r="B5" s="703"/>
      <c r="C5" s="703"/>
      <c r="D5" s="703"/>
      <c r="E5" s="116">
        <v>0</v>
      </c>
      <c r="F5" s="460" t="s">
        <v>9300</v>
      </c>
      <c r="G5" s="460"/>
      <c r="H5" s="24"/>
      <c r="I5" s="460" t="s">
        <v>9302</v>
      </c>
      <c r="J5" s="460"/>
      <c r="K5" s="358" t="s">
        <v>9298</v>
      </c>
      <c r="L5" s="355"/>
      <c r="M5" s="116">
        <v>0</v>
      </c>
      <c r="N5" s="13" t="s">
        <v>9274</v>
      </c>
      <c r="O5" s="24"/>
      <c r="P5" s="13" t="s">
        <v>9299</v>
      </c>
      <c r="Q5" s="13"/>
      <c r="R5" s="24"/>
      <c r="S5" s="13" t="s">
        <v>9301</v>
      </c>
      <c r="T5" s="13"/>
      <c r="U5" s="13"/>
      <c r="V5" s="13"/>
      <c r="W5" s="13"/>
      <c r="X5" s="13"/>
      <c r="Y5" s="13"/>
      <c r="Z5" s="13"/>
      <c r="AA5" s="13"/>
      <c r="AB5" s="13"/>
      <c r="AC5" s="13"/>
      <c r="AD5" s="13"/>
      <c r="AE5" s="13"/>
      <c r="AF5" s="13"/>
      <c r="AG5" s="13"/>
      <c r="AH5" s="13"/>
      <c r="AI5" s="67"/>
    </row>
    <row r="6" spans="1:35" ht="21" customHeight="1">
      <c r="A6" s="708" t="s">
        <v>9127</v>
      </c>
      <c r="B6" s="709"/>
      <c r="C6" s="709"/>
      <c r="D6" s="709"/>
      <c r="E6" s="124">
        <v>0</v>
      </c>
      <c r="F6" s="408" t="s">
        <v>9191</v>
      </c>
      <c r="G6" s="408"/>
      <c r="H6" s="408"/>
      <c r="I6" s="25"/>
      <c r="J6" s="408" t="s">
        <v>9192</v>
      </c>
      <c r="K6" s="408"/>
      <c r="L6" s="408"/>
      <c r="M6" s="25"/>
      <c r="N6" s="408" t="s">
        <v>9193</v>
      </c>
      <c r="O6" s="408"/>
      <c r="P6" s="408"/>
      <c r="Q6" s="25"/>
      <c r="R6" s="408" t="s">
        <v>9194</v>
      </c>
      <c r="S6" s="408"/>
      <c r="T6" s="408"/>
      <c r="U6" s="25"/>
      <c r="V6" s="11" t="s">
        <v>2176</v>
      </c>
      <c r="W6" s="11"/>
      <c r="X6" s="25"/>
      <c r="Y6" s="11" t="s">
        <v>9196</v>
      </c>
      <c r="Z6" s="11"/>
      <c r="AA6" s="11"/>
      <c r="AB6" s="11"/>
      <c r="AC6" s="11"/>
      <c r="AD6" s="11"/>
      <c r="AE6" s="11"/>
      <c r="AF6" s="11"/>
      <c r="AG6" s="11"/>
      <c r="AH6" s="11"/>
      <c r="AI6" s="71"/>
    </row>
    <row r="7" spans="1:35" ht="21" customHeight="1">
      <c r="A7" s="708"/>
      <c r="B7" s="709"/>
      <c r="C7" s="709"/>
      <c r="D7" s="709"/>
      <c r="E7" s="408" t="s">
        <v>3678</v>
      </c>
      <c r="F7" s="408"/>
      <c r="G7" s="408"/>
      <c r="H7" s="408"/>
      <c r="I7" s="742"/>
      <c r="J7" s="743"/>
      <c r="K7" s="743"/>
      <c r="L7" s="743"/>
      <c r="M7" s="743"/>
      <c r="N7" s="743"/>
      <c r="O7" s="743"/>
      <c r="P7" s="743"/>
      <c r="Q7" s="743"/>
      <c r="R7" s="743"/>
      <c r="S7" s="743"/>
      <c r="T7" s="743"/>
      <c r="U7" s="743"/>
      <c r="V7" s="743"/>
      <c r="W7" s="743"/>
      <c r="X7" s="743"/>
      <c r="Y7" s="744"/>
      <c r="Z7" s="743"/>
      <c r="AA7" s="743"/>
      <c r="AB7" s="743"/>
      <c r="AC7" s="743"/>
      <c r="AD7" s="743"/>
      <c r="AE7" s="743"/>
      <c r="AF7" s="743"/>
      <c r="AG7" s="743"/>
      <c r="AH7" s="743"/>
      <c r="AI7" s="745"/>
    </row>
    <row r="8" spans="1:35" ht="21" customHeight="1">
      <c r="A8" s="708"/>
      <c r="B8" s="709"/>
      <c r="C8" s="709"/>
      <c r="D8" s="709"/>
      <c r="E8" s="408" t="s">
        <v>9275</v>
      </c>
      <c r="F8" s="408"/>
      <c r="G8" s="606"/>
      <c r="H8" s="606"/>
      <c r="I8" s="606"/>
      <c r="J8" s="11" t="s">
        <v>6192</v>
      </c>
      <c r="K8" s="11"/>
      <c r="L8" s="11" t="s">
        <v>9276</v>
      </c>
      <c r="M8" s="11"/>
      <c r="N8" s="606"/>
      <c r="O8" s="606"/>
      <c r="P8" s="606"/>
      <c r="Q8" s="11" t="s">
        <v>6193</v>
      </c>
      <c r="R8" s="11"/>
      <c r="S8" s="11"/>
      <c r="T8" s="11"/>
      <c r="U8" s="11"/>
      <c r="V8" s="11"/>
      <c r="W8" s="11"/>
      <c r="X8" s="11"/>
      <c r="Y8" s="124"/>
      <c r="Z8" s="11" t="s">
        <v>9195</v>
      </c>
      <c r="AA8" s="11"/>
      <c r="AB8" s="11"/>
      <c r="AC8" s="11"/>
      <c r="AD8" s="11"/>
      <c r="AE8" s="11"/>
      <c r="AF8" s="11"/>
      <c r="AG8" s="11"/>
      <c r="AH8" s="11"/>
      <c r="AI8" s="71"/>
    </row>
    <row r="9" spans="1:35" ht="21" customHeight="1">
      <c r="A9" s="708" t="s">
        <v>9128</v>
      </c>
      <c r="B9" s="709"/>
      <c r="C9" s="709"/>
      <c r="D9" s="709"/>
      <c r="E9" s="124">
        <v>0</v>
      </c>
      <c r="F9" s="11" t="s">
        <v>9201</v>
      </c>
      <c r="G9" s="11"/>
      <c r="H9" s="11"/>
      <c r="I9" s="25"/>
      <c r="J9" s="557" t="s">
        <v>9200</v>
      </c>
      <c r="K9" s="557"/>
      <c r="L9" s="557"/>
      <c r="M9" s="25"/>
      <c r="N9" s="11" t="s">
        <v>2175</v>
      </c>
      <c r="O9" s="11"/>
      <c r="P9" s="11"/>
      <c r="Q9" s="11"/>
      <c r="R9" s="11"/>
      <c r="S9" s="25"/>
      <c r="T9" s="11" t="s">
        <v>9216</v>
      </c>
      <c r="U9" s="11"/>
      <c r="V9" s="25"/>
      <c r="W9" s="11" t="s">
        <v>6194</v>
      </c>
      <c r="X9" s="11"/>
      <c r="Y9" s="13" t="s">
        <v>6232</v>
      </c>
      <c r="Z9" s="408" t="s">
        <v>3699</v>
      </c>
      <c r="AA9" s="408"/>
      <c r="AB9" s="408"/>
      <c r="AC9" s="408"/>
      <c r="AD9" s="746"/>
      <c r="AE9" s="746"/>
      <c r="AF9" s="746"/>
      <c r="AG9" s="746"/>
      <c r="AH9" s="746"/>
      <c r="AI9" s="71" t="s">
        <v>6235</v>
      </c>
    </row>
    <row r="10" spans="1:35" ht="21" customHeight="1">
      <c r="A10" s="708" t="s">
        <v>9129</v>
      </c>
      <c r="B10" s="709"/>
      <c r="C10" s="709"/>
      <c r="D10" s="709"/>
      <c r="E10" s="124">
        <v>0</v>
      </c>
      <c r="F10" s="11" t="s">
        <v>9201</v>
      </c>
      <c r="G10" s="11"/>
      <c r="H10" s="11"/>
      <c r="I10" s="25"/>
      <c r="J10" s="557" t="s">
        <v>9200</v>
      </c>
      <c r="K10" s="557"/>
      <c r="L10" s="557"/>
      <c r="M10" s="25"/>
      <c r="N10" s="557" t="s">
        <v>2175</v>
      </c>
      <c r="O10" s="557"/>
      <c r="P10" s="557"/>
      <c r="Q10" s="557"/>
      <c r="R10" s="25"/>
      <c r="S10" s="11" t="s">
        <v>9199</v>
      </c>
      <c r="T10" s="11"/>
      <c r="U10" s="25"/>
      <c r="V10" s="11" t="s">
        <v>6194</v>
      </c>
      <c r="W10" s="11"/>
      <c r="X10" s="11"/>
      <c r="Y10" s="25"/>
      <c r="Z10" s="11" t="s">
        <v>9198</v>
      </c>
      <c r="AA10" s="11"/>
      <c r="AB10" s="11"/>
      <c r="AC10" s="25"/>
      <c r="AD10" s="11" t="s">
        <v>9197</v>
      </c>
      <c r="AE10" s="11"/>
      <c r="AF10" s="11"/>
      <c r="AG10" s="11"/>
      <c r="AH10" s="11"/>
      <c r="AI10" s="71"/>
    </row>
    <row r="11" spans="1:35" ht="21" customHeight="1">
      <c r="A11" s="708" t="s">
        <v>9131</v>
      </c>
      <c r="B11" s="709"/>
      <c r="C11" s="709"/>
      <c r="D11" s="709"/>
      <c r="E11" s="124">
        <v>0</v>
      </c>
      <c r="F11" s="11" t="s">
        <v>9201</v>
      </c>
      <c r="G11" s="11"/>
      <c r="H11" s="11"/>
      <c r="I11" s="25"/>
      <c r="J11" s="11" t="s">
        <v>9220</v>
      </c>
      <c r="K11" s="11"/>
      <c r="L11" s="11"/>
      <c r="M11" s="11"/>
      <c r="N11" s="25"/>
      <c r="O11" s="11" t="s">
        <v>9219</v>
      </c>
      <c r="P11" s="11"/>
      <c r="Q11" s="11"/>
      <c r="R11" s="25"/>
      <c r="S11" s="557" t="s">
        <v>9218</v>
      </c>
      <c r="T11" s="557"/>
      <c r="U11" s="557"/>
      <c r="V11" s="25"/>
      <c r="W11" s="11" t="s">
        <v>9217</v>
      </c>
      <c r="X11" s="11"/>
      <c r="Y11" s="11"/>
      <c r="Z11" s="11"/>
      <c r="AA11" s="11"/>
      <c r="AB11" s="11"/>
      <c r="AC11" s="11"/>
      <c r="AD11" s="11"/>
      <c r="AE11" s="11"/>
      <c r="AF11" s="11"/>
      <c r="AG11" s="11"/>
      <c r="AH11" s="11"/>
      <c r="AI11" s="71"/>
    </row>
    <row r="12" spans="1:35" ht="21" customHeight="1">
      <c r="A12" s="708" t="s">
        <v>9130</v>
      </c>
      <c r="B12" s="709"/>
      <c r="C12" s="709"/>
      <c r="D12" s="709"/>
      <c r="E12" s="124"/>
      <c r="F12" s="11" t="s">
        <v>9113</v>
      </c>
      <c r="G12" s="11"/>
      <c r="H12" s="11"/>
      <c r="I12" s="25"/>
      <c r="J12" s="11" t="s">
        <v>9213</v>
      </c>
      <c r="K12" s="11"/>
      <c r="L12" s="11"/>
      <c r="M12" s="25"/>
      <c r="N12" s="11" t="s">
        <v>9214</v>
      </c>
      <c r="O12" s="11"/>
      <c r="P12" s="12"/>
      <c r="Q12" s="738" t="s">
        <v>9215</v>
      </c>
      <c r="R12" s="738"/>
      <c r="S12" s="739"/>
      <c r="T12" s="124"/>
      <c r="U12" s="11" t="s">
        <v>9113</v>
      </c>
      <c r="V12" s="11"/>
      <c r="W12" s="25"/>
      <c r="X12" s="11" t="s">
        <v>9213</v>
      </c>
      <c r="Y12" s="11"/>
      <c r="Z12" s="25"/>
      <c r="AA12" s="11" t="s">
        <v>9214</v>
      </c>
      <c r="AB12" s="11"/>
      <c r="AC12" s="11"/>
      <c r="AD12" s="11"/>
      <c r="AE12" s="11"/>
      <c r="AF12" s="11"/>
      <c r="AG12" s="11"/>
      <c r="AH12" s="11"/>
      <c r="AI12" s="71"/>
    </row>
    <row r="13" spans="1:35" ht="21" customHeight="1">
      <c r="A13" s="708" t="s">
        <v>9235</v>
      </c>
      <c r="B13" s="709"/>
      <c r="C13" s="709"/>
      <c r="D13" s="709"/>
      <c r="E13" s="120">
        <v>0</v>
      </c>
      <c r="F13" s="321" t="s">
        <v>9113</v>
      </c>
      <c r="G13" s="321"/>
      <c r="H13"/>
      <c r="I13"/>
      <c r="J13"/>
      <c r="K13"/>
      <c r="L13"/>
      <c r="M13"/>
      <c r="N13"/>
      <c r="O13"/>
      <c r="P13"/>
      <c r="Q13"/>
      <c r="R13"/>
      <c r="S13"/>
      <c r="T13"/>
      <c r="U13"/>
      <c r="V13"/>
      <c r="W13"/>
      <c r="X13"/>
      <c r="Y13"/>
      <c r="Z13"/>
      <c r="AA13"/>
      <c r="AB13"/>
      <c r="AC13"/>
      <c r="AD13"/>
      <c r="AE13"/>
      <c r="AF13"/>
      <c r="AG13"/>
      <c r="AH13"/>
      <c r="AI13" s="72"/>
    </row>
    <row r="14" spans="1:35" ht="21" customHeight="1">
      <c r="A14" s="708"/>
      <c r="B14" s="709"/>
      <c r="C14" s="709"/>
      <c r="D14" s="709"/>
      <c r="E14" s="28"/>
      <c r="F14" s="321" t="s">
        <v>9114</v>
      </c>
      <c r="G14" s="321"/>
      <c r="H14" t="s">
        <v>3597</v>
      </c>
      <c r="I14"/>
      <c r="J14" s="120" t="b">
        <v>0</v>
      </c>
      <c r="K14" s="560" t="s">
        <v>9202</v>
      </c>
      <c r="L14" s="560"/>
      <c r="M14" s="560"/>
      <c r="N14" s="120" t="b">
        <v>0</v>
      </c>
      <c r="O14" t="s">
        <v>9204</v>
      </c>
      <c r="P14"/>
      <c r="Q14"/>
      <c r="R14" s="120" t="b">
        <v>0</v>
      </c>
      <c r="S14" t="s">
        <v>9208</v>
      </c>
      <c r="T14"/>
      <c r="U14"/>
      <c r="V14"/>
      <c r="W14" s="120" t="b">
        <v>0</v>
      </c>
      <c r="X14" t="s">
        <v>9206</v>
      </c>
      <c r="Y14"/>
      <c r="Z14"/>
      <c r="AA14" s="120" t="b">
        <v>0</v>
      </c>
      <c r="AB14" t="s">
        <v>9210</v>
      </c>
      <c r="AC14"/>
      <c r="AD14"/>
      <c r="AE14" s="120" t="b">
        <v>0</v>
      </c>
      <c r="AF14" t="s">
        <v>9211</v>
      </c>
      <c r="AG14"/>
      <c r="AH14"/>
      <c r="AI14" s="66"/>
    </row>
    <row r="15" spans="1:35" ht="21" customHeight="1">
      <c r="A15" s="708"/>
      <c r="B15" s="709"/>
      <c r="C15" s="709"/>
      <c r="D15" s="709"/>
      <c r="E15" s="18"/>
      <c r="F15" s="13"/>
      <c r="G15" s="13"/>
      <c r="H15" s="13"/>
      <c r="I15" s="13"/>
      <c r="J15" s="116" t="b">
        <v>0</v>
      </c>
      <c r="K15" s="13" t="s">
        <v>9203</v>
      </c>
      <c r="L15" s="13"/>
      <c r="M15" s="13"/>
      <c r="N15" s="116" t="b">
        <v>0</v>
      </c>
      <c r="O15" s="13" t="s">
        <v>9205</v>
      </c>
      <c r="P15" s="13"/>
      <c r="Q15" s="13"/>
      <c r="R15" s="116" t="b">
        <v>0</v>
      </c>
      <c r="S15" s="562" t="s">
        <v>9207</v>
      </c>
      <c r="T15" s="562"/>
      <c r="U15" s="562"/>
      <c r="V15" s="562"/>
      <c r="W15" s="116" t="b">
        <v>0</v>
      </c>
      <c r="X15" s="13" t="s">
        <v>9209</v>
      </c>
      <c r="Y15" s="13"/>
      <c r="Z15" s="13"/>
      <c r="AA15" s="116" t="b">
        <v>0</v>
      </c>
      <c r="AB15" s="13" t="s">
        <v>9212</v>
      </c>
      <c r="AC15" s="13"/>
      <c r="AD15" s="13"/>
      <c r="AE15" s="116" t="b">
        <v>0</v>
      </c>
      <c r="AF15" s="13" t="s">
        <v>9350</v>
      </c>
      <c r="AG15" s="13"/>
      <c r="AH15" s="13"/>
      <c r="AI15" s="67"/>
    </row>
    <row r="16" spans="1:35" ht="21" customHeight="1" thickBot="1">
      <c r="A16" s="710" t="s">
        <v>9253</v>
      </c>
      <c r="B16" s="711"/>
      <c r="C16" s="711"/>
      <c r="D16" s="711"/>
      <c r="E16" s="118"/>
      <c r="F16" s="80" t="s">
        <v>3595</v>
      </c>
      <c r="G16" s="80"/>
      <c r="H16" s="65"/>
      <c r="I16" s="80" t="s">
        <v>3596</v>
      </c>
      <c r="J16" s="80"/>
      <c r="K16" s="80" t="s">
        <v>3597</v>
      </c>
      <c r="L16" s="80"/>
      <c r="M16" s="119"/>
      <c r="N16" s="80" t="s">
        <v>3598</v>
      </c>
      <c r="O16" s="80"/>
      <c r="P16" s="80"/>
      <c r="Q16" s="119"/>
      <c r="R16" s="80" t="s">
        <v>9254</v>
      </c>
      <c r="S16" s="80"/>
      <c r="T16" s="80"/>
      <c r="U16" s="119"/>
      <c r="V16" s="80" t="s">
        <v>9255</v>
      </c>
      <c r="W16" s="80"/>
      <c r="X16" s="80"/>
      <c r="Y16" s="80"/>
      <c r="Z16" s="119"/>
      <c r="AA16" s="80" t="s">
        <v>9256</v>
      </c>
      <c r="AB16" s="80"/>
      <c r="AC16" s="80"/>
      <c r="AD16" s="80"/>
      <c r="AE16" s="119"/>
      <c r="AF16" s="80" t="s">
        <v>9257</v>
      </c>
      <c r="AG16" s="80"/>
      <c r="AH16" s="80"/>
      <c r="AI16" s="82"/>
    </row>
    <row r="17" spans="1:35" ht="21" customHeight="1">
      <c r="A17" s="731" t="s">
        <v>9258</v>
      </c>
      <c r="B17" s="732"/>
      <c r="C17" s="732"/>
      <c r="D17" s="732"/>
      <c r="E17" s="737"/>
      <c r="F17" s="738"/>
      <c r="G17" s="738"/>
      <c r="H17" s="738"/>
      <c r="I17" s="738"/>
      <c r="J17" s="738" t="s">
        <v>2174</v>
      </c>
      <c r="K17" s="738"/>
      <c r="L17" s="738"/>
      <c r="M17" s="738"/>
      <c r="N17" s="738" t="s">
        <v>9288</v>
      </c>
      <c r="O17" s="738"/>
      <c r="P17" s="738"/>
      <c r="Q17" s="738"/>
      <c r="R17" s="738"/>
      <c r="S17" s="738"/>
      <c r="T17" s="738" t="s">
        <v>9289</v>
      </c>
      <c r="U17" s="738"/>
      <c r="V17" s="739"/>
      <c r="W17" s="115"/>
      <c r="X17" s="408" t="s">
        <v>9260</v>
      </c>
      <c r="Y17" s="408"/>
      <c r="Z17" s="408"/>
      <c r="AA17" s="408"/>
      <c r="AB17" s="373"/>
      <c r="AC17" s="373"/>
      <c r="AD17" s="373"/>
      <c r="AE17" s="373"/>
      <c r="AF17" s="408" t="s">
        <v>9392</v>
      </c>
      <c r="AG17" s="408"/>
      <c r="AH17" s="408"/>
      <c r="AI17" s="409"/>
    </row>
    <row r="18" spans="1:35" ht="21" customHeight="1">
      <c r="A18" s="731"/>
      <c r="B18" s="732"/>
      <c r="C18" s="732"/>
      <c r="D18" s="732"/>
      <c r="E18" s="123"/>
      <c r="F18" s="460" t="s">
        <v>9259</v>
      </c>
      <c r="G18" s="460"/>
      <c r="H18" s="460"/>
      <c r="I18" s="460"/>
      <c r="J18" s="441"/>
      <c r="K18" s="441"/>
      <c r="L18" s="441"/>
      <c r="M18" s="57" t="s">
        <v>3790</v>
      </c>
      <c r="N18" s="555"/>
      <c r="O18" s="425"/>
      <c r="P18" s="425"/>
      <c r="Q18" s="425"/>
      <c r="R18" s="425"/>
      <c r="S18" s="425"/>
      <c r="T18" s="24"/>
      <c r="U18" s="13" t="s">
        <v>3599</v>
      </c>
      <c r="V18" s="26"/>
      <c r="W18" s="123"/>
      <c r="X18" s="460" t="s">
        <v>9263</v>
      </c>
      <c r="Y18" s="460"/>
      <c r="Z18" s="460"/>
      <c r="AA18" s="460"/>
      <c r="AB18" s="441"/>
      <c r="AC18" s="441"/>
      <c r="AD18" s="441"/>
      <c r="AE18" s="441"/>
      <c r="AF18" s="460" t="s">
        <v>9392</v>
      </c>
      <c r="AG18" s="460"/>
      <c r="AH18" s="13"/>
      <c r="AI18" s="67"/>
    </row>
    <row r="19" spans="1:35" ht="21" customHeight="1">
      <c r="A19" s="731"/>
      <c r="B19" s="732"/>
      <c r="C19" s="732"/>
      <c r="D19" s="732"/>
      <c r="E19" s="123"/>
      <c r="F19" s="460" t="s">
        <v>9262</v>
      </c>
      <c r="G19" s="460"/>
      <c r="H19" s="460"/>
      <c r="I19" s="460"/>
      <c r="J19" s="441"/>
      <c r="K19" s="441"/>
      <c r="L19" s="441"/>
      <c r="M19" s="13" t="s">
        <v>3600</v>
      </c>
      <c r="N19" s="555"/>
      <c r="O19" s="425"/>
      <c r="P19" s="425"/>
      <c r="Q19" s="425"/>
      <c r="R19" s="425"/>
      <c r="S19" s="425"/>
      <c r="T19" s="24"/>
      <c r="U19" s="13" t="s">
        <v>3599</v>
      </c>
      <c r="V19" s="26"/>
      <c r="W19" s="123"/>
      <c r="X19" s="460" t="s">
        <v>2205</v>
      </c>
      <c r="Y19" s="460"/>
      <c r="Z19" s="460"/>
      <c r="AA19" s="460"/>
      <c r="AB19" s="441"/>
      <c r="AC19" s="441"/>
      <c r="AD19" s="441"/>
      <c r="AE19" s="441"/>
      <c r="AF19" s="441"/>
      <c r="AG19" s="441"/>
      <c r="AH19" s="441"/>
      <c r="AI19" s="550"/>
    </row>
    <row r="20" spans="1:35" ht="21" customHeight="1">
      <c r="A20" s="731"/>
      <c r="B20" s="732"/>
      <c r="C20" s="732"/>
      <c r="D20" s="732"/>
      <c r="E20" s="123"/>
      <c r="F20" s="460" t="s">
        <v>9294</v>
      </c>
      <c r="G20" s="460"/>
      <c r="H20" s="460"/>
      <c r="I20" s="460"/>
      <c r="J20" s="441"/>
      <c r="K20" s="441"/>
      <c r="L20" s="441"/>
      <c r="M20" s="13" t="s">
        <v>3600</v>
      </c>
      <c r="N20" s="555"/>
      <c r="O20" s="425"/>
      <c r="P20" s="425"/>
      <c r="Q20" s="425"/>
      <c r="R20" s="425"/>
      <c r="S20" s="425"/>
      <c r="T20" s="24"/>
      <c r="U20" s="13" t="s">
        <v>3599</v>
      </c>
      <c r="V20" s="26"/>
      <c r="W20" s="123" t="b">
        <v>0</v>
      </c>
      <c r="X20" s="460" t="s">
        <v>9290</v>
      </c>
      <c r="Y20" s="460"/>
      <c r="Z20" s="460"/>
      <c r="AA20" s="460"/>
      <c r="AB20" s="441"/>
      <c r="AC20" s="441"/>
      <c r="AD20" s="441"/>
      <c r="AE20" s="441"/>
      <c r="AF20" s="441"/>
      <c r="AG20" s="441"/>
      <c r="AH20" s="441"/>
      <c r="AI20" s="550"/>
    </row>
    <row r="21" spans="1:35" ht="21" customHeight="1" thickBot="1">
      <c r="A21" s="733"/>
      <c r="B21" s="740"/>
      <c r="C21" s="740"/>
      <c r="D21" s="740"/>
      <c r="E21" s="122"/>
      <c r="F21" s="446" t="s">
        <v>9261</v>
      </c>
      <c r="G21" s="446"/>
      <c r="H21" s="446"/>
      <c r="I21" s="446"/>
      <c r="J21" s="552"/>
      <c r="K21" s="552"/>
      <c r="L21" s="552"/>
      <c r="M21" s="446" t="s">
        <v>3601</v>
      </c>
      <c r="N21" s="446"/>
      <c r="O21" s="446"/>
      <c r="P21" s="552"/>
      <c r="Q21" s="552"/>
      <c r="R21" s="552"/>
      <c r="S21" s="552"/>
      <c r="T21" s="552"/>
      <c r="U21" s="446" t="s">
        <v>3602</v>
      </c>
      <c r="V21" s="516"/>
      <c r="W21" s="122"/>
      <c r="X21" s="446" t="s">
        <v>9142</v>
      </c>
      <c r="Y21" s="446"/>
      <c r="Z21" s="446"/>
      <c r="AA21" s="446"/>
      <c r="AB21" s="552"/>
      <c r="AC21" s="552"/>
      <c r="AD21" s="552"/>
      <c r="AE21" s="552"/>
      <c r="AF21" s="552"/>
      <c r="AG21" s="552"/>
      <c r="AH21" s="552"/>
      <c r="AI21" s="741"/>
    </row>
    <row r="22" spans="1:35" ht="21" customHeight="1">
      <c r="A22" s="731" t="s">
        <v>9097</v>
      </c>
      <c r="B22" s="732"/>
      <c r="C22" s="732"/>
      <c r="D22" s="732"/>
      <c r="E22" s="709" t="s">
        <v>9123</v>
      </c>
      <c r="F22" s="709"/>
      <c r="G22" s="709"/>
      <c r="H22" s="709"/>
      <c r="I22" s="709"/>
      <c r="J22" s="709"/>
      <c r="K22" s="709"/>
      <c r="L22" s="709"/>
      <c r="M22" s="709"/>
      <c r="N22" s="709"/>
      <c r="O22" s="709" t="s">
        <v>9124</v>
      </c>
      <c r="P22" s="709"/>
      <c r="Q22" s="709"/>
      <c r="R22" s="709" t="s">
        <v>9125</v>
      </c>
      <c r="S22" s="709"/>
      <c r="T22" s="709"/>
      <c r="U22" s="709"/>
      <c r="V22" s="709"/>
      <c r="W22" s="709"/>
      <c r="X22" s="709"/>
      <c r="Y22" s="709"/>
      <c r="Z22" s="709" t="s">
        <v>9126</v>
      </c>
      <c r="AA22" s="709"/>
      <c r="AB22" s="709"/>
      <c r="AC22" s="709" t="s">
        <v>9231</v>
      </c>
      <c r="AD22" s="709"/>
      <c r="AE22" s="709"/>
      <c r="AF22" s="709" t="s">
        <v>1565</v>
      </c>
      <c r="AG22" s="709"/>
      <c r="AH22" s="709"/>
      <c r="AI22" s="87"/>
    </row>
    <row r="23" spans="1:35" ht="21" customHeight="1">
      <c r="A23" s="731"/>
      <c r="B23" s="732"/>
      <c r="C23" s="732"/>
      <c r="D23" s="732"/>
      <c r="E23" s="553" t="s">
        <v>9098</v>
      </c>
      <c r="F23" s="553"/>
      <c r="G23" s="553"/>
      <c r="H23" s="553"/>
      <c r="I23" s="553"/>
      <c r="J23" s="553"/>
      <c r="K23" s="553"/>
      <c r="L23" s="553"/>
      <c r="M23" s="553"/>
      <c r="N23" s="553"/>
      <c r="O23" s="553" t="s">
        <v>2198</v>
      </c>
      <c r="P23" s="553"/>
      <c r="Q23" s="553"/>
      <c r="R23" s="553" t="s">
        <v>2199</v>
      </c>
      <c r="S23" s="553"/>
      <c r="T23" s="553"/>
      <c r="U23" s="553"/>
      <c r="V23" s="553"/>
      <c r="W23" s="553"/>
      <c r="X23" s="553"/>
      <c r="Y23" s="553"/>
      <c r="Z23" s="553"/>
      <c r="AA23" s="553"/>
      <c r="AB23" s="553"/>
      <c r="AC23" s="554"/>
      <c r="AD23" s="554"/>
      <c r="AE23" s="554"/>
      <c r="AF23" s="554"/>
      <c r="AG23" s="554"/>
      <c r="AH23" s="554"/>
      <c r="AI23" s="88"/>
    </row>
    <row r="24" spans="1:35" ht="21" customHeight="1">
      <c r="A24" s="731"/>
      <c r="B24" s="732"/>
      <c r="C24" s="732"/>
      <c r="D24" s="732"/>
      <c r="E24" s="553" t="s">
        <v>9308</v>
      </c>
      <c r="F24" s="553"/>
      <c r="G24" s="553"/>
      <c r="H24" s="553"/>
      <c r="I24" s="553"/>
      <c r="J24" s="553"/>
      <c r="K24" s="553"/>
      <c r="L24" s="553"/>
      <c r="M24" s="553"/>
      <c r="N24" s="553"/>
      <c r="O24" s="553" t="s">
        <v>2200</v>
      </c>
      <c r="P24" s="553"/>
      <c r="Q24" s="553"/>
      <c r="R24" s="553" t="s">
        <v>2201</v>
      </c>
      <c r="S24" s="553"/>
      <c r="T24" s="553"/>
      <c r="U24" s="553"/>
      <c r="V24" s="553"/>
      <c r="W24" s="553"/>
      <c r="X24" s="553"/>
      <c r="Y24" s="553"/>
      <c r="Z24" s="553"/>
      <c r="AA24" s="553"/>
      <c r="AB24" s="553"/>
      <c r="AC24" s="554"/>
      <c r="AD24" s="554"/>
      <c r="AE24" s="554"/>
      <c r="AF24" s="554"/>
      <c r="AG24" s="554"/>
      <c r="AH24" s="554"/>
      <c r="AI24" s="88"/>
    </row>
    <row r="25" spans="1:35" ht="21" customHeight="1">
      <c r="A25" s="731"/>
      <c r="B25" s="732"/>
      <c r="C25" s="732"/>
      <c r="D25" s="732"/>
      <c r="E25" s="553" t="s">
        <v>9099</v>
      </c>
      <c r="F25" s="553"/>
      <c r="G25" s="553"/>
      <c r="H25" s="553"/>
      <c r="I25" s="553"/>
      <c r="J25" s="553"/>
      <c r="K25" s="553"/>
      <c r="L25" s="553"/>
      <c r="M25" s="553"/>
      <c r="N25" s="553"/>
      <c r="O25" s="553" t="s">
        <v>2200</v>
      </c>
      <c r="P25" s="553"/>
      <c r="Q25" s="553"/>
      <c r="R25" s="553" t="s">
        <v>9116</v>
      </c>
      <c r="S25" s="553"/>
      <c r="T25" s="553"/>
      <c r="U25" s="553"/>
      <c r="V25" s="553"/>
      <c r="W25" s="553"/>
      <c r="X25" s="553"/>
      <c r="Y25" s="553"/>
      <c r="Z25" s="553" t="s">
        <v>2201</v>
      </c>
      <c r="AA25" s="553"/>
      <c r="AB25" s="553"/>
      <c r="AC25" s="554"/>
      <c r="AD25" s="554"/>
      <c r="AE25" s="554"/>
      <c r="AF25" s="554"/>
      <c r="AG25" s="554"/>
      <c r="AH25" s="554"/>
      <c r="AI25" s="88"/>
    </row>
    <row r="26" spans="1:35" ht="21" customHeight="1">
      <c r="A26" s="731"/>
      <c r="B26" s="732"/>
      <c r="C26" s="732"/>
      <c r="D26" s="732"/>
      <c r="E26" s="553" t="s">
        <v>9100</v>
      </c>
      <c r="F26" s="553"/>
      <c r="G26" s="553"/>
      <c r="H26" s="553"/>
      <c r="I26" s="553"/>
      <c r="J26" s="553"/>
      <c r="K26" s="553"/>
      <c r="L26" s="553"/>
      <c r="M26" s="553"/>
      <c r="N26" s="553"/>
      <c r="O26" s="553" t="s">
        <v>2200</v>
      </c>
      <c r="P26" s="553"/>
      <c r="Q26" s="553"/>
      <c r="R26" s="553" t="s">
        <v>2201</v>
      </c>
      <c r="S26" s="553"/>
      <c r="T26" s="553"/>
      <c r="U26" s="553"/>
      <c r="V26" s="553"/>
      <c r="W26" s="553"/>
      <c r="X26" s="553"/>
      <c r="Y26" s="553"/>
      <c r="Z26" s="553"/>
      <c r="AA26" s="553"/>
      <c r="AB26" s="553"/>
      <c r="AC26" s="554"/>
      <c r="AD26" s="554"/>
      <c r="AE26" s="554"/>
      <c r="AF26" s="554"/>
      <c r="AG26" s="554"/>
      <c r="AH26" s="554"/>
      <c r="AI26" s="88"/>
    </row>
    <row r="27" spans="1:35" ht="21" customHeight="1">
      <c r="A27" s="731"/>
      <c r="B27" s="732"/>
      <c r="C27" s="732"/>
      <c r="D27" s="732"/>
      <c r="E27" s="553" t="s">
        <v>9101</v>
      </c>
      <c r="F27" s="553"/>
      <c r="G27" s="553"/>
      <c r="H27" s="553"/>
      <c r="I27" s="553"/>
      <c r="J27" s="553"/>
      <c r="K27" s="553"/>
      <c r="L27" s="553"/>
      <c r="M27" s="553"/>
      <c r="N27" s="553"/>
      <c r="O27" s="553" t="s">
        <v>2200</v>
      </c>
      <c r="P27" s="553"/>
      <c r="Q27" s="553"/>
      <c r="R27" s="553" t="s">
        <v>9117</v>
      </c>
      <c r="S27" s="553"/>
      <c r="T27" s="553"/>
      <c r="U27" s="553"/>
      <c r="V27" s="553"/>
      <c r="W27" s="553"/>
      <c r="X27" s="553"/>
      <c r="Y27" s="553"/>
      <c r="Z27" s="553" t="s">
        <v>2201</v>
      </c>
      <c r="AA27" s="553"/>
      <c r="AB27" s="553"/>
      <c r="AC27" s="554"/>
      <c r="AD27" s="554"/>
      <c r="AE27" s="554"/>
      <c r="AF27" s="554"/>
      <c r="AG27" s="554"/>
      <c r="AH27" s="554"/>
      <c r="AI27" s="88"/>
    </row>
    <row r="28" spans="1:35" ht="21" customHeight="1">
      <c r="A28" s="731"/>
      <c r="B28" s="732"/>
      <c r="C28" s="732"/>
      <c r="D28" s="732"/>
      <c r="E28" s="553" t="s">
        <v>9102</v>
      </c>
      <c r="F28" s="553"/>
      <c r="G28" s="553"/>
      <c r="H28" s="553"/>
      <c r="I28" s="553"/>
      <c r="J28" s="553"/>
      <c r="K28" s="553"/>
      <c r="L28" s="553"/>
      <c r="M28" s="553"/>
      <c r="N28" s="553"/>
      <c r="O28" s="553" t="s">
        <v>2200</v>
      </c>
      <c r="P28" s="553"/>
      <c r="Q28" s="553"/>
      <c r="R28" s="553" t="s">
        <v>9118</v>
      </c>
      <c r="S28" s="553"/>
      <c r="T28" s="553"/>
      <c r="U28" s="553"/>
      <c r="V28" s="553"/>
      <c r="W28" s="553"/>
      <c r="X28" s="553"/>
      <c r="Y28" s="553"/>
      <c r="Z28" s="553" t="s">
        <v>2201</v>
      </c>
      <c r="AA28" s="553"/>
      <c r="AB28" s="553"/>
      <c r="AC28" s="554"/>
      <c r="AD28" s="554"/>
      <c r="AE28" s="554"/>
      <c r="AF28" s="554"/>
      <c r="AG28" s="554"/>
      <c r="AH28" s="554"/>
      <c r="AI28" s="88"/>
    </row>
    <row r="29" spans="1:35" ht="21" customHeight="1">
      <c r="A29" s="731"/>
      <c r="B29" s="732"/>
      <c r="C29" s="732"/>
      <c r="D29" s="732"/>
      <c r="E29" s="553" t="s">
        <v>9103</v>
      </c>
      <c r="F29" s="553"/>
      <c r="G29" s="553"/>
      <c r="H29" s="553"/>
      <c r="I29" s="553"/>
      <c r="J29" s="553"/>
      <c r="K29" s="553"/>
      <c r="L29" s="553"/>
      <c r="M29" s="553"/>
      <c r="N29" s="553"/>
      <c r="O29" s="553" t="s">
        <v>9111</v>
      </c>
      <c r="P29" s="553"/>
      <c r="Q29" s="553"/>
      <c r="R29" s="553" t="s">
        <v>8077</v>
      </c>
      <c r="S29" s="553"/>
      <c r="T29" s="553"/>
      <c r="U29" s="553"/>
      <c r="V29" s="553"/>
      <c r="W29" s="553"/>
      <c r="X29" s="553"/>
      <c r="Y29" s="553"/>
      <c r="Z29" s="553"/>
      <c r="AA29" s="553"/>
      <c r="AB29" s="553"/>
      <c r="AC29" s="554"/>
      <c r="AD29" s="554"/>
      <c r="AE29" s="554"/>
      <c r="AF29" s="554"/>
      <c r="AG29" s="554"/>
      <c r="AH29" s="554"/>
      <c r="AI29" s="88"/>
    </row>
    <row r="30" spans="1:35" ht="21" customHeight="1">
      <c r="A30" s="731"/>
      <c r="B30" s="732"/>
      <c r="C30" s="732"/>
      <c r="D30" s="732"/>
      <c r="E30" s="553" t="s">
        <v>9104</v>
      </c>
      <c r="F30" s="553"/>
      <c r="G30" s="553"/>
      <c r="H30" s="553"/>
      <c r="I30" s="553"/>
      <c r="J30" s="553"/>
      <c r="K30" s="553"/>
      <c r="L30" s="553"/>
      <c r="M30" s="553"/>
      <c r="N30" s="553"/>
      <c r="O30" s="553" t="s">
        <v>2200</v>
      </c>
      <c r="P30" s="553"/>
      <c r="Q30" s="553"/>
      <c r="R30" s="553" t="s">
        <v>2201</v>
      </c>
      <c r="S30" s="553"/>
      <c r="T30" s="553"/>
      <c r="U30" s="553"/>
      <c r="V30" s="553"/>
      <c r="W30" s="553"/>
      <c r="X30" s="553"/>
      <c r="Y30" s="553"/>
      <c r="Z30" s="553"/>
      <c r="AA30" s="553"/>
      <c r="AB30" s="553"/>
      <c r="AC30" s="554"/>
      <c r="AD30" s="554"/>
      <c r="AE30" s="554"/>
      <c r="AF30" s="554"/>
      <c r="AG30" s="554"/>
      <c r="AH30" s="554"/>
      <c r="AI30" s="88"/>
    </row>
    <row r="31" spans="1:35" ht="21" customHeight="1">
      <c r="A31" s="731"/>
      <c r="B31" s="732"/>
      <c r="C31" s="732"/>
      <c r="D31" s="732"/>
      <c r="E31" s="553" t="s">
        <v>9105</v>
      </c>
      <c r="F31" s="553"/>
      <c r="G31" s="553"/>
      <c r="H31" s="553"/>
      <c r="I31" s="553"/>
      <c r="J31" s="553"/>
      <c r="K31" s="553"/>
      <c r="L31" s="553"/>
      <c r="M31" s="553"/>
      <c r="N31" s="553"/>
      <c r="O31" s="553" t="s">
        <v>9111</v>
      </c>
      <c r="P31" s="553"/>
      <c r="Q31" s="553"/>
      <c r="R31" s="553" t="s">
        <v>9119</v>
      </c>
      <c r="S31" s="553"/>
      <c r="T31" s="553"/>
      <c r="U31" s="553"/>
      <c r="V31" s="553"/>
      <c r="W31" s="553"/>
      <c r="X31" s="553"/>
      <c r="Y31" s="553"/>
      <c r="Z31" s="553" t="s">
        <v>9122</v>
      </c>
      <c r="AA31" s="553"/>
      <c r="AB31" s="553"/>
      <c r="AC31" s="554"/>
      <c r="AD31" s="554"/>
      <c r="AE31" s="554"/>
      <c r="AF31" s="554"/>
      <c r="AG31" s="554"/>
      <c r="AH31" s="554"/>
      <c r="AI31" s="88"/>
    </row>
    <row r="32" spans="1:35" ht="21" customHeight="1">
      <c r="A32" s="731"/>
      <c r="B32" s="732"/>
      <c r="C32" s="732"/>
      <c r="D32" s="732"/>
      <c r="E32" s="553" t="s">
        <v>9106</v>
      </c>
      <c r="F32" s="553"/>
      <c r="G32" s="553"/>
      <c r="H32" s="553"/>
      <c r="I32" s="553"/>
      <c r="J32" s="553"/>
      <c r="K32" s="553"/>
      <c r="L32" s="553"/>
      <c r="M32" s="553"/>
      <c r="N32" s="553"/>
      <c r="O32" s="553" t="s">
        <v>9111</v>
      </c>
      <c r="P32" s="553"/>
      <c r="Q32" s="553"/>
      <c r="R32" s="553" t="s">
        <v>9119</v>
      </c>
      <c r="S32" s="553"/>
      <c r="T32" s="553"/>
      <c r="U32" s="553"/>
      <c r="V32" s="553"/>
      <c r="W32" s="553"/>
      <c r="X32" s="553"/>
      <c r="Y32" s="553"/>
      <c r="Z32" s="553" t="s">
        <v>9122</v>
      </c>
      <c r="AA32" s="553"/>
      <c r="AB32" s="553"/>
      <c r="AC32" s="554"/>
      <c r="AD32" s="554"/>
      <c r="AE32" s="554"/>
      <c r="AF32" s="554"/>
      <c r="AG32" s="554"/>
      <c r="AH32" s="554"/>
      <c r="AI32" s="88"/>
    </row>
    <row r="33" spans="1:35" ht="21" customHeight="1">
      <c r="A33" s="731"/>
      <c r="B33" s="732"/>
      <c r="C33" s="732"/>
      <c r="D33" s="732"/>
      <c r="E33" s="553" t="s">
        <v>9107</v>
      </c>
      <c r="F33" s="553"/>
      <c r="G33" s="553"/>
      <c r="H33" s="553"/>
      <c r="I33" s="553"/>
      <c r="J33" s="553"/>
      <c r="K33" s="553"/>
      <c r="L33" s="553"/>
      <c r="M33" s="553"/>
      <c r="N33" s="553"/>
      <c r="O33" s="553" t="s">
        <v>2200</v>
      </c>
      <c r="P33" s="553"/>
      <c r="Q33" s="553"/>
      <c r="R33" s="553" t="s">
        <v>9120</v>
      </c>
      <c r="S33" s="553"/>
      <c r="T33" s="553"/>
      <c r="U33" s="553"/>
      <c r="V33" s="553"/>
      <c r="W33" s="553"/>
      <c r="X33" s="553"/>
      <c r="Y33" s="553"/>
      <c r="Z33" s="553" t="s">
        <v>2201</v>
      </c>
      <c r="AA33" s="553"/>
      <c r="AB33" s="553"/>
      <c r="AC33" s="554"/>
      <c r="AD33" s="554"/>
      <c r="AE33" s="554"/>
      <c r="AF33" s="554"/>
      <c r="AG33" s="554"/>
      <c r="AH33" s="554"/>
      <c r="AI33" s="88"/>
    </row>
    <row r="34" spans="1:35" ht="21" customHeight="1">
      <c r="A34" s="731"/>
      <c r="B34" s="732"/>
      <c r="C34" s="732"/>
      <c r="D34" s="732"/>
      <c r="E34" s="553" t="s">
        <v>9108</v>
      </c>
      <c r="F34" s="553"/>
      <c r="G34" s="553"/>
      <c r="H34" s="553"/>
      <c r="I34" s="553"/>
      <c r="J34" s="553"/>
      <c r="K34" s="553"/>
      <c r="L34" s="553"/>
      <c r="M34" s="553"/>
      <c r="N34" s="553"/>
      <c r="O34" s="553" t="s">
        <v>2202</v>
      </c>
      <c r="P34" s="553"/>
      <c r="Q34" s="553"/>
      <c r="R34" s="553" t="s">
        <v>2203</v>
      </c>
      <c r="S34" s="553"/>
      <c r="T34" s="553"/>
      <c r="U34" s="553"/>
      <c r="V34" s="553"/>
      <c r="W34" s="553"/>
      <c r="X34" s="553"/>
      <c r="Y34" s="553"/>
      <c r="Z34" s="553"/>
      <c r="AA34" s="553"/>
      <c r="AB34" s="553"/>
      <c r="AC34" s="554"/>
      <c r="AD34" s="554"/>
      <c r="AE34" s="554"/>
      <c r="AF34" s="554"/>
      <c r="AG34" s="554"/>
      <c r="AH34" s="554"/>
      <c r="AI34" s="88"/>
    </row>
    <row r="35" spans="1:35" ht="21" customHeight="1">
      <c r="A35" s="731"/>
      <c r="B35" s="732"/>
      <c r="C35" s="732"/>
      <c r="D35" s="732"/>
      <c r="E35" s="558" t="s">
        <v>9109</v>
      </c>
      <c r="F35" s="558"/>
      <c r="G35" s="558"/>
      <c r="H35" s="558"/>
      <c r="I35" s="558"/>
      <c r="J35" s="558"/>
      <c r="K35" s="558"/>
      <c r="L35" s="558"/>
      <c r="M35" s="558"/>
      <c r="N35" s="558"/>
      <c r="O35" s="558" t="s">
        <v>2198</v>
      </c>
      <c r="P35" s="558"/>
      <c r="Q35" s="558"/>
      <c r="R35" s="558" t="s">
        <v>2199</v>
      </c>
      <c r="S35" s="558"/>
      <c r="T35" s="558"/>
      <c r="U35" s="558"/>
      <c r="V35" s="558"/>
      <c r="W35" s="558"/>
      <c r="X35" s="558"/>
      <c r="Y35" s="558"/>
      <c r="Z35" s="558"/>
      <c r="AA35" s="558"/>
      <c r="AB35" s="558"/>
      <c r="AC35" s="554"/>
      <c r="AD35" s="554"/>
      <c r="AE35" s="554"/>
      <c r="AF35" s="554"/>
      <c r="AG35" s="554"/>
      <c r="AH35" s="554"/>
      <c r="AI35" s="88"/>
    </row>
    <row r="36" spans="1:35" ht="21" customHeight="1" thickBot="1">
      <c r="A36" s="733"/>
      <c r="B36" s="740"/>
      <c r="C36" s="740"/>
      <c r="D36" s="734"/>
      <c r="E36" s="561"/>
      <c r="F36" s="422"/>
      <c r="G36" s="422"/>
      <c r="H36" s="422"/>
      <c r="I36" s="422"/>
      <c r="J36" s="422"/>
      <c r="K36" s="422"/>
      <c r="L36" s="422"/>
      <c r="M36" s="422"/>
      <c r="N36" s="422"/>
      <c r="O36" s="422"/>
      <c r="P36" s="422"/>
      <c r="Q36" s="422"/>
      <c r="R36" s="422"/>
      <c r="S36" s="422"/>
      <c r="T36" s="422"/>
      <c r="U36" s="422"/>
      <c r="V36" s="422"/>
      <c r="W36" s="422"/>
      <c r="X36" s="422"/>
      <c r="Y36" s="422"/>
      <c r="Z36" s="465" t="s">
        <v>9236</v>
      </c>
      <c r="AA36" s="465"/>
      <c r="AB36" s="459"/>
      <c r="AC36" s="459">
        <f>SUM(AC23:AE35)</f>
        <v>0</v>
      </c>
      <c r="AD36" s="382"/>
      <c r="AE36" s="382"/>
      <c r="AF36" s="382">
        <f>SUM(AF23:AH35)</f>
        <v>0</v>
      </c>
      <c r="AG36" s="382"/>
      <c r="AH36" s="382"/>
      <c r="AI36" s="83"/>
    </row>
    <row r="37" spans="1:35" ht="21" customHeight="1" thickBot="1">
      <c r="A37" s="747" t="s">
        <v>9225</v>
      </c>
      <c r="B37" s="748"/>
      <c r="C37" s="748"/>
      <c r="D37" s="748"/>
      <c r="E37" s="748"/>
      <c r="F37" s="748"/>
      <c r="G37" s="748"/>
      <c r="H37" s="748"/>
      <c r="I37" s="748"/>
      <c r="J37" s="749"/>
      <c r="K37" s="119">
        <v>0</v>
      </c>
      <c r="L37" s="114" t="s">
        <v>9531</v>
      </c>
      <c r="M37" s="80"/>
      <c r="N37" s="65"/>
      <c r="O37" s="80" t="s">
        <v>9530</v>
      </c>
      <c r="P37" s="65"/>
      <c r="Q37" s="80" t="s">
        <v>9529</v>
      </c>
      <c r="R37" s="65"/>
      <c r="S37" s="80" t="s">
        <v>9528</v>
      </c>
      <c r="T37" s="65"/>
      <c r="U37" s="80" t="s">
        <v>9527</v>
      </c>
      <c r="V37" s="65"/>
      <c r="W37" s="80" t="s">
        <v>9526</v>
      </c>
      <c r="X37" s="65"/>
      <c r="Y37" s="80" t="s">
        <v>9525</v>
      </c>
      <c r="Z37" s="80"/>
      <c r="AA37" s="80" t="s">
        <v>9524</v>
      </c>
      <c r="AB37" s="80"/>
      <c r="AC37" s="80" t="s">
        <v>9523</v>
      </c>
      <c r="AD37" s="80"/>
      <c r="AE37" s="80"/>
      <c r="AF37" s="80"/>
      <c r="AG37" s="80"/>
      <c r="AH37" s="80"/>
      <c r="AI37" s="82"/>
    </row>
    <row r="38" spans="1:35" ht="21" customHeight="1" thickBot="1">
      <c r="A38" s="747" t="s">
        <v>9522</v>
      </c>
      <c r="B38" s="748"/>
      <c r="C38" s="748"/>
      <c r="D38" s="748"/>
      <c r="E38" s="748"/>
      <c r="F38" s="748"/>
      <c r="G38" s="748"/>
      <c r="H38" s="748"/>
      <c r="I38" s="748"/>
      <c r="J38" s="749"/>
      <c r="K38" s="119">
        <v>0</v>
      </c>
      <c r="L38" s="114" t="s">
        <v>9538</v>
      </c>
      <c r="M38" s="80"/>
      <c r="N38" s="80"/>
      <c r="O38" s="113" t="s">
        <v>9539</v>
      </c>
      <c r="P38" s="80"/>
      <c r="Q38" s="80" t="s">
        <v>9537</v>
      </c>
      <c r="R38" s="65"/>
      <c r="S38" s="80"/>
      <c r="T38" s="80" t="s">
        <v>9536</v>
      </c>
      <c r="U38" s="65"/>
      <c r="V38" s="80"/>
      <c r="W38" s="80" t="s">
        <v>9535</v>
      </c>
      <c r="X38" s="65"/>
      <c r="Y38" s="80"/>
      <c r="Z38" s="114" t="s">
        <v>9534</v>
      </c>
      <c r="AA38" s="80"/>
      <c r="AB38" s="65"/>
      <c r="AC38" s="80" t="s">
        <v>9533</v>
      </c>
      <c r="AD38" s="80"/>
      <c r="AE38" s="80" t="s">
        <v>9532</v>
      </c>
      <c r="AF38" s="80"/>
      <c r="AG38" s="80"/>
      <c r="AH38" s="80"/>
      <c r="AI38" s="82"/>
    </row>
    <row r="39" spans="1:35" ht="21" customHeight="1">
      <c r="A39" s="707" t="s">
        <v>9351</v>
      </c>
      <c r="B39" s="703"/>
      <c r="C39" s="703"/>
      <c r="D39" s="703"/>
      <c r="E39" s="431"/>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67"/>
    </row>
    <row r="40" spans="1:35" ht="21" customHeight="1">
      <c r="A40" s="708"/>
      <c r="B40" s="709"/>
      <c r="C40" s="709"/>
      <c r="D40" s="709"/>
      <c r="E40" s="434"/>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67"/>
    </row>
    <row r="41" spans="1:35" ht="21" customHeight="1">
      <c r="A41" s="708"/>
      <c r="B41" s="709"/>
      <c r="C41" s="709"/>
      <c r="D41" s="709"/>
      <c r="E41" s="434"/>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67"/>
    </row>
    <row r="42" spans="1:35" ht="21" customHeight="1" thickBot="1">
      <c r="A42" s="710"/>
      <c r="B42" s="711"/>
      <c r="C42" s="711"/>
      <c r="D42" s="711"/>
      <c r="E42" s="435"/>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576"/>
    </row>
  </sheetData>
  <sheetProtection password="C724" sheet="1" objects="1" scenarios="1" selectLockedCells="1"/>
  <customSheetViews>
    <customSheetView guid="{BD673287-A10F-4068-ABD9-63827D97DB26}" showGridLines="0">
      <selection activeCell="AC33" sqref="AC33:AE33"/>
      <pageMargins left="0.39370078740157483" right="0.39370078740157483" top="0.23622047244094491" bottom="0.62992125984251968" header="0.23622047244094491" footer="0.31496062992125984"/>
      <printOptions horizontalCentered="1"/>
      <pageSetup paperSize="9" scale="99" orientation="portrait" horizontalDpi="4294967293" r:id="rId1"/>
      <headerFooter alignWithMargins="0">
        <oddFooter>&amp;C京都府脳卒中地域連携パス&amp;R計画管理病院＆生活期医療機関へ</oddFooter>
      </headerFooter>
    </customSheetView>
    <customSheetView guid="{FF958D2F-9903-489A-8E2E-7F86E054E683}" showGridLines="0">
      <selection activeCell="I7" sqref="I7:AI7"/>
      <pageMargins left="0.39370078740157483" right="0.39370078740157483" top="0.23622047244094491" bottom="0.62992125984251968" header="0.23622047244094491" footer="0.31496062992125984"/>
      <printOptions horizontalCentered="1"/>
      <pageSetup paperSize="9" scale="99" orientation="portrait" horizontalDpi="4294967293" r:id="rId2"/>
      <headerFooter alignWithMargins="0">
        <oddFooter>&amp;C京都府脳卒中地域連携パス&amp;R計画管理病院＆生活期医療機関へ</oddFooter>
      </headerFooter>
    </customSheetView>
    <customSheetView guid="{D639767C-AAF5-43B7-B827-8C53261E766A}" showGridLines="0">
      <selection activeCell="E2" sqref="E2:L2"/>
      <pageMargins left="0.39370078740157483" right="0.39370078740157483" top="0.23622047244094491" bottom="0.62992125984251968" header="0.23622047244094491" footer="0.31496062992125984"/>
      <printOptions horizontalCentered="1"/>
      <pageSetup paperSize="9" scale="99" orientation="portrait" horizontalDpi="4294967293" r:id="rId3"/>
      <headerFooter alignWithMargins="0">
        <oddFooter>&amp;C京都府脳卒中地域連携パス&amp;R計画管理病院＆生活期医療機関へ</oddFooter>
      </headerFooter>
    </customSheetView>
    <customSheetView guid="{88F1D327-FFB5-4F25-B49B-DDD0F9774A98}" showGridLines="0">
      <selection activeCell="E2" sqref="E2:L2"/>
      <pageMargins left="0.39370078740157483" right="0.39370078740157483" top="0.23622047244094491" bottom="0.62992125984251968" header="0.23622047244094491" footer="0.31496062992125984"/>
      <printOptions horizontalCentered="1"/>
      <pageSetup paperSize="9" scale="99" orientation="portrait" horizontalDpi="4294967293" r:id="rId4"/>
      <headerFooter alignWithMargins="0">
        <oddFooter>&amp;C京都府脳卒中地域連携パス&amp;R計画管理病院＆生活期医療機関へ</oddFooter>
      </headerFooter>
    </customSheetView>
    <customSheetView guid="{974C7168-E865-490F-B85C-3CD4E07AE638}" showGridLines="0" topLeftCell="A13">
      <selection activeCell="E2" sqref="E2:L2"/>
      <pageMargins left="0.39370078740157483" right="0.39370078740157483" top="0.23622047244094491" bottom="0.62992125984251968" header="0.23622047244094491" footer="0.31496062992125984"/>
      <printOptions horizontalCentered="1"/>
      <pageSetup paperSize="9" scale="99" orientation="portrait" horizontalDpi="4294967293" r:id="rId5"/>
      <headerFooter alignWithMargins="0">
        <oddFooter>&amp;C京都府脳卒中地域連携パス&amp;R計画管理病院＆生活期医療機関へ</oddFooter>
      </headerFooter>
    </customSheetView>
    <customSheetView guid="{72EBFE53-015F-4AF5-85E5-6EE368152204}" showGridLines="0">
      <selection activeCell="E2" sqref="E2:L2"/>
      <pageMargins left="0.39370078740157483" right="0.39370078740157483" top="0.23622047244094491" bottom="0.62992125984251968" header="0.23622047244094491" footer="0.31496062992125984"/>
      <printOptions horizontalCentered="1"/>
      <pageSetup paperSize="9" scale="99" orientation="portrait" horizontalDpi="4294967293" r:id="rId6"/>
      <headerFooter alignWithMargins="0">
        <oddFooter>&amp;C京都府医師会地域連携パス&amp;R計画管理病院＆生活期医療機関へ</oddFooter>
      </headerFooter>
    </customSheetView>
    <customSheetView guid="{BFAD5E82-91BD-4865-8828-7A5CD3B0AD02}" showGridLines="0" topLeftCell="A8">
      <selection activeCell="J19" sqref="J19:L19"/>
      <pageMargins left="0.39370078740157483" right="0.39370078740157483" top="0.23622047244094491" bottom="0.62992125984251968" header="0.23622047244094491" footer="0.31496062992125984"/>
      <printOptions horizontalCentered="1"/>
      <pageSetup paperSize="9" scale="99" orientation="portrait" horizontalDpi="4294967293" r:id="rId7"/>
      <headerFooter alignWithMargins="0">
        <oddFooter>&amp;C京都府脳卒中地域連携パス&amp;R計画管理病院＆生活期医療機関へ</oddFooter>
      </headerFooter>
    </customSheetView>
    <customSheetView guid="{DA3E2843-7809-455C-A4BC-B15E27031169}" showGridLines="0">
      <selection activeCell="AC33" sqref="AC33:AE33"/>
      <pageMargins left="0.39370078740157483" right="0.39370078740157483" top="0.23622047244094491" bottom="0.62992125984251968" header="0.23622047244094491" footer="0.31496062992125984"/>
      <printOptions horizontalCentered="1"/>
      <pageSetup paperSize="9" scale="99" orientation="portrait" horizontalDpi="4294967293" r:id="rId8"/>
      <headerFooter alignWithMargins="0">
        <oddFooter>&amp;C京都府脳卒中地域連携パス&amp;R計画管理病院＆生活期医療機関へ</oddFooter>
      </headerFooter>
    </customSheetView>
  </customSheetViews>
  <mergeCells count="175">
    <mergeCell ref="A37:J37"/>
    <mergeCell ref="A38:J38"/>
    <mergeCell ref="E2:L2"/>
    <mergeCell ref="AA1:AI1"/>
    <mergeCell ref="Z3:AE4"/>
    <mergeCell ref="AF3:AG4"/>
    <mergeCell ref="O2:Y2"/>
    <mergeCell ref="Z2:AA2"/>
    <mergeCell ref="AB2:AI2"/>
    <mergeCell ref="S3:T4"/>
    <mergeCell ref="AF33:AH33"/>
    <mergeCell ref="AF30:AH30"/>
    <mergeCell ref="AC29:AE29"/>
    <mergeCell ref="AC32:AE32"/>
    <mergeCell ref="AF32:AH32"/>
    <mergeCell ref="AC31:AE31"/>
    <mergeCell ref="AF31:AH31"/>
    <mergeCell ref="AF26:AH26"/>
    <mergeCell ref="U3:V4"/>
    <mergeCell ref="W3:Y4"/>
    <mergeCell ref="Z24:AB24"/>
    <mergeCell ref="AC26:AE26"/>
    <mergeCell ref="AF24:AH24"/>
    <mergeCell ref="AH3:AI4"/>
    <mergeCell ref="AF23:AH23"/>
    <mergeCell ref="AC24:AE24"/>
    <mergeCell ref="AH17:AI17"/>
    <mergeCell ref="AF17:AG17"/>
    <mergeCell ref="F6:H6"/>
    <mergeCell ref="J17:M17"/>
    <mergeCell ref="J9:L9"/>
    <mergeCell ref="E7:H7"/>
    <mergeCell ref="I7:AI7"/>
    <mergeCell ref="R6:T6"/>
    <mergeCell ref="N8:P8"/>
    <mergeCell ref="Z9:AC9"/>
    <mergeCell ref="AD9:AH9"/>
    <mergeCell ref="N10:Q10"/>
    <mergeCell ref="AF22:AH22"/>
    <mergeCell ref="J21:L21"/>
    <mergeCell ref="M21:O21"/>
    <mergeCell ref="N17:S17"/>
    <mergeCell ref="Z22:AB22"/>
    <mergeCell ref="N18:S18"/>
    <mergeCell ref="E22:N22"/>
    <mergeCell ref="F13:G13"/>
    <mergeCell ref="F21:I21"/>
    <mergeCell ref="Z25:AB25"/>
    <mergeCell ref="AC28:AE28"/>
    <mergeCell ref="O22:Q22"/>
    <mergeCell ref="AB17:AE17"/>
    <mergeCell ref="AB18:AE18"/>
    <mergeCell ref="X18:AA18"/>
    <mergeCell ref="R23:Y23"/>
    <mergeCell ref="Z27:AB27"/>
    <mergeCell ref="AF25:AH25"/>
    <mergeCell ref="AF27:AH27"/>
    <mergeCell ref="AC25:AE25"/>
    <mergeCell ref="AC27:AE27"/>
    <mergeCell ref="AC22:AE22"/>
    <mergeCell ref="AC23:AE23"/>
    <mergeCell ref="Z23:AB23"/>
    <mergeCell ref="AB19:AI19"/>
    <mergeCell ref="AB20:AI20"/>
    <mergeCell ref="X21:AA21"/>
    <mergeCell ref="AF18:AG18"/>
    <mergeCell ref="AB21:AI21"/>
    <mergeCell ref="X17:AA17"/>
    <mergeCell ref="U21:V21"/>
    <mergeCell ref="O27:Q27"/>
    <mergeCell ref="R27:Y27"/>
    <mergeCell ref="E25:N25"/>
    <mergeCell ref="O25:Q25"/>
    <mergeCell ref="R25:Y25"/>
    <mergeCell ref="S11:U11"/>
    <mergeCell ref="S15:V15"/>
    <mergeCell ref="Q12:S12"/>
    <mergeCell ref="E23:N23"/>
    <mergeCell ref="O23:Q23"/>
    <mergeCell ref="K5:L5"/>
    <mergeCell ref="I5:J5"/>
    <mergeCell ref="E8:F8"/>
    <mergeCell ref="G8:I8"/>
    <mergeCell ref="J10:L10"/>
    <mergeCell ref="F5:G5"/>
    <mergeCell ref="AF36:AH36"/>
    <mergeCell ref="AF35:AH35"/>
    <mergeCell ref="O33:Q33"/>
    <mergeCell ref="R33:Y33"/>
    <mergeCell ref="R31:Y31"/>
    <mergeCell ref="Z31:AB31"/>
    <mergeCell ref="O32:Q32"/>
    <mergeCell ref="R32:Y32"/>
    <mergeCell ref="E36:Y36"/>
    <mergeCell ref="E32:N32"/>
    <mergeCell ref="AC33:AE33"/>
    <mergeCell ref="Z36:AB36"/>
    <mergeCell ref="R34:Y34"/>
    <mergeCell ref="Z34:AB34"/>
    <mergeCell ref="Z32:AB32"/>
    <mergeCell ref="AC36:AE36"/>
    <mergeCell ref="Z35:AB35"/>
    <mergeCell ref="Z33:AB33"/>
    <mergeCell ref="E29:N29"/>
    <mergeCell ref="A39:D42"/>
    <mergeCell ref="A22:D36"/>
    <mergeCell ref="AC35:AE35"/>
    <mergeCell ref="F19:I19"/>
    <mergeCell ref="J19:L19"/>
    <mergeCell ref="A17:D21"/>
    <mergeCell ref="P21:T21"/>
    <mergeCell ref="F20:I20"/>
    <mergeCell ref="E35:N35"/>
    <mergeCell ref="R30:Y30"/>
    <mergeCell ref="X20:AA20"/>
    <mergeCell ref="X19:AA19"/>
    <mergeCell ref="N19:S19"/>
    <mergeCell ref="N20:S20"/>
    <mergeCell ref="J18:L18"/>
    <mergeCell ref="F18:I18"/>
    <mergeCell ref="O29:Q29"/>
    <mergeCell ref="R29:Y29"/>
    <mergeCell ref="E30:N30"/>
    <mergeCell ref="O30:Q30"/>
    <mergeCell ref="AC30:AE30"/>
    <mergeCell ref="Z30:AB30"/>
    <mergeCell ref="Z29:AB29"/>
    <mergeCell ref="E26:N26"/>
    <mergeCell ref="E39:AI42"/>
    <mergeCell ref="K14:M14"/>
    <mergeCell ref="AC34:AE34"/>
    <mergeCell ref="AF34:AH34"/>
    <mergeCell ref="E34:N34"/>
    <mergeCell ref="O34:Q34"/>
    <mergeCell ref="E28:N28"/>
    <mergeCell ref="E31:N31"/>
    <mergeCell ref="O31:Q31"/>
    <mergeCell ref="E33:N33"/>
    <mergeCell ref="F14:G14"/>
    <mergeCell ref="AF28:AH28"/>
    <mergeCell ref="O26:Q26"/>
    <mergeCell ref="R26:Y26"/>
    <mergeCell ref="Z26:AB26"/>
    <mergeCell ref="R28:Y28"/>
    <mergeCell ref="Z28:AB28"/>
    <mergeCell ref="O28:Q28"/>
    <mergeCell ref="AF29:AH29"/>
    <mergeCell ref="E24:N24"/>
    <mergeCell ref="O24:Q24"/>
    <mergeCell ref="R24:Y24"/>
    <mergeCell ref="R22:Y22"/>
    <mergeCell ref="E27:N27"/>
    <mergeCell ref="A1:H1"/>
    <mergeCell ref="I1:Z1"/>
    <mergeCell ref="E17:I17"/>
    <mergeCell ref="T17:V17"/>
    <mergeCell ref="O35:Q35"/>
    <mergeCell ref="R35:Y35"/>
    <mergeCell ref="J20:L20"/>
    <mergeCell ref="A2:D2"/>
    <mergeCell ref="M2:N2"/>
    <mergeCell ref="J6:L6"/>
    <mergeCell ref="N6:P6"/>
    <mergeCell ref="A3:B4"/>
    <mergeCell ref="C3:G4"/>
    <mergeCell ref="H3:J4"/>
    <mergeCell ref="A6:D8"/>
    <mergeCell ref="A5:D5"/>
    <mergeCell ref="K3:R4"/>
    <mergeCell ref="A12:D12"/>
    <mergeCell ref="A16:D16"/>
    <mergeCell ref="A13:D15"/>
    <mergeCell ref="A9:D9"/>
    <mergeCell ref="A10:D10"/>
    <mergeCell ref="A11:D11"/>
  </mergeCells>
  <phoneticPr fontId="3"/>
  <dataValidations count="4">
    <dataValidation imeMode="halfAlpha" allowBlank="1" showInputMessage="1" showErrorMessage="1" sqref="N8:P8 AB17:AE18 AD9:AH9 G8:I8 J18:L21 T18 T19 T20 V18 V19 V20 P21:T21"/>
    <dataValidation imeMode="hiragana" allowBlank="1" showInputMessage="1" showErrorMessage="1" sqref="E39:AI42 I7:AI7 AB2:AI2 N20:S20 N18:S18 N19:S19 AB19:AI21"/>
    <dataValidation type="list" imeMode="halfAlpha" allowBlank="1" showInputMessage="1" showErrorMessage="1" sqref="AC23:AH24 AC26:AH26 AC29:AH30 AC34:AH35">
      <formula1>"0,1"</formula1>
    </dataValidation>
    <dataValidation type="list" imeMode="halfAlpha" allowBlank="1" showInputMessage="1" showErrorMessage="1" sqref="AC25:AH25 AC27:AH28 AC31:AH33">
      <formula1>"0,1,2"</formula1>
    </dataValidation>
  </dataValidations>
  <printOptions horizontalCentered="1"/>
  <pageMargins left="0.39370078740157483" right="0.39370078740157483" top="0.23622047244094491" bottom="0.62992125984251968" header="0.23622047244094491" footer="0.31496062992125984"/>
  <pageSetup paperSize="9" scale="99" orientation="portrait" horizontalDpi="4294967293" r:id="rId9"/>
  <headerFooter alignWithMargins="0">
    <oddFooter>&amp;C京都府脳卒中地域連携パス&amp;R計画管理病院＆生活期医療機関へ</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10282" r:id="rId12" name="Option Button 42">
              <controlPr defaultSize="0" autoFill="0" autoLine="0" autoPict="0">
                <anchor moveWithCells="1">
                  <from>
                    <xdr:col>4</xdr:col>
                    <xdr:colOff>0</xdr:colOff>
                    <xdr:row>4</xdr:row>
                    <xdr:rowOff>28575</xdr:rowOff>
                  </from>
                  <to>
                    <xdr:col>6</xdr:col>
                    <xdr:colOff>76200</xdr:colOff>
                    <xdr:row>4</xdr:row>
                    <xdr:rowOff>238125</xdr:rowOff>
                  </to>
                </anchor>
              </controlPr>
            </control>
          </mc:Choice>
        </mc:AlternateContent>
        <mc:AlternateContent xmlns:mc="http://schemas.openxmlformats.org/markup-compatibility/2006">
          <mc:Choice Requires="x14">
            <control shapeId="10283" r:id="rId13" name="Option Button 43">
              <controlPr defaultSize="0" autoFill="0" autoLine="0" autoPict="0">
                <anchor moveWithCells="1">
                  <from>
                    <xdr:col>6</xdr:col>
                    <xdr:colOff>200025</xdr:colOff>
                    <xdr:row>4</xdr:row>
                    <xdr:rowOff>28575</xdr:rowOff>
                  </from>
                  <to>
                    <xdr:col>9</xdr:col>
                    <xdr:colOff>66675</xdr:colOff>
                    <xdr:row>4</xdr:row>
                    <xdr:rowOff>238125</xdr:rowOff>
                  </to>
                </anchor>
              </controlPr>
            </control>
          </mc:Choice>
        </mc:AlternateContent>
        <mc:AlternateContent xmlns:mc="http://schemas.openxmlformats.org/markup-compatibility/2006">
          <mc:Choice Requires="x14">
            <control shapeId="10284" r:id="rId14" name="口腔衛生">
              <controlPr defaultSize="0" autoFill="0" autoPict="0">
                <anchor moveWithCells="1">
                  <from>
                    <xdr:col>3</xdr:col>
                    <xdr:colOff>114300</xdr:colOff>
                    <xdr:row>3</xdr:row>
                    <xdr:rowOff>228600</xdr:rowOff>
                  </from>
                  <to>
                    <xdr:col>10</xdr:col>
                    <xdr:colOff>9525</xdr:colOff>
                    <xdr:row>5</xdr:row>
                    <xdr:rowOff>28575</xdr:rowOff>
                  </to>
                </anchor>
              </controlPr>
            </control>
          </mc:Choice>
        </mc:AlternateContent>
        <mc:AlternateContent xmlns:mc="http://schemas.openxmlformats.org/markup-compatibility/2006">
          <mc:Choice Requires="x14">
            <control shapeId="10285" r:id="rId15" name="Option Button 45">
              <controlPr defaultSize="0" autoFill="0" autoLine="0" autoPict="0">
                <anchor moveWithCells="1">
                  <from>
                    <xdr:col>11</xdr:col>
                    <xdr:colOff>200025</xdr:colOff>
                    <xdr:row>4</xdr:row>
                    <xdr:rowOff>28575</xdr:rowOff>
                  </from>
                  <to>
                    <xdr:col>13</xdr:col>
                    <xdr:colOff>200025</xdr:colOff>
                    <xdr:row>4</xdr:row>
                    <xdr:rowOff>247650</xdr:rowOff>
                  </to>
                </anchor>
              </controlPr>
            </control>
          </mc:Choice>
        </mc:AlternateContent>
        <mc:AlternateContent xmlns:mc="http://schemas.openxmlformats.org/markup-compatibility/2006">
          <mc:Choice Requires="x14">
            <control shapeId="10286" r:id="rId16" name="Option Button 46">
              <controlPr defaultSize="0" autoFill="0" autoLine="0" autoPict="0">
                <anchor moveWithCells="1">
                  <from>
                    <xdr:col>13</xdr:col>
                    <xdr:colOff>200025</xdr:colOff>
                    <xdr:row>4</xdr:row>
                    <xdr:rowOff>19050</xdr:rowOff>
                  </from>
                  <to>
                    <xdr:col>16</xdr:col>
                    <xdr:colOff>142875</xdr:colOff>
                    <xdr:row>4</xdr:row>
                    <xdr:rowOff>257175</xdr:rowOff>
                  </to>
                </anchor>
              </controlPr>
            </control>
          </mc:Choice>
        </mc:AlternateContent>
        <mc:AlternateContent xmlns:mc="http://schemas.openxmlformats.org/markup-compatibility/2006">
          <mc:Choice Requires="x14">
            <control shapeId="10287" r:id="rId17" name="Option Button 47">
              <controlPr defaultSize="0" autoFill="0" autoLine="0" autoPict="0">
                <anchor moveWithCells="1">
                  <from>
                    <xdr:col>16</xdr:col>
                    <xdr:colOff>200025</xdr:colOff>
                    <xdr:row>4</xdr:row>
                    <xdr:rowOff>9525</xdr:rowOff>
                  </from>
                  <to>
                    <xdr:col>20</xdr:col>
                    <xdr:colOff>57150</xdr:colOff>
                    <xdr:row>5</xdr:row>
                    <xdr:rowOff>0</xdr:rowOff>
                  </to>
                </anchor>
              </controlPr>
            </control>
          </mc:Choice>
        </mc:AlternateContent>
        <mc:AlternateContent xmlns:mc="http://schemas.openxmlformats.org/markup-compatibility/2006">
          <mc:Choice Requires="x14">
            <control shapeId="10288" r:id="rId18" name="義歯">
              <controlPr defaultSize="0" autoFill="0" autoPict="0">
                <anchor moveWithCells="1">
                  <from>
                    <xdr:col>11</xdr:col>
                    <xdr:colOff>142875</xdr:colOff>
                    <xdr:row>3</xdr:row>
                    <xdr:rowOff>190500</xdr:rowOff>
                  </from>
                  <to>
                    <xdr:col>22</xdr:col>
                    <xdr:colOff>104775</xdr:colOff>
                    <xdr:row>5</xdr:row>
                    <xdr:rowOff>38100</xdr:rowOff>
                  </to>
                </anchor>
              </controlPr>
            </control>
          </mc:Choice>
        </mc:AlternateContent>
        <mc:AlternateContent xmlns:mc="http://schemas.openxmlformats.org/markup-compatibility/2006">
          <mc:Choice Requires="x14">
            <control shapeId="10289" r:id="rId19" name="Option Button 49">
              <controlPr defaultSize="0" autoFill="0" autoLine="0" autoPict="0">
                <anchor moveWithCells="1">
                  <from>
                    <xdr:col>4</xdr:col>
                    <xdr:colOff>0</xdr:colOff>
                    <xdr:row>5</xdr:row>
                    <xdr:rowOff>28575</xdr:rowOff>
                  </from>
                  <to>
                    <xdr:col>7</xdr:col>
                    <xdr:colOff>190500</xdr:colOff>
                    <xdr:row>5</xdr:row>
                    <xdr:rowOff>238125</xdr:rowOff>
                  </to>
                </anchor>
              </controlPr>
            </control>
          </mc:Choice>
        </mc:AlternateContent>
        <mc:AlternateContent xmlns:mc="http://schemas.openxmlformats.org/markup-compatibility/2006">
          <mc:Choice Requires="x14">
            <control shapeId="10290" r:id="rId20" name="Option Button 50">
              <controlPr defaultSize="0" autoFill="0" autoLine="0" autoPict="0">
                <anchor moveWithCells="1">
                  <from>
                    <xdr:col>7</xdr:col>
                    <xdr:colOff>200025</xdr:colOff>
                    <xdr:row>5</xdr:row>
                    <xdr:rowOff>28575</xdr:rowOff>
                  </from>
                  <to>
                    <xdr:col>11</xdr:col>
                    <xdr:colOff>180975</xdr:colOff>
                    <xdr:row>5</xdr:row>
                    <xdr:rowOff>238125</xdr:rowOff>
                  </to>
                </anchor>
              </controlPr>
            </control>
          </mc:Choice>
        </mc:AlternateContent>
        <mc:AlternateContent xmlns:mc="http://schemas.openxmlformats.org/markup-compatibility/2006">
          <mc:Choice Requires="x14">
            <control shapeId="10291" r:id="rId21" name="Option Button 51">
              <controlPr defaultSize="0" autoFill="0" autoLine="0" autoPict="0">
                <anchor moveWithCells="1">
                  <from>
                    <xdr:col>11</xdr:col>
                    <xdr:colOff>200025</xdr:colOff>
                    <xdr:row>5</xdr:row>
                    <xdr:rowOff>28575</xdr:rowOff>
                  </from>
                  <to>
                    <xdr:col>15</xdr:col>
                    <xdr:colOff>180975</xdr:colOff>
                    <xdr:row>5</xdr:row>
                    <xdr:rowOff>238125</xdr:rowOff>
                  </to>
                </anchor>
              </controlPr>
            </control>
          </mc:Choice>
        </mc:AlternateContent>
        <mc:AlternateContent xmlns:mc="http://schemas.openxmlformats.org/markup-compatibility/2006">
          <mc:Choice Requires="x14">
            <control shapeId="10292" r:id="rId22" name="Option Button 52">
              <controlPr defaultSize="0" autoFill="0" autoLine="0" autoPict="0">
                <anchor moveWithCells="1">
                  <from>
                    <xdr:col>15</xdr:col>
                    <xdr:colOff>200025</xdr:colOff>
                    <xdr:row>5</xdr:row>
                    <xdr:rowOff>28575</xdr:rowOff>
                  </from>
                  <to>
                    <xdr:col>18</xdr:col>
                    <xdr:colOff>171450</xdr:colOff>
                    <xdr:row>5</xdr:row>
                    <xdr:rowOff>247650</xdr:rowOff>
                  </to>
                </anchor>
              </controlPr>
            </control>
          </mc:Choice>
        </mc:AlternateContent>
        <mc:AlternateContent xmlns:mc="http://schemas.openxmlformats.org/markup-compatibility/2006">
          <mc:Choice Requires="x14">
            <control shapeId="10293" r:id="rId23" name="Option Button 53">
              <controlPr defaultSize="0" autoFill="0" autoLine="0" autoPict="0">
                <anchor moveWithCells="1">
                  <from>
                    <xdr:col>19</xdr:col>
                    <xdr:colOff>200025</xdr:colOff>
                    <xdr:row>5</xdr:row>
                    <xdr:rowOff>28575</xdr:rowOff>
                  </from>
                  <to>
                    <xdr:col>22</xdr:col>
                    <xdr:colOff>171450</xdr:colOff>
                    <xdr:row>5</xdr:row>
                    <xdr:rowOff>247650</xdr:rowOff>
                  </to>
                </anchor>
              </controlPr>
            </control>
          </mc:Choice>
        </mc:AlternateContent>
        <mc:AlternateContent xmlns:mc="http://schemas.openxmlformats.org/markup-compatibility/2006">
          <mc:Choice Requires="x14">
            <control shapeId="10294" r:id="rId24" name="Option Button 54">
              <controlPr defaultSize="0" autoFill="0" autoLine="0" autoPict="0">
                <anchor moveWithCells="1">
                  <from>
                    <xdr:col>22</xdr:col>
                    <xdr:colOff>200025</xdr:colOff>
                    <xdr:row>5</xdr:row>
                    <xdr:rowOff>19050</xdr:rowOff>
                  </from>
                  <to>
                    <xdr:col>27</xdr:col>
                    <xdr:colOff>19050</xdr:colOff>
                    <xdr:row>5</xdr:row>
                    <xdr:rowOff>257175</xdr:rowOff>
                  </to>
                </anchor>
              </controlPr>
            </control>
          </mc:Choice>
        </mc:AlternateContent>
        <mc:AlternateContent xmlns:mc="http://schemas.openxmlformats.org/markup-compatibility/2006">
          <mc:Choice Requires="x14">
            <control shapeId="10296" r:id="rId25" name="栄養管理">
              <controlPr defaultSize="0" autoFill="0" autoPict="0">
                <anchor moveWithCells="1">
                  <from>
                    <xdr:col>3</xdr:col>
                    <xdr:colOff>104775</xdr:colOff>
                    <xdr:row>4</xdr:row>
                    <xdr:rowOff>228600</xdr:rowOff>
                  </from>
                  <to>
                    <xdr:col>28</xdr:col>
                    <xdr:colOff>171450</xdr:colOff>
                    <xdr:row>6</xdr:row>
                    <xdr:rowOff>123825</xdr:rowOff>
                  </to>
                </anchor>
              </controlPr>
            </control>
          </mc:Choice>
        </mc:AlternateContent>
        <mc:AlternateContent xmlns:mc="http://schemas.openxmlformats.org/markup-compatibility/2006">
          <mc:Choice Requires="x14">
            <control shapeId="10297" r:id="rId26" name="Option Button 57">
              <controlPr defaultSize="0" autoFill="0" autoLine="0" autoPict="0">
                <anchor moveWithCells="1">
                  <from>
                    <xdr:col>4</xdr:col>
                    <xdr:colOff>0</xdr:colOff>
                    <xdr:row>7</xdr:row>
                    <xdr:rowOff>257175</xdr:rowOff>
                  </from>
                  <to>
                    <xdr:col>7</xdr:col>
                    <xdr:colOff>19050</xdr:colOff>
                    <xdr:row>9</xdr:row>
                    <xdr:rowOff>19050</xdr:rowOff>
                  </to>
                </anchor>
              </controlPr>
            </control>
          </mc:Choice>
        </mc:AlternateContent>
        <mc:AlternateContent xmlns:mc="http://schemas.openxmlformats.org/markup-compatibility/2006">
          <mc:Choice Requires="x14">
            <control shapeId="10298" r:id="rId27" name="Option Button 58">
              <controlPr defaultSize="0" autoFill="0" autoLine="0" autoPict="0">
                <anchor moveWithCells="1">
                  <from>
                    <xdr:col>7</xdr:col>
                    <xdr:colOff>200025</xdr:colOff>
                    <xdr:row>8</xdr:row>
                    <xdr:rowOff>0</xdr:rowOff>
                  </from>
                  <to>
                    <xdr:col>12</xdr:col>
                    <xdr:colOff>9525</xdr:colOff>
                    <xdr:row>9</xdr:row>
                    <xdr:rowOff>0</xdr:rowOff>
                  </to>
                </anchor>
              </controlPr>
            </control>
          </mc:Choice>
        </mc:AlternateContent>
        <mc:AlternateContent xmlns:mc="http://schemas.openxmlformats.org/markup-compatibility/2006">
          <mc:Choice Requires="x14">
            <control shapeId="10299" r:id="rId28" name="Option Button 59">
              <controlPr defaultSize="0" autoFill="0" autoLine="0" autoPict="0">
                <anchor moveWithCells="1">
                  <from>
                    <xdr:col>11</xdr:col>
                    <xdr:colOff>200025</xdr:colOff>
                    <xdr:row>7</xdr:row>
                    <xdr:rowOff>257175</xdr:rowOff>
                  </from>
                  <to>
                    <xdr:col>17</xdr:col>
                    <xdr:colOff>161925</xdr:colOff>
                    <xdr:row>9</xdr:row>
                    <xdr:rowOff>9525</xdr:rowOff>
                  </to>
                </anchor>
              </controlPr>
            </control>
          </mc:Choice>
        </mc:AlternateContent>
        <mc:AlternateContent xmlns:mc="http://schemas.openxmlformats.org/markup-compatibility/2006">
          <mc:Choice Requires="x14">
            <control shapeId="10300" r:id="rId29" name="Option Button 60">
              <controlPr defaultSize="0" autoFill="0" autoLine="0" autoPict="0">
                <anchor moveWithCells="1">
                  <from>
                    <xdr:col>17</xdr:col>
                    <xdr:colOff>200025</xdr:colOff>
                    <xdr:row>8</xdr:row>
                    <xdr:rowOff>0</xdr:rowOff>
                  </from>
                  <to>
                    <xdr:col>21</xdr:col>
                    <xdr:colOff>0</xdr:colOff>
                    <xdr:row>9</xdr:row>
                    <xdr:rowOff>9525</xdr:rowOff>
                  </to>
                </anchor>
              </controlPr>
            </control>
          </mc:Choice>
        </mc:AlternateContent>
        <mc:AlternateContent xmlns:mc="http://schemas.openxmlformats.org/markup-compatibility/2006">
          <mc:Choice Requires="x14">
            <control shapeId="10301" r:id="rId30" name="Option Button 61">
              <controlPr defaultSize="0" autoFill="0" autoLine="0" autoPict="0">
                <anchor moveWithCells="1">
                  <from>
                    <xdr:col>20</xdr:col>
                    <xdr:colOff>200025</xdr:colOff>
                    <xdr:row>8</xdr:row>
                    <xdr:rowOff>0</xdr:rowOff>
                  </from>
                  <to>
                    <xdr:col>24</xdr:col>
                    <xdr:colOff>0</xdr:colOff>
                    <xdr:row>9</xdr:row>
                    <xdr:rowOff>9525</xdr:rowOff>
                  </to>
                </anchor>
              </controlPr>
            </control>
          </mc:Choice>
        </mc:AlternateContent>
        <mc:AlternateContent xmlns:mc="http://schemas.openxmlformats.org/markup-compatibility/2006">
          <mc:Choice Requires="x14">
            <control shapeId="10302" r:id="rId31" name="排便">
              <controlPr defaultSize="0" autoFill="0" autoPict="0">
                <anchor moveWithCells="1">
                  <from>
                    <xdr:col>3</xdr:col>
                    <xdr:colOff>104775</xdr:colOff>
                    <xdr:row>7</xdr:row>
                    <xdr:rowOff>247650</xdr:rowOff>
                  </from>
                  <to>
                    <xdr:col>25</xdr:col>
                    <xdr:colOff>38100</xdr:colOff>
                    <xdr:row>9</xdr:row>
                    <xdr:rowOff>57150</xdr:rowOff>
                  </to>
                </anchor>
              </controlPr>
            </control>
          </mc:Choice>
        </mc:AlternateContent>
        <mc:AlternateContent xmlns:mc="http://schemas.openxmlformats.org/markup-compatibility/2006">
          <mc:Choice Requires="x14">
            <control shapeId="10303" r:id="rId32" name="Option Button 63">
              <controlPr defaultSize="0" autoFill="0" autoLine="0" autoPict="0">
                <anchor moveWithCells="1">
                  <from>
                    <xdr:col>4</xdr:col>
                    <xdr:colOff>0</xdr:colOff>
                    <xdr:row>8</xdr:row>
                    <xdr:rowOff>257175</xdr:rowOff>
                  </from>
                  <to>
                    <xdr:col>7</xdr:col>
                    <xdr:colOff>19050</xdr:colOff>
                    <xdr:row>10</xdr:row>
                    <xdr:rowOff>19050</xdr:rowOff>
                  </to>
                </anchor>
              </controlPr>
            </control>
          </mc:Choice>
        </mc:AlternateContent>
        <mc:AlternateContent xmlns:mc="http://schemas.openxmlformats.org/markup-compatibility/2006">
          <mc:Choice Requires="x14">
            <control shapeId="10304" r:id="rId33" name="Option Button 64">
              <controlPr defaultSize="0" autoFill="0" autoLine="0" autoPict="0">
                <anchor moveWithCells="1">
                  <from>
                    <xdr:col>7</xdr:col>
                    <xdr:colOff>200025</xdr:colOff>
                    <xdr:row>9</xdr:row>
                    <xdr:rowOff>0</xdr:rowOff>
                  </from>
                  <to>
                    <xdr:col>12</xdr:col>
                    <xdr:colOff>9525</xdr:colOff>
                    <xdr:row>10</xdr:row>
                    <xdr:rowOff>0</xdr:rowOff>
                  </to>
                </anchor>
              </controlPr>
            </control>
          </mc:Choice>
        </mc:AlternateContent>
        <mc:AlternateContent xmlns:mc="http://schemas.openxmlformats.org/markup-compatibility/2006">
          <mc:Choice Requires="x14">
            <control shapeId="10305" r:id="rId34" name="Option Button 65">
              <controlPr defaultSize="0" autoFill="0" autoLine="0" autoPict="0">
                <anchor moveWithCells="1">
                  <from>
                    <xdr:col>11</xdr:col>
                    <xdr:colOff>200025</xdr:colOff>
                    <xdr:row>8</xdr:row>
                    <xdr:rowOff>257175</xdr:rowOff>
                  </from>
                  <to>
                    <xdr:col>17</xdr:col>
                    <xdr:colOff>161925</xdr:colOff>
                    <xdr:row>10</xdr:row>
                    <xdr:rowOff>9525</xdr:rowOff>
                  </to>
                </anchor>
              </controlPr>
            </control>
          </mc:Choice>
        </mc:AlternateContent>
        <mc:AlternateContent xmlns:mc="http://schemas.openxmlformats.org/markup-compatibility/2006">
          <mc:Choice Requires="x14">
            <control shapeId="10306" r:id="rId35" name="Option Button 66">
              <controlPr defaultSize="0" autoFill="0" autoLine="0" autoPict="0">
                <anchor moveWithCells="1">
                  <from>
                    <xdr:col>16</xdr:col>
                    <xdr:colOff>200025</xdr:colOff>
                    <xdr:row>9</xdr:row>
                    <xdr:rowOff>0</xdr:rowOff>
                  </from>
                  <to>
                    <xdr:col>20</xdr:col>
                    <xdr:colOff>0</xdr:colOff>
                    <xdr:row>10</xdr:row>
                    <xdr:rowOff>9525</xdr:rowOff>
                  </to>
                </anchor>
              </controlPr>
            </control>
          </mc:Choice>
        </mc:AlternateContent>
        <mc:AlternateContent xmlns:mc="http://schemas.openxmlformats.org/markup-compatibility/2006">
          <mc:Choice Requires="x14">
            <control shapeId="10307" r:id="rId36" name="Option Button 67">
              <controlPr defaultSize="0" autoFill="0" autoLine="0" autoPict="0">
                <anchor moveWithCells="1">
                  <from>
                    <xdr:col>19</xdr:col>
                    <xdr:colOff>200025</xdr:colOff>
                    <xdr:row>9</xdr:row>
                    <xdr:rowOff>0</xdr:rowOff>
                  </from>
                  <to>
                    <xdr:col>23</xdr:col>
                    <xdr:colOff>0</xdr:colOff>
                    <xdr:row>10</xdr:row>
                    <xdr:rowOff>9525</xdr:rowOff>
                  </to>
                </anchor>
              </controlPr>
            </control>
          </mc:Choice>
        </mc:AlternateContent>
        <mc:AlternateContent xmlns:mc="http://schemas.openxmlformats.org/markup-compatibility/2006">
          <mc:Choice Requires="x14">
            <control shapeId="10308" r:id="rId37" name="Option Button 68">
              <controlPr defaultSize="0" autoFill="0" autoLine="0" autoPict="0">
                <anchor moveWithCells="1">
                  <from>
                    <xdr:col>23</xdr:col>
                    <xdr:colOff>200025</xdr:colOff>
                    <xdr:row>9</xdr:row>
                    <xdr:rowOff>9525</xdr:rowOff>
                  </from>
                  <to>
                    <xdr:col>27</xdr:col>
                    <xdr:colOff>200025</xdr:colOff>
                    <xdr:row>9</xdr:row>
                    <xdr:rowOff>257175</xdr:rowOff>
                  </to>
                </anchor>
              </controlPr>
            </control>
          </mc:Choice>
        </mc:AlternateContent>
        <mc:AlternateContent xmlns:mc="http://schemas.openxmlformats.org/markup-compatibility/2006">
          <mc:Choice Requires="x14">
            <control shapeId="10309" r:id="rId38" name="Option Button 69">
              <controlPr defaultSize="0" autoFill="0" autoLine="0" autoPict="0">
                <anchor moveWithCells="1">
                  <from>
                    <xdr:col>27</xdr:col>
                    <xdr:colOff>200025</xdr:colOff>
                    <xdr:row>9</xdr:row>
                    <xdr:rowOff>9525</xdr:rowOff>
                  </from>
                  <to>
                    <xdr:col>31</xdr:col>
                    <xdr:colOff>200025</xdr:colOff>
                    <xdr:row>9</xdr:row>
                    <xdr:rowOff>257175</xdr:rowOff>
                  </to>
                </anchor>
              </controlPr>
            </control>
          </mc:Choice>
        </mc:AlternateContent>
        <mc:AlternateContent xmlns:mc="http://schemas.openxmlformats.org/markup-compatibility/2006">
          <mc:Choice Requires="x14">
            <control shapeId="10310" r:id="rId39" name="排尿">
              <controlPr defaultSize="0" autoFill="0" autoPict="0">
                <anchor moveWithCells="1">
                  <from>
                    <xdr:col>3</xdr:col>
                    <xdr:colOff>171450</xdr:colOff>
                    <xdr:row>8</xdr:row>
                    <xdr:rowOff>257175</xdr:rowOff>
                  </from>
                  <to>
                    <xdr:col>33</xdr:col>
                    <xdr:colOff>180975</xdr:colOff>
                    <xdr:row>10</xdr:row>
                    <xdr:rowOff>47625</xdr:rowOff>
                  </to>
                </anchor>
              </controlPr>
            </control>
          </mc:Choice>
        </mc:AlternateContent>
        <mc:AlternateContent xmlns:mc="http://schemas.openxmlformats.org/markup-compatibility/2006">
          <mc:Choice Requires="x14">
            <control shapeId="10311" r:id="rId40" name="Option Button 71">
              <controlPr defaultSize="0" autoFill="0" autoLine="0" autoPict="0">
                <anchor moveWithCells="1">
                  <from>
                    <xdr:col>4</xdr:col>
                    <xdr:colOff>0</xdr:colOff>
                    <xdr:row>9</xdr:row>
                    <xdr:rowOff>257175</xdr:rowOff>
                  </from>
                  <to>
                    <xdr:col>7</xdr:col>
                    <xdr:colOff>19050</xdr:colOff>
                    <xdr:row>11</xdr:row>
                    <xdr:rowOff>19050</xdr:rowOff>
                  </to>
                </anchor>
              </controlPr>
            </control>
          </mc:Choice>
        </mc:AlternateContent>
        <mc:AlternateContent xmlns:mc="http://schemas.openxmlformats.org/markup-compatibility/2006">
          <mc:Choice Requires="x14">
            <control shapeId="10312" r:id="rId41" name="Option Button 72">
              <controlPr defaultSize="0" autoFill="0" autoLine="0" autoPict="0">
                <anchor moveWithCells="1">
                  <from>
                    <xdr:col>7</xdr:col>
                    <xdr:colOff>200025</xdr:colOff>
                    <xdr:row>10</xdr:row>
                    <xdr:rowOff>0</xdr:rowOff>
                  </from>
                  <to>
                    <xdr:col>12</xdr:col>
                    <xdr:colOff>9525</xdr:colOff>
                    <xdr:row>11</xdr:row>
                    <xdr:rowOff>0</xdr:rowOff>
                  </to>
                </anchor>
              </controlPr>
            </control>
          </mc:Choice>
        </mc:AlternateContent>
        <mc:AlternateContent xmlns:mc="http://schemas.openxmlformats.org/markup-compatibility/2006">
          <mc:Choice Requires="x14">
            <control shapeId="10313" r:id="rId42" name="Option Button 73">
              <controlPr defaultSize="0" autoFill="0" autoLine="0" autoPict="0">
                <anchor moveWithCells="1">
                  <from>
                    <xdr:col>12</xdr:col>
                    <xdr:colOff>200025</xdr:colOff>
                    <xdr:row>9</xdr:row>
                    <xdr:rowOff>257175</xdr:rowOff>
                  </from>
                  <to>
                    <xdr:col>18</xdr:col>
                    <xdr:colOff>161925</xdr:colOff>
                    <xdr:row>11</xdr:row>
                    <xdr:rowOff>9525</xdr:rowOff>
                  </to>
                </anchor>
              </controlPr>
            </control>
          </mc:Choice>
        </mc:AlternateContent>
        <mc:AlternateContent xmlns:mc="http://schemas.openxmlformats.org/markup-compatibility/2006">
          <mc:Choice Requires="x14">
            <control shapeId="10314" r:id="rId43" name="Option Button 74">
              <controlPr defaultSize="0" autoFill="0" autoLine="0" autoPict="0">
                <anchor moveWithCells="1">
                  <from>
                    <xdr:col>16</xdr:col>
                    <xdr:colOff>200025</xdr:colOff>
                    <xdr:row>10</xdr:row>
                    <xdr:rowOff>0</xdr:rowOff>
                  </from>
                  <to>
                    <xdr:col>20</xdr:col>
                    <xdr:colOff>180975</xdr:colOff>
                    <xdr:row>11</xdr:row>
                    <xdr:rowOff>9525</xdr:rowOff>
                  </to>
                </anchor>
              </controlPr>
            </control>
          </mc:Choice>
        </mc:AlternateContent>
        <mc:AlternateContent xmlns:mc="http://schemas.openxmlformats.org/markup-compatibility/2006">
          <mc:Choice Requires="x14">
            <control shapeId="10315" r:id="rId44" name="Option Button 75">
              <controlPr defaultSize="0" autoFill="0" autoLine="0" autoPict="0">
                <anchor moveWithCells="1">
                  <from>
                    <xdr:col>20</xdr:col>
                    <xdr:colOff>200025</xdr:colOff>
                    <xdr:row>10</xdr:row>
                    <xdr:rowOff>0</xdr:rowOff>
                  </from>
                  <to>
                    <xdr:col>26</xdr:col>
                    <xdr:colOff>142875</xdr:colOff>
                    <xdr:row>11</xdr:row>
                    <xdr:rowOff>0</xdr:rowOff>
                  </to>
                </anchor>
              </controlPr>
            </control>
          </mc:Choice>
        </mc:AlternateContent>
        <mc:AlternateContent xmlns:mc="http://schemas.openxmlformats.org/markup-compatibility/2006">
          <mc:Choice Requires="x14">
            <control shapeId="10316" r:id="rId45" name="清潔">
              <controlPr defaultSize="0" autoFill="0" autoPict="0">
                <anchor moveWithCells="1">
                  <from>
                    <xdr:col>3</xdr:col>
                    <xdr:colOff>66675</xdr:colOff>
                    <xdr:row>9</xdr:row>
                    <xdr:rowOff>219075</xdr:rowOff>
                  </from>
                  <to>
                    <xdr:col>30</xdr:col>
                    <xdr:colOff>57150</xdr:colOff>
                    <xdr:row>11</xdr:row>
                    <xdr:rowOff>47625</xdr:rowOff>
                  </to>
                </anchor>
              </controlPr>
            </control>
          </mc:Choice>
        </mc:AlternateContent>
        <mc:AlternateContent xmlns:mc="http://schemas.openxmlformats.org/markup-compatibility/2006">
          <mc:Choice Requires="x14">
            <control shapeId="10317" r:id="rId46" name="Option Button 77">
              <controlPr defaultSize="0" autoFill="0" autoLine="0" autoPict="0">
                <anchor moveWithCells="1">
                  <from>
                    <xdr:col>4</xdr:col>
                    <xdr:colOff>0</xdr:colOff>
                    <xdr:row>11</xdr:row>
                    <xdr:rowOff>0</xdr:rowOff>
                  </from>
                  <to>
                    <xdr:col>7</xdr:col>
                    <xdr:colOff>19050</xdr:colOff>
                    <xdr:row>12</xdr:row>
                    <xdr:rowOff>28575</xdr:rowOff>
                  </to>
                </anchor>
              </controlPr>
            </control>
          </mc:Choice>
        </mc:AlternateContent>
        <mc:AlternateContent xmlns:mc="http://schemas.openxmlformats.org/markup-compatibility/2006">
          <mc:Choice Requires="x14">
            <control shapeId="10318" r:id="rId47" name="Option Button 78">
              <controlPr defaultSize="0" autoFill="0" autoLine="0" autoPict="0">
                <anchor moveWithCells="1">
                  <from>
                    <xdr:col>7</xdr:col>
                    <xdr:colOff>190500</xdr:colOff>
                    <xdr:row>11</xdr:row>
                    <xdr:rowOff>9525</xdr:rowOff>
                  </from>
                  <to>
                    <xdr:col>12</xdr:col>
                    <xdr:colOff>0</xdr:colOff>
                    <xdr:row>12</xdr:row>
                    <xdr:rowOff>9525</xdr:rowOff>
                  </to>
                </anchor>
              </controlPr>
            </control>
          </mc:Choice>
        </mc:AlternateContent>
        <mc:AlternateContent xmlns:mc="http://schemas.openxmlformats.org/markup-compatibility/2006">
          <mc:Choice Requires="x14">
            <control shapeId="10319" r:id="rId48" name="Option Button 79">
              <controlPr defaultSize="0" autoFill="0" autoLine="0" autoPict="0">
                <anchor moveWithCells="1">
                  <from>
                    <xdr:col>11</xdr:col>
                    <xdr:colOff>200025</xdr:colOff>
                    <xdr:row>11</xdr:row>
                    <xdr:rowOff>9525</xdr:rowOff>
                  </from>
                  <to>
                    <xdr:col>15</xdr:col>
                    <xdr:colOff>47625</xdr:colOff>
                    <xdr:row>12</xdr:row>
                    <xdr:rowOff>19050</xdr:rowOff>
                  </to>
                </anchor>
              </controlPr>
            </control>
          </mc:Choice>
        </mc:AlternateContent>
        <mc:AlternateContent xmlns:mc="http://schemas.openxmlformats.org/markup-compatibility/2006">
          <mc:Choice Requires="x14">
            <control shapeId="10321" r:id="rId49" name="聴力障害">
              <controlPr defaultSize="0" autoFill="0" autoPict="0">
                <anchor moveWithCells="1">
                  <from>
                    <xdr:col>3</xdr:col>
                    <xdr:colOff>114300</xdr:colOff>
                    <xdr:row>10</xdr:row>
                    <xdr:rowOff>257175</xdr:rowOff>
                  </from>
                  <to>
                    <xdr:col>15</xdr:col>
                    <xdr:colOff>200025</xdr:colOff>
                    <xdr:row>12</xdr:row>
                    <xdr:rowOff>57150</xdr:rowOff>
                  </to>
                </anchor>
              </controlPr>
            </control>
          </mc:Choice>
        </mc:AlternateContent>
        <mc:AlternateContent xmlns:mc="http://schemas.openxmlformats.org/markup-compatibility/2006">
          <mc:Choice Requires="x14">
            <control shapeId="10322" r:id="rId50" name="Option Button 82">
              <controlPr defaultSize="0" autoFill="0" autoLine="0" autoPict="0">
                <anchor moveWithCells="1">
                  <from>
                    <xdr:col>18</xdr:col>
                    <xdr:colOff>200025</xdr:colOff>
                    <xdr:row>11</xdr:row>
                    <xdr:rowOff>0</xdr:rowOff>
                  </from>
                  <to>
                    <xdr:col>22</xdr:col>
                    <xdr:colOff>9525</xdr:colOff>
                    <xdr:row>12</xdr:row>
                    <xdr:rowOff>28575</xdr:rowOff>
                  </to>
                </anchor>
              </controlPr>
            </control>
          </mc:Choice>
        </mc:AlternateContent>
        <mc:AlternateContent xmlns:mc="http://schemas.openxmlformats.org/markup-compatibility/2006">
          <mc:Choice Requires="x14">
            <control shapeId="10323" r:id="rId51" name="Option Button 83">
              <controlPr defaultSize="0" autoFill="0" autoLine="0" autoPict="0">
                <anchor moveWithCells="1">
                  <from>
                    <xdr:col>21</xdr:col>
                    <xdr:colOff>200025</xdr:colOff>
                    <xdr:row>11</xdr:row>
                    <xdr:rowOff>9525</xdr:rowOff>
                  </from>
                  <to>
                    <xdr:col>26</xdr:col>
                    <xdr:colOff>9525</xdr:colOff>
                    <xdr:row>12</xdr:row>
                    <xdr:rowOff>9525</xdr:rowOff>
                  </to>
                </anchor>
              </controlPr>
            </control>
          </mc:Choice>
        </mc:AlternateContent>
        <mc:AlternateContent xmlns:mc="http://schemas.openxmlformats.org/markup-compatibility/2006">
          <mc:Choice Requires="x14">
            <control shapeId="10324" r:id="rId52" name="Option Button 84">
              <controlPr defaultSize="0" autoFill="0" autoLine="0" autoPict="0">
                <anchor moveWithCells="1">
                  <from>
                    <xdr:col>24</xdr:col>
                    <xdr:colOff>200025</xdr:colOff>
                    <xdr:row>11</xdr:row>
                    <xdr:rowOff>9525</xdr:rowOff>
                  </from>
                  <to>
                    <xdr:col>28</xdr:col>
                    <xdr:colOff>47625</xdr:colOff>
                    <xdr:row>12</xdr:row>
                    <xdr:rowOff>19050</xdr:rowOff>
                  </to>
                </anchor>
              </controlPr>
            </control>
          </mc:Choice>
        </mc:AlternateContent>
        <mc:AlternateContent xmlns:mc="http://schemas.openxmlformats.org/markup-compatibility/2006">
          <mc:Choice Requires="x14">
            <control shapeId="10325" r:id="rId53" name="視力障害">
              <controlPr defaultSize="0" autoFill="0" autoPict="0">
                <anchor moveWithCells="1">
                  <from>
                    <xdr:col>18</xdr:col>
                    <xdr:colOff>57150</xdr:colOff>
                    <xdr:row>10</xdr:row>
                    <xdr:rowOff>180975</xdr:rowOff>
                  </from>
                  <to>
                    <xdr:col>29</xdr:col>
                    <xdr:colOff>142875</xdr:colOff>
                    <xdr:row>12</xdr:row>
                    <xdr:rowOff>76200</xdr:rowOff>
                  </to>
                </anchor>
              </controlPr>
            </control>
          </mc:Choice>
        </mc:AlternateContent>
        <mc:AlternateContent xmlns:mc="http://schemas.openxmlformats.org/markup-compatibility/2006">
          <mc:Choice Requires="x14">
            <control shapeId="10326" r:id="rId54" name="Option Button 86">
              <controlPr defaultSize="0" autoFill="0" autoLine="0" autoPict="0">
                <anchor moveWithCells="1">
                  <from>
                    <xdr:col>4</xdr:col>
                    <xdr:colOff>0</xdr:colOff>
                    <xdr:row>11</xdr:row>
                    <xdr:rowOff>247650</xdr:rowOff>
                  </from>
                  <to>
                    <xdr:col>7</xdr:col>
                    <xdr:colOff>19050</xdr:colOff>
                    <xdr:row>13</xdr:row>
                    <xdr:rowOff>9525</xdr:rowOff>
                  </to>
                </anchor>
              </controlPr>
            </control>
          </mc:Choice>
        </mc:AlternateContent>
        <mc:AlternateContent xmlns:mc="http://schemas.openxmlformats.org/markup-compatibility/2006">
          <mc:Choice Requires="x14">
            <control shapeId="10327" r:id="rId55" name="Option Button 87">
              <controlPr defaultSize="0" autoFill="0" autoLine="0" autoPict="0">
                <anchor moveWithCells="1">
                  <from>
                    <xdr:col>4</xdr:col>
                    <xdr:colOff>0</xdr:colOff>
                    <xdr:row>12</xdr:row>
                    <xdr:rowOff>257175</xdr:rowOff>
                  </from>
                  <to>
                    <xdr:col>7</xdr:col>
                    <xdr:colOff>19050</xdr:colOff>
                    <xdr:row>14</xdr:row>
                    <xdr:rowOff>19050</xdr:rowOff>
                  </to>
                </anchor>
              </controlPr>
            </control>
          </mc:Choice>
        </mc:AlternateContent>
        <mc:AlternateContent xmlns:mc="http://schemas.openxmlformats.org/markup-compatibility/2006">
          <mc:Choice Requires="x14">
            <control shapeId="10328" r:id="rId56" name="Check Box 88">
              <controlPr defaultSize="0" autoFill="0" autoLine="0" autoPict="0">
                <anchor moveWithCells="1">
                  <from>
                    <xdr:col>8</xdr:col>
                    <xdr:colOff>200025</xdr:colOff>
                    <xdr:row>13</xdr:row>
                    <xdr:rowOff>28575</xdr:rowOff>
                  </from>
                  <to>
                    <xdr:col>12</xdr:col>
                    <xdr:colOff>180975</xdr:colOff>
                    <xdr:row>13</xdr:row>
                    <xdr:rowOff>238125</xdr:rowOff>
                  </to>
                </anchor>
              </controlPr>
            </control>
          </mc:Choice>
        </mc:AlternateContent>
        <mc:AlternateContent xmlns:mc="http://schemas.openxmlformats.org/markup-compatibility/2006">
          <mc:Choice Requires="x14">
            <control shapeId="10329" r:id="rId57" name="Check Box 89">
              <controlPr defaultSize="0" autoFill="0" autoLine="0" autoPict="0">
                <anchor moveWithCells="1">
                  <from>
                    <xdr:col>12</xdr:col>
                    <xdr:colOff>190500</xdr:colOff>
                    <xdr:row>13</xdr:row>
                    <xdr:rowOff>9525</xdr:rowOff>
                  </from>
                  <to>
                    <xdr:col>16</xdr:col>
                    <xdr:colOff>9525</xdr:colOff>
                    <xdr:row>14</xdr:row>
                    <xdr:rowOff>0</xdr:rowOff>
                  </to>
                </anchor>
              </controlPr>
            </control>
          </mc:Choice>
        </mc:AlternateContent>
        <mc:AlternateContent xmlns:mc="http://schemas.openxmlformats.org/markup-compatibility/2006">
          <mc:Choice Requires="x14">
            <control shapeId="10330" r:id="rId58" name="Check Box 90">
              <controlPr defaultSize="0" autoFill="0" autoLine="0" autoPict="0">
                <anchor moveWithCells="1">
                  <from>
                    <xdr:col>16</xdr:col>
                    <xdr:colOff>200025</xdr:colOff>
                    <xdr:row>13</xdr:row>
                    <xdr:rowOff>28575</xdr:rowOff>
                  </from>
                  <to>
                    <xdr:col>20</xdr:col>
                    <xdr:colOff>180975</xdr:colOff>
                    <xdr:row>13</xdr:row>
                    <xdr:rowOff>238125</xdr:rowOff>
                  </to>
                </anchor>
              </controlPr>
            </control>
          </mc:Choice>
        </mc:AlternateContent>
        <mc:AlternateContent xmlns:mc="http://schemas.openxmlformats.org/markup-compatibility/2006">
          <mc:Choice Requires="x14">
            <control shapeId="10331" r:id="rId59" name="Check Box 91">
              <controlPr defaultSize="0" autoFill="0" autoLine="0" autoPict="0">
                <anchor moveWithCells="1">
                  <from>
                    <xdr:col>21</xdr:col>
                    <xdr:colOff>200025</xdr:colOff>
                    <xdr:row>13</xdr:row>
                    <xdr:rowOff>28575</xdr:rowOff>
                  </from>
                  <to>
                    <xdr:col>24</xdr:col>
                    <xdr:colOff>180975</xdr:colOff>
                    <xdr:row>13</xdr:row>
                    <xdr:rowOff>238125</xdr:rowOff>
                  </to>
                </anchor>
              </controlPr>
            </control>
          </mc:Choice>
        </mc:AlternateContent>
        <mc:AlternateContent xmlns:mc="http://schemas.openxmlformats.org/markup-compatibility/2006">
          <mc:Choice Requires="x14">
            <control shapeId="10332" r:id="rId60" name="Check Box 92">
              <controlPr defaultSize="0" autoFill="0" autoLine="0" autoPict="0">
                <anchor moveWithCells="1">
                  <from>
                    <xdr:col>26</xdr:col>
                    <xdr:colOff>0</xdr:colOff>
                    <xdr:row>13</xdr:row>
                    <xdr:rowOff>19050</xdr:rowOff>
                  </from>
                  <to>
                    <xdr:col>28</xdr:col>
                    <xdr:colOff>190500</xdr:colOff>
                    <xdr:row>13</xdr:row>
                    <xdr:rowOff>247650</xdr:rowOff>
                  </to>
                </anchor>
              </controlPr>
            </control>
          </mc:Choice>
        </mc:AlternateContent>
        <mc:AlternateContent xmlns:mc="http://schemas.openxmlformats.org/markup-compatibility/2006">
          <mc:Choice Requires="x14">
            <control shapeId="10333" r:id="rId61" name="Check Box 93">
              <controlPr defaultSize="0" autoFill="0" autoLine="0" autoPict="0">
                <anchor moveWithCells="1">
                  <from>
                    <xdr:col>29</xdr:col>
                    <xdr:colOff>200025</xdr:colOff>
                    <xdr:row>13</xdr:row>
                    <xdr:rowOff>28575</xdr:rowOff>
                  </from>
                  <to>
                    <xdr:col>33</xdr:col>
                    <xdr:colOff>180975</xdr:colOff>
                    <xdr:row>13</xdr:row>
                    <xdr:rowOff>238125</xdr:rowOff>
                  </to>
                </anchor>
              </controlPr>
            </control>
          </mc:Choice>
        </mc:AlternateContent>
        <mc:AlternateContent xmlns:mc="http://schemas.openxmlformats.org/markup-compatibility/2006">
          <mc:Choice Requires="x14">
            <control shapeId="10334" r:id="rId62" name="Check Box 94">
              <controlPr defaultSize="0" autoFill="0" autoLine="0" autoPict="0">
                <anchor moveWithCells="1">
                  <from>
                    <xdr:col>8</xdr:col>
                    <xdr:colOff>200025</xdr:colOff>
                    <xdr:row>14</xdr:row>
                    <xdr:rowOff>47625</xdr:rowOff>
                  </from>
                  <to>
                    <xdr:col>11</xdr:col>
                    <xdr:colOff>142875</xdr:colOff>
                    <xdr:row>15</xdr:row>
                    <xdr:rowOff>0</xdr:rowOff>
                  </to>
                </anchor>
              </controlPr>
            </control>
          </mc:Choice>
        </mc:AlternateContent>
        <mc:AlternateContent xmlns:mc="http://schemas.openxmlformats.org/markup-compatibility/2006">
          <mc:Choice Requires="x14">
            <control shapeId="10335" r:id="rId63" name="Check Box 95">
              <controlPr defaultSize="0" autoFill="0" autoLine="0" autoPict="0">
                <anchor moveWithCells="1">
                  <from>
                    <xdr:col>12</xdr:col>
                    <xdr:colOff>190500</xdr:colOff>
                    <xdr:row>14</xdr:row>
                    <xdr:rowOff>47625</xdr:rowOff>
                  </from>
                  <to>
                    <xdr:col>15</xdr:col>
                    <xdr:colOff>133350</xdr:colOff>
                    <xdr:row>15</xdr:row>
                    <xdr:rowOff>0</xdr:rowOff>
                  </to>
                </anchor>
              </controlPr>
            </control>
          </mc:Choice>
        </mc:AlternateContent>
        <mc:AlternateContent xmlns:mc="http://schemas.openxmlformats.org/markup-compatibility/2006">
          <mc:Choice Requires="x14">
            <control shapeId="10336" r:id="rId64" name="Check Box 96">
              <controlPr defaultSize="0" autoFill="0" autoLine="0" autoPict="0">
                <anchor moveWithCells="1">
                  <from>
                    <xdr:col>16</xdr:col>
                    <xdr:colOff>200025</xdr:colOff>
                    <xdr:row>14</xdr:row>
                    <xdr:rowOff>38100</xdr:rowOff>
                  </from>
                  <to>
                    <xdr:col>21</xdr:col>
                    <xdr:colOff>171450</xdr:colOff>
                    <xdr:row>15</xdr:row>
                    <xdr:rowOff>0</xdr:rowOff>
                  </to>
                </anchor>
              </controlPr>
            </control>
          </mc:Choice>
        </mc:AlternateContent>
        <mc:AlternateContent xmlns:mc="http://schemas.openxmlformats.org/markup-compatibility/2006">
          <mc:Choice Requires="x14">
            <control shapeId="10337" r:id="rId65" name="Check Box 97">
              <controlPr defaultSize="0" autoFill="0" autoLine="0" autoPict="0">
                <anchor moveWithCells="1">
                  <from>
                    <xdr:col>21</xdr:col>
                    <xdr:colOff>200025</xdr:colOff>
                    <xdr:row>14</xdr:row>
                    <xdr:rowOff>47625</xdr:rowOff>
                  </from>
                  <to>
                    <xdr:col>25</xdr:col>
                    <xdr:colOff>19050</xdr:colOff>
                    <xdr:row>15</xdr:row>
                    <xdr:rowOff>0</xdr:rowOff>
                  </to>
                </anchor>
              </controlPr>
            </control>
          </mc:Choice>
        </mc:AlternateContent>
        <mc:AlternateContent xmlns:mc="http://schemas.openxmlformats.org/markup-compatibility/2006">
          <mc:Choice Requires="x14">
            <control shapeId="10338" r:id="rId66" name="Check Box 98">
              <controlPr defaultSize="0" autoFill="0" autoLine="0" autoPict="0">
                <anchor moveWithCells="1">
                  <from>
                    <xdr:col>26</xdr:col>
                    <xdr:colOff>0</xdr:colOff>
                    <xdr:row>14</xdr:row>
                    <xdr:rowOff>47625</xdr:rowOff>
                  </from>
                  <to>
                    <xdr:col>29</xdr:col>
                    <xdr:colOff>190500</xdr:colOff>
                    <xdr:row>14</xdr:row>
                    <xdr:rowOff>257175</xdr:rowOff>
                  </to>
                </anchor>
              </controlPr>
            </control>
          </mc:Choice>
        </mc:AlternateContent>
        <mc:AlternateContent xmlns:mc="http://schemas.openxmlformats.org/markup-compatibility/2006">
          <mc:Choice Requires="x14">
            <control shapeId="10339" r:id="rId67" name="Check Box 99">
              <controlPr defaultSize="0" autoFill="0" autoLine="0" autoPict="0">
                <anchor moveWithCells="1">
                  <from>
                    <xdr:col>29</xdr:col>
                    <xdr:colOff>200025</xdr:colOff>
                    <xdr:row>14</xdr:row>
                    <xdr:rowOff>47625</xdr:rowOff>
                  </from>
                  <to>
                    <xdr:col>33</xdr:col>
                    <xdr:colOff>180975</xdr:colOff>
                    <xdr:row>14</xdr:row>
                    <xdr:rowOff>257175</xdr:rowOff>
                  </to>
                </anchor>
              </controlPr>
            </control>
          </mc:Choice>
        </mc:AlternateContent>
        <mc:AlternateContent xmlns:mc="http://schemas.openxmlformats.org/markup-compatibility/2006">
          <mc:Choice Requires="x14">
            <control shapeId="10340" r:id="rId68" name="行動障害">
              <controlPr defaultSize="0" autoFill="0" autoPict="0">
                <anchor moveWithCells="1">
                  <from>
                    <xdr:col>2</xdr:col>
                    <xdr:colOff>190500</xdr:colOff>
                    <xdr:row>11</xdr:row>
                    <xdr:rowOff>238125</xdr:rowOff>
                  </from>
                  <to>
                    <xdr:col>35</xdr:col>
                    <xdr:colOff>38100</xdr:colOff>
                    <xdr:row>15</xdr:row>
                    <xdr:rowOff>38100</xdr:rowOff>
                  </to>
                </anchor>
              </controlPr>
            </control>
          </mc:Choice>
        </mc:AlternateContent>
        <mc:AlternateContent xmlns:mc="http://schemas.openxmlformats.org/markup-compatibility/2006">
          <mc:Choice Requires="x14">
            <control shapeId="10341" r:id="rId69" name="Option Button 101">
              <controlPr defaultSize="0" autoFill="0" autoLine="0" autoPict="0">
                <anchor moveWithCells="1">
                  <from>
                    <xdr:col>4</xdr:col>
                    <xdr:colOff>0</xdr:colOff>
                    <xdr:row>14</xdr:row>
                    <xdr:rowOff>257175</xdr:rowOff>
                  </from>
                  <to>
                    <xdr:col>7</xdr:col>
                    <xdr:colOff>19050</xdr:colOff>
                    <xdr:row>16</xdr:row>
                    <xdr:rowOff>19050</xdr:rowOff>
                  </to>
                </anchor>
              </controlPr>
            </control>
          </mc:Choice>
        </mc:AlternateContent>
        <mc:AlternateContent xmlns:mc="http://schemas.openxmlformats.org/markup-compatibility/2006">
          <mc:Choice Requires="x14">
            <control shapeId="10342" r:id="rId70" name="Option Button 102">
              <controlPr defaultSize="0" autoFill="0" autoLine="0" autoPict="0">
                <anchor moveWithCells="1">
                  <from>
                    <xdr:col>6</xdr:col>
                    <xdr:colOff>200025</xdr:colOff>
                    <xdr:row>15</xdr:row>
                    <xdr:rowOff>9525</xdr:rowOff>
                  </from>
                  <to>
                    <xdr:col>11</xdr:col>
                    <xdr:colOff>9525</xdr:colOff>
                    <xdr:row>16</xdr:row>
                    <xdr:rowOff>9525</xdr:rowOff>
                  </to>
                </anchor>
              </controlPr>
            </control>
          </mc:Choice>
        </mc:AlternateContent>
        <mc:AlternateContent xmlns:mc="http://schemas.openxmlformats.org/markup-compatibility/2006">
          <mc:Choice Requires="x14">
            <control shapeId="10343" r:id="rId71" name="Check Box 103">
              <controlPr defaultSize="0" autoFill="0" autoLine="0" autoPict="0">
                <anchor moveWithCells="1">
                  <from>
                    <xdr:col>12</xdr:col>
                    <xdr:colOff>0</xdr:colOff>
                    <xdr:row>15</xdr:row>
                    <xdr:rowOff>28575</xdr:rowOff>
                  </from>
                  <to>
                    <xdr:col>14</xdr:col>
                    <xdr:colOff>152400</xdr:colOff>
                    <xdr:row>15</xdr:row>
                    <xdr:rowOff>247650</xdr:rowOff>
                  </to>
                </anchor>
              </controlPr>
            </control>
          </mc:Choice>
        </mc:AlternateContent>
        <mc:AlternateContent xmlns:mc="http://schemas.openxmlformats.org/markup-compatibility/2006">
          <mc:Choice Requires="x14">
            <control shapeId="10344" r:id="rId72" name="Check Box 104">
              <controlPr defaultSize="0" autoFill="0" autoLine="0" autoPict="0">
                <anchor moveWithCells="1">
                  <from>
                    <xdr:col>16</xdr:col>
                    <xdr:colOff>0</xdr:colOff>
                    <xdr:row>15</xdr:row>
                    <xdr:rowOff>28575</xdr:rowOff>
                  </from>
                  <to>
                    <xdr:col>19</xdr:col>
                    <xdr:colOff>76200</xdr:colOff>
                    <xdr:row>15</xdr:row>
                    <xdr:rowOff>238125</xdr:rowOff>
                  </to>
                </anchor>
              </controlPr>
            </control>
          </mc:Choice>
        </mc:AlternateContent>
        <mc:AlternateContent xmlns:mc="http://schemas.openxmlformats.org/markup-compatibility/2006">
          <mc:Choice Requires="x14">
            <control shapeId="10345" r:id="rId73" name="Check Box 105">
              <controlPr defaultSize="0" autoFill="0" autoLine="0" autoPict="0">
                <anchor moveWithCells="1">
                  <from>
                    <xdr:col>20</xdr:col>
                    <xdr:colOff>0</xdr:colOff>
                    <xdr:row>15</xdr:row>
                    <xdr:rowOff>28575</xdr:rowOff>
                  </from>
                  <to>
                    <xdr:col>24</xdr:col>
                    <xdr:colOff>95250</xdr:colOff>
                    <xdr:row>15</xdr:row>
                    <xdr:rowOff>257175</xdr:rowOff>
                  </to>
                </anchor>
              </controlPr>
            </control>
          </mc:Choice>
        </mc:AlternateContent>
        <mc:AlternateContent xmlns:mc="http://schemas.openxmlformats.org/markup-compatibility/2006">
          <mc:Choice Requires="x14">
            <control shapeId="10346" r:id="rId74" name="Check Box 106">
              <controlPr defaultSize="0" autoFill="0" autoLine="0" autoPict="0">
                <anchor moveWithCells="1">
                  <from>
                    <xdr:col>25</xdr:col>
                    <xdr:colOff>0</xdr:colOff>
                    <xdr:row>15</xdr:row>
                    <xdr:rowOff>28575</xdr:rowOff>
                  </from>
                  <to>
                    <xdr:col>30</xdr:col>
                    <xdr:colOff>0</xdr:colOff>
                    <xdr:row>15</xdr:row>
                    <xdr:rowOff>257175</xdr:rowOff>
                  </to>
                </anchor>
              </controlPr>
            </control>
          </mc:Choice>
        </mc:AlternateContent>
        <mc:AlternateContent xmlns:mc="http://schemas.openxmlformats.org/markup-compatibility/2006">
          <mc:Choice Requires="x14">
            <control shapeId="10347" r:id="rId75" name="Check Box 107">
              <controlPr defaultSize="0" autoFill="0" autoLine="0" autoPict="0">
                <anchor moveWithCells="1">
                  <from>
                    <xdr:col>29</xdr:col>
                    <xdr:colOff>200025</xdr:colOff>
                    <xdr:row>15</xdr:row>
                    <xdr:rowOff>38100</xdr:rowOff>
                  </from>
                  <to>
                    <xdr:col>33</xdr:col>
                    <xdr:colOff>180975</xdr:colOff>
                    <xdr:row>15</xdr:row>
                    <xdr:rowOff>247650</xdr:rowOff>
                  </to>
                </anchor>
              </controlPr>
            </control>
          </mc:Choice>
        </mc:AlternateContent>
        <mc:AlternateContent xmlns:mc="http://schemas.openxmlformats.org/markup-compatibility/2006">
          <mc:Choice Requires="x14">
            <control shapeId="10348" r:id="rId76" name="制御">
              <controlPr defaultSize="0" autoFill="0" autoPict="0">
                <anchor moveWithCells="1">
                  <from>
                    <xdr:col>3</xdr:col>
                    <xdr:colOff>161925</xdr:colOff>
                    <xdr:row>14</xdr:row>
                    <xdr:rowOff>219075</xdr:rowOff>
                  </from>
                  <to>
                    <xdr:col>35</xdr:col>
                    <xdr:colOff>19050</xdr:colOff>
                    <xdr:row>16</xdr:row>
                    <xdr:rowOff>28575</xdr:rowOff>
                  </to>
                </anchor>
              </controlPr>
            </control>
          </mc:Choice>
        </mc:AlternateContent>
        <mc:AlternateContent xmlns:mc="http://schemas.openxmlformats.org/markup-compatibility/2006">
          <mc:Choice Requires="x14">
            <control shapeId="10349" r:id="rId77" name="Check Box 109">
              <controlPr defaultSize="0" autoFill="0" autoLine="0" autoPict="0">
                <anchor moveWithCells="1">
                  <from>
                    <xdr:col>4</xdr:col>
                    <xdr:colOff>0</xdr:colOff>
                    <xdr:row>17</xdr:row>
                    <xdr:rowOff>28575</xdr:rowOff>
                  </from>
                  <to>
                    <xdr:col>7</xdr:col>
                    <xdr:colOff>190500</xdr:colOff>
                    <xdr:row>17</xdr:row>
                    <xdr:rowOff>238125</xdr:rowOff>
                  </to>
                </anchor>
              </controlPr>
            </control>
          </mc:Choice>
        </mc:AlternateContent>
        <mc:AlternateContent xmlns:mc="http://schemas.openxmlformats.org/markup-compatibility/2006">
          <mc:Choice Requires="x14">
            <control shapeId="10350" r:id="rId78" name="Check Box 110">
              <controlPr defaultSize="0" autoFill="0" autoLine="0" autoPict="0">
                <anchor moveWithCells="1">
                  <from>
                    <xdr:col>4</xdr:col>
                    <xdr:colOff>0</xdr:colOff>
                    <xdr:row>18</xdr:row>
                    <xdr:rowOff>19050</xdr:rowOff>
                  </from>
                  <to>
                    <xdr:col>8</xdr:col>
                    <xdr:colOff>9525</xdr:colOff>
                    <xdr:row>19</xdr:row>
                    <xdr:rowOff>0</xdr:rowOff>
                  </to>
                </anchor>
              </controlPr>
            </control>
          </mc:Choice>
        </mc:AlternateContent>
        <mc:AlternateContent xmlns:mc="http://schemas.openxmlformats.org/markup-compatibility/2006">
          <mc:Choice Requires="x14">
            <control shapeId="10351" r:id="rId79" name="Check Box 111">
              <controlPr defaultSize="0" autoFill="0" autoLine="0" autoPict="0">
                <anchor moveWithCells="1">
                  <from>
                    <xdr:col>4</xdr:col>
                    <xdr:colOff>0</xdr:colOff>
                    <xdr:row>19</xdr:row>
                    <xdr:rowOff>28575</xdr:rowOff>
                  </from>
                  <to>
                    <xdr:col>7</xdr:col>
                    <xdr:colOff>190500</xdr:colOff>
                    <xdr:row>19</xdr:row>
                    <xdr:rowOff>238125</xdr:rowOff>
                  </to>
                </anchor>
              </controlPr>
            </control>
          </mc:Choice>
        </mc:AlternateContent>
        <mc:AlternateContent xmlns:mc="http://schemas.openxmlformats.org/markup-compatibility/2006">
          <mc:Choice Requires="x14">
            <control shapeId="10352" r:id="rId80" name="Check Box 112">
              <controlPr defaultSize="0" autoFill="0" autoLine="0" autoPict="0">
                <anchor moveWithCells="1">
                  <from>
                    <xdr:col>4</xdr:col>
                    <xdr:colOff>0</xdr:colOff>
                    <xdr:row>20</xdr:row>
                    <xdr:rowOff>19050</xdr:rowOff>
                  </from>
                  <to>
                    <xdr:col>8</xdr:col>
                    <xdr:colOff>9525</xdr:colOff>
                    <xdr:row>21</xdr:row>
                    <xdr:rowOff>0</xdr:rowOff>
                  </to>
                </anchor>
              </controlPr>
            </control>
          </mc:Choice>
        </mc:AlternateContent>
        <mc:AlternateContent xmlns:mc="http://schemas.openxmlformats.org/markup-compatibility/2006">
          <mc:Choice Requires="x14">
            <control shapeId="10353" r:id="rId81" name="Check Box 113">
              <controlPr defaultSize="0" autoFill="0" autoLine="0" autoPict="0">
                <anchor moveWithCells="1">
                  <from>
                    <xdr:col>22</xdr:col>
                    <xdr:colOff>0</xdr:colOff>
                    <xdr:row>16</xdr:row>
                    <xdr:rowOff>38100</xdr:rowOff>
                  </from>
                  <to>
                    <xdr:col>25</xdr:col>
                    <xdr:colOff>190500</xdr:colOff>
                    <xdr:row>16</xdr:row>
                    <xdr:rowOff>247650</xdr:rowOff>
                  </to>
                </anchor>
              </controlPr>
            </control>
          </mc:Choice>
        </mc:AlternateContent>
        <mc:AlternateContent xmlns:mc="http://schemas.openxmlformats.org/markup-compatibility/2006">
          <mc:Choice Requires="x14">
            <control shapeId="10354" r:id="rId82" name="Check Box 114">
              <controlPr defaultSize="0" autoFill="0" autoLine="0" autoPict="0">
                <anchor moveWithCells="1">
                  <from>
                    <xdr:col>22</xdr:col>
                    <xdr:colOff>0</xdr:colOff>
                    <xdr:row>17</xdr:row>
                    <xdr:rowOff>28575</xdr:rowOff>
                  </from>
                  <to>
                    <xdr:col>26</xdr:col>
                    <xdr:colOff>9525</xdr:colOff>
                    <xdr:row>18</xdr:row>
                    <xdr:rowOff>9525</xdr:rowOff>
                  </to>
                </anchor>
              </controlPr>
            </control>
          </mc:Choice>
        </mc:AlternateContent>
        <mc:AlternateContent xmlns:mc="http://schemas.openxmlformats.org/markup-compatibility/2006">
          <mc:Choice Requires="x14">
            <control shapeId="10355" r:id="rId83" name="Check Box 115">
              <controlPr defaultSize="0" autoFill="0" autoLine="0" autoPict="0">
                <anchor moveWithCells="1">
                  <from>
                    <xdr:col>22</xdr:col>
                    <xdr:colOff>0</xdr:colOff>
                    <xdr:row>18</xdr:row>
                    <xdr:rowOff>38100</xdr:rowOff>
                  </from>
                  <to>
                    <xdr:col>25</xdr:col>
                    <xdr:colOff>190500</xdr:colOff>
                    <xdr:row>18</xdr:row>
                    <xdr:rowOff>247650</xdr:rowOff>
                  </to>
                </anchor>
              </controlPr>
            </control>
          </mc:Choice>
        </mc:AlternateContent>
        <mc:AlternateContent xmlns:mc="http://schemas.openxmlformats.org/markup-compatibility/2006">
          <mc:Choice Requires="x14">
            <control shapeId="10356" r:id="rId84" name="Check Box 116">
              <controlPr defaultSize="0" autoFill="0" autoLine="0" autoPict="0">
                <anchor moveWithCells="1">
                  <from>
                    <xdr:col>22</xdr:col>
                    <xdr:colOff>0</xdr:colOff>
                    <xdr:row>19</xdr:row>
                    <xdr:rowOff>28575</xdr:rowOff>
                  </from>
                  <to>
                    <xdr:col>26</xdr:col>
                    <xdr:colOff>9525</xdr:colOff>
                    <xdr:row>20</xdr:row>
                    <xdr:rowOff>9525</xdr:rowOff>
                  </to>
                </anchor>
              </controlPr>
            </control>
          </mc:Choice>
        </mc:AlternateContent>
        <mc:AlternateContent xmlns:mc="http://schemas.openxmlformats.org/markup-compatibility/2006">
          <mc:Choice Requires="x14">
            <control shapeId="10357" r:id="rId85" name="Check Box 117">
              <controlPr defaultSize="0" autoFill="0" autoLine="0" autoPict="0">
                <anchor moveWithCells="1">
                  <from>
                    <xdr:col>22</xdr:col>
                    <xdr:colOff>0</xdr:colOff>
                    <xdr:row>20</xdr:row>
                    <xdr:rowOff>19050</xdr:rowOff>
                  </from>
                  <to>
                    <xdr:col>26</xdr:col>
                    <xdr:colOff>9525</xdr:colOff>
                    <xdr:row>21</xdr:row>
                    <xdr:rowOff>0</xdr:rowOff>
                  </to>
                </anchor>
              </controlPr>
            </control>
          </mc:Choice>
        </mc:AlternateContent>
        <mc:AlternateContent xmlns:mc="http://schemas.openxmlformats.org/markup-compatibility/2006">
          <mc:Choice Requires="x14">
            <control shapeId="10358" r:id="rId86" name="特別な処置">
              <controlPr defaultSize="0" autoFill="0" autoPict="0">
                <anchor moveWithCells="1">
                  <from>
                    <xdr:col>3</xdr:col>
                    <xdr:colOff>190500</xdr:colOff>
                    <xdr:row>15</xdr:row>
                    <xdr:rowOff>247650</xdr:rowOff>
                  </from>
                  <to>
                    <xdr:col>34</xdr:col>
                    <xdr:colOff>180975</xdr:colOff>
                    <xdr:row>20</xdr:row>
                    <xdr:rowOff>257175</xdr:rowOff>
                  </to>
                </anchor>
              </controlPr>
            </control>
          </mc:Choice>
        </mc:AlternateContent>
        <mc:AlternateContent xmlns:mc="http://schemas.openxmlformats.org/markup-compatibility/2006">
          <mc:Choice Requires="x14">
            <control shapeId="10359" r:id="rId87" name="Option Button 119">
              <controlPr defaultSize="0" autoFill="0" autoLine="0" autoPict="0">
                <anchor moveWithCells="1">
                  <from>
                    <xdr:col>10</xdr:col>
                    <xdr:colOff>19050</xdr:colOff>
                    <xdr:row>35</xdr:row>
                    <xdr:rowOff>257175</xdr:rowOff>
                  </from>
                  <to>
                    <xdr:col>13</xdr:col>
                    <xdr:colOff>19050</xdr:colOff>
                    <xdr:row>37</xdr:row>
                    <xdr:rowOff>19050</xdr:rowOff>
                  </to>
                </anchor>
              </controlPr>
            </control>
          </mc:Choice>
        </mc:AlternateContent>
        <mc:AlternateContent xmlns:mc="http://schemas.openxmlformats.org/markup-compatibility/2006">
          <mc:Choice Requires="x14">
            <control shapeId="10360" r:id="rId88" name="Option Button 120">
              <controlPr defaultSize="0" autoFill="0" autoLine="0" autoPict="0">
                <anchor moveWithCells="1">
                  <from>
                    <xdr:col>13</xdr:col>
                    <xdr:colOff>19050</xdr:colOff>
                    <xdr:row>36</xdr:row>
                    <xdr:rowOff>9525</xdr:rowOff>
                  </from>
                  <to>
                    <xdr:col>15</xdr:col>
                    <xdr:colOff>19050</xdr:colOff>
                    <xdr:row>37</xdr:row>
                    <xdr:rowOff>0</xdr:rowOff>
                  </to>
                </anchor>
              </controlPr>
            </control>
          </mc:Choice>
        </mc:AlternateContent>
        <mc:AlternateContent xmlns:mc="http://schemas.openxmlformats.org/markup-compatibility/2006">
          <mc:Choice Requires="x14">
            <control shapeId="10361" r:id="rId89" name="Option Button 121">
              <controlPr defaultSize="0" autoFill="0" autoLine="0" autoPict="0">
                <anchor moveWithCells="1">
                  <from>
                    <xdr:col>15</xdr:col>
                    <xdr:colOff>19050</xdr:colOff>
                    <xdr:row>36</xdr:row>
                    <xdr:rowOff>9525</xdr:rowOff>
                  </from>
                  <to>
                    <xdr:col>17</xdr:col>
                    <xdr:colOff>28575</xdr:colOff>
                    <xdr:row>37</xdr:row>
                    <xdr:rowOff>0</xdr:rowOff>
                  </to>
                </anchor>
              </controlPr>
            </control>
          </mc:Choice>
        </mc:AlternateContent>
        <mc:AlternateContent xmlns:mc="http://schemas.openxmlformats.org/markup-compatibility/2006">
          <mc:Choice Requires="x14">
            <control shapeId="10362" r:id="rId90" name="Option Button 122">
              <controlPr defaultSize="0" autoFill="0" autoLine="0" autoPict="0">
                <anchor moveWithCells="1">
                  <from>
                    <xdr:col>17</xdr:col>
                    <xdr:colOff>19050</xdr:colOff>
                    <xdr:row>36</xdr:row>
                    <xdr:rowOff>0</xdr:rowOff>
                  </from>
                  <to>
                    <xdr:col>19</xdr:col>
                    <xdr:colOff>28575</xdr:colOff>
                    <xdr:row>37</xdr:row>
                    <xdr:rowOff>0</xdr:rowOff>
                  </to>
                </anchor>
              </controlPr>
            </control>
          </mc:Choice>
        </mc:AlternateContent>
        <mc:AlternateContent xmlns:mc="http://schemas.openxmlformats.org/markup-compatibility/2006">
          <mc:Choice Requires="x14">
            <control shapeId="10363" r:id="rId91" name="Option Button 123">
              <controlPr defaultSize="0" autoFill="0" autoLine="0" autoPict="0">
                <anchor moveWithCells="1">
                  <from>
                    <xdr:col>19</xdr:col>
                    <xdr:colOff>19050</xdr:colOff>
                    <xdr:row>36</xdr:row>
                    <xdr:rowOff>0</xdr:rowOff>
                  </from>
                  <to>
                    <xdr:col>21</xdr:col>
                    <xdr:colOff>47625</xdr:colOff>
                    <xdr:row>37</xdr:row>
                    <xdr:rowOff>0</xdr:rowOff>
                  </to>
                </anchor>
              </controlPr>
            </control>
          </mc:Choice>
        </mc:AlternateContent>
        <mc:AlternateContent xmlns:mc="http://schemas.openxmlformats.org/markup-compatibility/2006">
          <mc:Choice Requires="x14">
            <control shapeId="10364" r:id="rId92" name="Option Button 124">
              <controlPr defaultSize="0" autoFill="0" autoLine="0" autoPict="0">
                <anchor moveWithCells="1">
                  <from>
                    <xdr:col>21</xdr:col>
                    <xdr:colOff>19050</xdr:colOff>
                    <xdr:row>36</xdr:row>
                    <xdr:rowOff>0</xdr:rowOff>
                  </from>
                  <to>
                    <xdr:col>23</xdr:col>
                    <xdr:colOff>47625</xdr:colOff>
                    <xdr:row>37</xdr:row>
                    <xdr:rowOff>0</xdr:rowOff>
                  </to>
                </anchor>
              </controlPr>
            </control>
          </mc:Choice>
        </mc:AlternateContent>
        <mc:AlternateContent xmlns:mc="http://schemas.openxmlformats.org/markup-compatibility/2006">
          <mc:Choice Requires="x14">
            <control shapeId="10365" r:id="rId93" name="Option Button 125">
              <controlPr defaultSize="0" autoFill="0" autoLine="0" autoPict="0">
                <anchor moveWithCells="1">
                  <from>
                    <xdr:col>23</xdr:col>
                    <xdr:colOff>19050</xdr:colOff>
                    <xdr:row>36</xdr:row>
                    <xdr:rowOff>0</xdr:rowOff>
                  </from>
                  <to>
                    <xdr:col>25</xdr:col>
                    <xdr:colOff>47625</xdr:colOff>
                    <xdr:row>37</xdr:row>
                    <xdr:rowOff>0</xdr:rowOff>
                  </to>
                </anchor>
              </controlPr>
            </control>
          </mc:Choice>
        </mc:AlternateContent>
        <mc:AlternateContent xmlns:mc="http://schemas.openxmlformats.org/markup-compatibility/2006">
          <mc:Choice Requires="x14">
            <control shapeId="10366" r:id="rId94" name="Option Button 126">
              <controlPr defaultSize="0" autoFill="0" autoLine="0" autoPict="0">
                <anchor moveWithCells="1">
                  <from>
                    <xdr:col>25</xdr:col>
                    <xdr:colOff>19050</xdr:colOff>
                    <xdr:row>36</xdr:row>
                    <xdr:rowOff>0</xdr:rowOff>
                  </from>
                  <to>
                    <xdr:col>27</xdr:col>
                    <xdr:colOff>47625</xdr:colOff>
                    <xdr:row>37</xdr:row>
                    <xdr:rowOff>0</xdr:rowOff>
                  </to>
                </anchor>
              </controlPr>
            </control>
          </mc:Choice>
        </mc:AlternateContent>
        <mc:AlternateContent xmlns:mc="http://schemas.openxmlformats.org/markup-compatibility/2006">
          <mc:Choice Requires="x14">
            <control shapeId="10367" r:id="rId95" name="Option Button 127">
              <controlPr defaultSize="0" autoFill="0" autoLine="0" autoPict="0">
                <anchor moveWithCells="1">
                  <from>
                    <xdr:col>27</xdr:col>
                    <xdr:colOff>19050</xdr:colOff>
                    <xdr:row>36</xdr:row>
                    <xdr:rowOff>0</xdr:rowOff>
                  </from>
                  <to>
                    <xdr:col>29</xdr:col>
                    <xdr:colOff>47625</xdr:colOff>
                    <xdr:row>37</xdr:row>
                    <xdr:rowOff>0</xdr:rowOff>
                  </to>
                </anchor>
              </controlPr>
            </control>
          </mc:Choice>
        </mc:AlternateContent>
        <mc:AlternateContent xmlns:mc="http://schemas.openxmlformats.org/markup-compatibility/2006">
          <mc:Choice Requires="x14">
            <control shapeId="10368" r:id="rId96" name="寝たきり度">
              <controlPr defaultSize="0" autoFill="0" autoPict="0">
                <anchor moveWithCells="1">
                  <from>
                    <xdr:col>9</xdr:col>
                    <xdr:colOff>190500</xdr:colOff>
                    <xdr:row>35</xdr:row>
                    <xdr:rowOff>219075</xdr:rowOff>
                  </from>
                  <to>
                    <xdr:col>29</xdr:col>
                    <xdr:colOff>142875</xdr:colOff>
                    <xdr:row>37</xdr:row>
                    <xdr:rowOff>28575</xdr:rowOff>
                  </to>
                </anchor>
              </controlPr>
            </control>
          </mc:Choice>
        </mc:AlternateContent>
        <mc:AlternateContent xmlns:mc="http://schemas.openxmlformats.org/markup-compatibility/2006">
          <mc:Choice Requires="x14">
            <control shapeId="10369" r:id="rId97" name="Option Button 129">
              <controlPr defaultSize="0" autoFill="0" autoLine="0" autoPict="0">
                <anchor moveWithCells="1">
                  <from>
                    <xdr:col>10</xdr:col>
                    <xdr:colOff>9525</xdr:colOff>
                    <xdr:row>36</xdr:row>
                    <xdr:rowOff>257175</xdr:rowOff>
                  </from>
                  <to>
                    <xdr:col>13</xdr:col>
                    <xdr:colOff>9525</xdr:colOff>
                    <xdr:row>38</xdr:row>
                    <xdr:rowOff>19050</xdr:rowOff>
                  </to>
                </anchor>
              </controlPr>
            </control>
          </mc:Choice>
        </mc:AlternateContent>
        <mc:AlternateContent xmlns:mc="http://schemas.openxmlformats.org/markup-compatibility/2006">
          <mc:Choice Requires="x14">
            <control shapeId="10370" r:id="rId98" name="Option Button 130">
              <controlPr defaultSize="0" autoFill="0" autoLine="0" autoPict="0">
                <anchor moveWithCells="1">
                  <from>
                    <xdr:col>13</xdr:col>
                    <xdr:colOff>9525</xdr:colOff>
                    <xdr:row>37</xdr:row>
                    <xdr:rowOff>9525</xdr:rowOff>
                  </from>
                  <to>
                    <xdr:col>15</xdr:col>
                    <xdr:colOff>9525</xdr:colOff>
                    <xdr:row>38</xdr:row>
                    <xdr:rowOff>0</xdr:rowOff>
                  </to>
                </anchor>
              </controlPr>
            </control>
          </mc:Choice>
        </mc:AlternateContent>
        <mc:AlternateContent xmlns:mc="http://schemas.openxmlformats.org/markup-compatibility/2006">
          <mc:Choice Requires="x14">
            <control shapeId="10371" r:id="rId99" name="Option Button 131">
              <controlPr defaultSize="0" autoFill="0" autoLine="0" autoPict="0">
                <anchor moveWithCells="1">
                  <from>
                    <xdr:col>15</xdr:col>
                    <xdr:colOff>9525</xdr:colOff>
                    <xdr:row>37</xdr:row>
                    <xdr:rowOff>9525</xdr:rowOff>
                  </from>
                  <to>
                    <xdr:col>17</xdr:col>
                    <xdr:colOff>19050</xdr:colOff>
                    <xdr:row>38</xdr:row>
                    <xdr:rowOff>0</xdr:rowOff>
                  </to>
                </anchor>
              </controlPr>
            </control>
          </mc:Choice>
        </mc:AlternateContent>
        <mc:AlternateContent xmlns:mc="http://schemas.openxmlformats.org/markup-compatibility/2006">
          <mc:Choice Requires="x14">
            <control shapeId="10372" r:id="rId100" name="Option Button 132">
              <controlPr defaultSize="0" autoFill="0" autoLine="0" autoPict="0">
                <anchor moveWithCells="1">
                  <from>
                    <xdr:col>18</xdr:col>
                    <xdr:colOff>9525</xdr:colOff>
                    <xdr:row>37</xdr:row>
                    <xdr:rowOff>0</xdr:rowOff>
                  </from>
                  <to>
                    <xdr:col>20</xdr:col>
                    <xdr:colOff>19050</xdr:colOff>
                    <xdr:row>38</xdr:row>
                    <xdr:rowOff>0</xdr:rowOff>
                  </to>
                </anchor>
              </controlPr>
            </control>
          </mc:Choice>
        </mc:AlternateContent>
        <mc:AlternateContent xmlns:mc="http://schemas.openxmlformats.org/markup-compatibility/2006">
          <mc:Choice Requires="x14">
            <control shapeId="10373" r:id="rId101" name="Option Button 133">
              <controlPr defaultSize="0" autoFill="0" autoLine="0" autoPict="0">
                <anchor moveWithCells="1">
                  <from>
                    <xdr:col>21</xdr:col>
                    <xdr:colOff>9525</xdr:colOff>
                    <xdr:row>37</xdr:row>
                    <xdr:rowOff>0</xdr:rowOff>
                  </from>
                  <to>
                    <xdr:col>23</xdr:col>
                    <xdr:colOff>38100</xdr:colOff>
                    <xdr:row>38</xdr:row>
                    <xdr:rowOff>0</xdr:rowOff>
                  </to>
                </anchor>
              </controlPr>
            </control>
          </mc:Choice>
        </mc:AlternateContent>
        <mc:AlternateContent xmlns:mc="http://schemas.openxmlformats.org/markup-compatibility/2006">
          <mc:Choice Requires="x14">
            <control shapeId="10374" r:id="rId102" name="Option Button 134">
              <controlPr defaultSize="0" autoFill="0" autoLine="0" autoPict="0">
                <anchor moveWithCells="1">
                  <from>
                    <xdr:col>24</xdr:col>
                    <xdr:colOff>9525</xdr:colOff>
                    <xdr:row>37</xdr:row>
                    <xdr:rowOff>0</xdr:rowOff>
                  </from>
                  <to>
                    <xdr:col>26</xdr:col>
                    <xdr:colOff>38100</xdr:colOff>
                    <xdr:row>38</xdr:row>
                    <xdr:rowOff>0</xdr:rowOff>
                  </to>
                </anchor>
              </controlPr>
            </control>
          </mc:Choice>
        </mc:AlternateContent>
        <mc:AlternateContent xmlns:mc="http://schemas.openxmlformats.org/markup-compatibility/2006">
          <mc:Choice Requires="x14">
            <control shapeId="10375" r:id="rId103" name="Option Button 135">
              <controlPr defaultSize="0" autoFill="0" autoLine="0" autoPict="0">
                <anchor moveWithCells="1">
                  <from>
                    <xdr:col>27</xdr:col>
                    <xdr:colOff>9525</xdr:colOff>
                    <xdr:row>37</xdr:row>
                    <xdr:rowOff>0</xdr:rowOff>
                  </from>
                  <to>
                    <xdr:col>29</xdr:col>
                    <xdr:colOff>38100</xdr:colOff>
                    <xdr:row>38</xdr:row>
                    <xdr:rowOff>0</xdr:rowOff>
                  </to>
                </anchor>
              </controlPr>
            </control>
          </mc:Choice>
        </mc:AlternateContent>
        <mc:AlternateContent xmlns:mc="http://schemas.openxmlformats.org/markup-compatibility/2006">
          <mc:Choice Requires="x14">
            <control shapeId="10376" r:id="rId104" name="Option Button 136">
              <controlPr defaultSize="0" autoFill="0" autoLine="0" autoPict="0">
                <anchor moveWithCells="1">
                  <from>
                    <xdr:col>29</xdr:col>
                    <xdr:colOff>9525</xdr:colOff>
                    <xdr:row>37</xdr:row>
                    <xdr:rowOff>0</xdr:rowOff>
                  </from>
                  <to>
                    <xdr:col>31</xdr:col>
                    <xdr:colOff>38100</xdr:colOff>
                    <xdr:row>38</xdr:row>
                    <xdr:rowOff>0</xdr:rowOff>
                  </to>
                </anchor>
              </controlPr>
            </control>
          </mc:Choice>
        </mc:AlternateContent>
        <mc:AlternateContent xmlns:mc="http://schemas.openxmlformats.org/markup-compatibility/2006">
          <mc:Choice Requires="x14">
            <control shapeId="10378" r:id="rId105" name="認知症老人自立度">
              <controlPr defaultSize="0" autoFill="0" autoPict="0">
                <anchor moveWithCells="1">
                  <from>
                    <xdr:col>9</xdr:col>
                    <xdr:colOff>104775</xdr:colOff>
                    <xdr:row>36</xdr:row>
                    <xdr:rowOff>209550</xdr:rowOff>
                  </from>
                  <to>
                    <xdr:col>31</xdr:col>
                    <xdr:colOff>161925</xdr:colOff>
                    <xdr:row>38</xdr:row>
                    <xdr:rowOff>66675</xdr:rowOff>
                  </to>
                </anchor>
              </controlPr>
            </control>
          </mc:Choice>
        </mc:AlternateContent>
        <mc:AlternateContent xmlns:mc="http://schemas.openxmlformats.org/markup-compatibility/2006">
          <mc:Choice Requires="x14">
            <control shapeId="10381" r:id="rId106" name="摂食・嚥下">
              <controlPr defaultSize="0" autoFill="0" autoLine="0" autoPict="0">
                <anchor moveWithCells="1">
                  <from>
                    <xdr:col>24</xdr:col>
                    <xdr:colOff>28575</xdr:colOff>
                    <xdr:row>7</xdr:row>
                    <xdr:rowOff>9525</xdr:rowOff>
                  </from>
                  <to>
                    <xdr:col>31</xdr:col>
                    <xdr:colOff>200025</xdr:colOff>
                    <xdr:row>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sheetPr>
  <dimension ref="A1:AN37"/>
  <sheetViews>
    <sheetView showGridLines="0" zoomScaleNormal="100" zoomScaleSheetLayoutView="100" workbookViewId="0">
      <selection activeCell="AG36" sqref="AG36:AI37"/>
    </sheetView>
  </sheetViews>
  <sheetFormatPr defaultColWidth="2.875" defaultRowHeight="24" customHeight="1"/>
  <cols>
    <col min="7" max="10" width="3.125" bestFit="1" customWidth="1"/>
    <col min="12" max="12" width="3.125" bestFit="1" customWidth="1"/>
  </cols>
  <sheetData>
    <row r="1" spans="1:36" ht="24" customHeight="1" thickBot="1">
      <c r="A1" s="407" t="s">
        <v>3633</v>
      </c>
      <c r="B1" s="407"/>
      <c r="C1" s="407"/>
      <c r="D1" s="407"/>
      <c r="E1" s="407"/>
      <c r="F1" s="407"/>
      <c r="G1" s="407"/>
      <c r="H1" s="407"/>
      <c r="I1" s="406" t="s">
        <v>9501</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6" ht="24" customHeight="1">
      <c r="A2" s="718" t="s">
        <v>9065</v>
      </c>
      <c r="B2" s="719"/>
      <c r="C2" s="719"/>
      <c r="D2" s="719"/>
      <c r="E2" s="534"/>
      <c r="F2" s="534"/>
      <c r="G2" s="534"/>
      <c r="H2" s="534"/>
      <c r="I2" s="534"/>
      <c r="J2" s="534"/>
      <c r="K2" s="534"/>
      <c r="L2" s="534"/>
      <c r="M2" s="719" t="s">
        <v>9068</v>
      </c>
      <c r="N2" s="719"/>
      <c r="O2" s="392" t="str">
        <f>IF(回復期施設名="","",回復期施設名)</f>
        <v/>
      </c>
      <c r="P2" s="392"/>
      <c r="Q2" s="392"/>
      <c r="R2" s="392"/>
      <c r="S2" s="392"/>
      <c r="T2" s="392"/>
      <c r="U2" s="392"/>
      <c r="V2" s="392"/>
      <c r="W2" s="392"/>
      <c r="X2" s="392"/>
      <c r="Y2" s="392"/>
      <c r="Z2" s="719" t="s">
        <v>9156</v>
      </c>
      <c r="AA2" s="719"/>
      <c r="AB2" s="395"/>
      <c r="AC2" s="395"/>
      <c r="AD2" s="395"/>
      <c r="AE2" s="395"/>
      <c r="AF2" s="395"/>
      <c r="AG2" s="395"/>
      <c r="AH2" s="395"/>
      <c r="AI2" s="474"/>
    </row>
    <row r="3" spans="1:36" ht="24" customHeight="1">
      <c r="A3" s="708" t="s">
        <v>3688</v>
      </c>
      <c r="B3" s="709"/>
      <c r="C3" s="383" t="str">
        <f>IF(番号="","",番号)</f>
        <v>10--</v>
      </c>
      <c r="D3" s="383"/>
      <c r="E3" s="383"/>
      <c r="F3" s="383"/>
      <c r="G3" s="383"/>
      <c r="H3" s="709" t="s">
        <v>9318</v>
      </c>
      <c r="I3" s="709"/>
      <c r="J3" s="709"/>
      <c r="K3" s="383" t="str">
        <f>IF(患者氏名="","",患者氏名)</f>
        <v/>
      </c>
      <c r="L3" s="383"/>
      <c r="M3" s="383"/>
      <c r="N3" s="383"/>
      <c r="O3" s="383"/>
      <c r="P3" s="383"/>
      <c r="Q3" s="383"/>
      <c r="R3" s="383"/>
      <c r="S3" s="709" t="s">
        <v>9077</v>
      </c>
      <c r="T3" s="709"/>
      <c r="U3" s="383" t="str">
        <f>IF(患者性="","",患者性)</f>
        <v/>
      </c>
      <c r="V3" s="383"/>
      <c r="W3" s="709" t="s">
        <v>9070</v>
      </c>
      <c r="X3" s="709"/>
      <c r="Y3" s="709"/>
      <c r="Z3" s="539" t="str">
        <f>IF(患者生年月日="","",患者生年月日)</f>
        <v/>
      </c>
      <c r="AA3" s="539"/>
      <c r="AB3" s="539"/>
      <c r="AC3" s="539"/>
      <c r="AD3" s="539"/>
      <c r="AE3" s="539"/>
      <c r="AF3" s="709" t="s">
        <v>9134</v>
      </c>
      <c r="AG3" s="709"/>
      <c r="AH3" s="535" t="str">
        <f>IF(患者生年月日="","",患者年齢)</f>
        <v/>
      </c>
      <c r="AI3" s="536"/>
    </row>
    <row r="4" spans="1:36" ht="24" customHeight="1" thickBot="1">
      <c r="A4" s="710"/>
      <c r="B4" s="711"/>
      <c r="C4" s="382"/>
      <c r="D4" s="382"/>
      <c r="E4" s="382"/>
      <c r="F4" s="382"/>
      <c r="G4" s="382"/>
      <c r="H4" s="711"/>
      <c r="I4" s="711"/>
      <c r="J4" s="711"/>
      <c r="K4" s="382"/>
      <c r="L4" s="382"/>
      <c r="M4" s="382"/>
      <c r="N4" s="382"/>
      <c r="O4" s="382"/>
      <c r="P4" s="382"/>
      <c r="Q4" s="382"/>
      <c r="R4" s="382"/>
      <c r="S4" s="711"/>
      <c r="T4" s="711"/>
      <c r="U4" s="382"/>
      <c r="V4" s="382"/>
      <c r="W4" s="711"/>
      <c r="X4" s="711"/>
      <c r="Y4" s="711"/>
      <c r="Z4" s="540"/>
      <c r="AA4" s="540"/>
      <c r="AB4" s="540"/>
      <c r="AC4" s="540"/>
      <c r="AD4" s="540"/>
      <c r="AE4" s="540"/>
      <c r="AF4" s="711"/>
      <c r="AG4" s="711"/>
      <c r="AH4" s="537"/>
      <c r="AI4" s="538"/>
    </row>
    <row r="5" spans="1:36" ht="24" customHeight="1" thickBot="1">
      <c r="A5" s="752" t="s">
        <v>3603</v>
      </c>
      <c r="B5" s="751"/>
      <c r="C5" s="751"/>
      <c r="D5" s="751"/>
      <c r="E5" s="566"/>
      <c r="F5" s="566"/>
      <c r="G5" s="566"/>
      <c r="H5" s="566"/>
      <c r="I5" s="566"/>
      <c r="J5" s="566"/>
      <c r="K5" s="566"/>
      <c r="L5" s="751" t="s">
        <v>9133</v>
      </c>
      <c r="M5" s="751"/>
      <c r="N5" s="751"/>
      <c r="O5" s="751"/>
      <c r="P5" s="751"/>
      <c r="Q5" s="774"/>
      <c r="R5" s="378"/>
      <c r="S5" s="378"/>
      <c r="T5" s="378"/>
      <c r="U5" s="378"/>
      <c r="V5" s="378"/>
      <c r="W5" s="378"/>
      <c r="X5" s="378"/>
      <c r="Y5" s="378"/>
      <c r="Z5" s="378"/>
      <c r="AA5" s="378"/>
      <c r="AB5" s="378"/>
      <c r="AC5" s="378"/>
      <c r="AD5" s="378"/>
      <c r="AE5" s="378"/>
      <c r="AF5" s="378"/>
      <c r="AG5" s="378"/>
      <c r="AH5" s="378"/>
      <c r="AI5" s="379"/>
    </row>
    <row r="6" spans="1:36" ht="24" customHeight="1">
      <c r="A6" s="705" t="s">
        <v>3607</v>
      </c>
      <c r="B6" s="403"/>
      <c r="C6" s="403"/>
      <c r="D6" s="354"/>
      <c r="E6" s="577"/>
      <c r="F6" s="578"/>
      <c r="G6" s="578"/>
      <c r="H6" s="578"/>
      <c r="I6" s="578"/>
      <c r="J6" s="578"/>
      <c r="K6" s="578"/>
      <c r="L6" s="578"/>
      <c r="M6" s="578"/>
      <c r="N6" s="578"/>
      <c r="O6" s="578"/>
      <c r="P6" s="578"/>
      <c r="Q6" s="578"/>
      <c r="R6" s="578"/>
      <c r="S6" s="578"/>
      <c r="T6" s="578"/>
      <c r="U6" s="578"/>
      <c r="V6" s="578"/>
      <c r="W6" s="578"/>
      <c r="X6" s="578"/>
      <c r="Y6" s="579"/>
      <c r="Z6" s="355" t="s">
        <v>9139</v>
      </c>
      <c r="AA6" s="703"/>
      <c r="AB6" s="703"/>
      <c r="AC6" s="703"/>
      <c r="AD6" s="703"/>
      <c r="AE6" s="116">
        <v>0</v>
      </c>
      <c r="AF6" s="13" t="s">
        <v>9160</v>
      </c>
      <c r="AG6" s="24"/>
      <c r="AH6" s="13" t="s">
        <v>9159</v>
      </c>
      <c r="AI6" s="67"/>
    </row>
    <row r="7" spans="1:36" ht="24" customHeight="1">
      <c r="A7" s="705"/>
      <c r="B7" s="403"/>
      <c r="C7" s="403"/>
      <c r="D7" s="354"/>
      <c r="E7" s="434"/>
      <c r="F7" s="432"/>
      <c r="G7" s="432"/>
      <c r="H7" s="432"/>
      <c r="I7" s="432"/>
      <c r="J7" s="432"/>
      <c r="K7" s="432"/>
      <c r="L7" s="432"/>
      <c r="M7" s="432"/>
      <c r="N7" s="432"/>
      <c r="O7" s="432"/>
      <c r="P7" s="432"/>
      <c r="Q7" s="432"/>
      <c r="R7" s="432"/>
      <c r="S7" s="432"/>
      <c r="T7" s="432"/>
      <c r="U7" s="432"/>
      <c r="V7" s="432"/>
      <c r="W7" s="432"/>
      <c r="X7" s="432"/>
      <c r="Y7" s="467"/>
      <c r="Z7" s="739" t="s">
        <v>9140</v>
      </c>
      <c r="AA7" s="709"/>
      <c r="AB7" s="709"/>
      <c r="AC7" s="709"/>
      <c r="AD7" s="709"/>
      <c r="AE7" s="124" t="b">
        <v>0</v>
      </c>
      <c r="AF7" s="11" t="s">
        <v>9160</v>
      </c>
      <c r="AG7" s="124" t="b">
        <v>0</v>
      </c>
      <c r="AH7" s="11" t="s">
        <v>9159</v>
      </c>
      <c r="AI7" s="71"/>
    </row>
    <row r="8" spans="1:36" ht="24" customHeight="1">
      <c r="A8" s="705"/>
      <c r="B8" s="403"/>
      <c r="C8" s="403"/>
      <c r="D8" s="354"/>
      <c r="E8" s="434"/>
      <c r="F8" s="432"/>
      <c r="G8" s="432"/>
      <c r="H8" s="432"/>
      <c r="I8" s="432"/>
      <c r="J8" s="432"/>
      <c r="K8" s="432"/>
      <c r="L8" s="432"/>
      <c r="M8" s="432"/>
      <c r="N8" s="432"/>
      <c r="O8" s="432"/>
      <c r="P8" s="432"/>
      <c r="Q8" s="432"/>
      <c r="R8" s="432"/>
      <c r="S8" s="432"/>
      <c r="T8" s="432"/>
      <c r="U8" s="432"/>
      <c r="V8" s="432"/>
      <c r="W8" s="432"/>
      <c r="X8" s="432"/>
      <c r="Y8" s="467"/>
      <c r="Z8" s="739" t="s">
        <v>9297</v>
      </c>
      <c r="AA8" s="709"/>
      <c r="AB8" s="709"/>
      <c r="AC8" s="709"/>
      <c r="AD8" s="709"/>
      <c r="AE8" s="373"/>
      <c r="AF8" s="373"/>
      <c r="AG8" s="373"/>
      <c r="AH8" s="373"/>
      <c r="AI8" s="572"/>
    </row>
    <row r="9" spans="1:36" ht="24" customHeight="1">
      <c r="A9" s="705"/>
      <c r="B9" s="403"/>
      <c r="C9" s="403"/>
      <c r="D9" s="354"/>
      <c r="E9" s="434"/>
      <c r="F9" s="432"/>
      <c r="G9" s="432"/>
      <c r="H9" s="432"/>
      <c r="I9" s="432"/>
      <c r="J9" s="432"/>
      <c r="K9" s="432"/>
      <c r="L9" s="432"/>
      <c r="M9" s="432"/>
      <c r="N9" s="432"/>
      <c r="O9" s="432"/>
      <c r="P9" s="432"/>
      <c r="Q9" s="432"/>
      <c r="R9" s="432"/>
      <c r="S9" s="432"/>
      <c r="T9" s="432"/>
      <c r="U9" s="432"/>
      <c r="V9" s="432"/>
      <c r="W9" s="432"/>
      <c r="X9" s="432"/>
      <c r="Y9" s="467"/>
      <c r="Z9" s="739" t="s">
        <v>6197</v>
      </c>
      <c r="AA9" s="709"/>
      <c r="AB9" s="709"/>
      <c r="AC9" s="709"/>
      <c r="AD9" s="709"/>
      <c r="AE9" s="373"/>
      <c r="AF9" s="373"/>
      <c r="AG9" s="373"/>
      <c r="AH9" s="373"/>
      <c r="AI9" s="572"/>
    </row>
    <row r="10" spans="1:36" ht="24" customHeight="1">
      <c r="A10" s="705"/>
      <c r="B10" s="403"/>
      <c r="C10" s="403"/>
      <c r="D10" s="354"/>
      <c r="E10" s="434"/>
      <c r="F10" s="432"/>
      <c r="G10" s="432"/>
      <c r="H10" s="432"/>
      <c r="I10" s="432"/>
      <c r="J10" s="432"/>
      <c r="K10" s="432"/>
      <c r="L10" s="432"/>
      <c r="M10" s="432"/>
      <c r="N10" s="432"/>
      <c r="O10" s="432"/>
      <c r="P10" s="432"/>
      <c r="Q10" s="432"/>
      <c r="R10" s="432"/>
      <c r="S10" s="432"/>
      <c r="T10" s="432"/>
      <c r="U10" s="432"/>
      <c r="V10" s="432"/>
      <c r="W10" s="432"/>
      <c r="X10" s="432"/>
      <c r="Y10" s="467"/>
      <c r="Z10" s="739" t="s">
        <v>9419</v>
      </c>
      <c r="AA10" s="709"/>
      <c r="AB10" s="709"/>
      <c r="AC10" s="709"/>
      <c r="AD10" s="709"/>
      <c r="AE10" s="373"/>
      <c r="AF10" s="373"/>
      <c r="AG10" s="373"/>
      <c r="AH10" s="373"/>
      <c r="AI10" s="572"/>
    </row>
    <row r="11" spans="1:36" ht="24" customHeight="1">
      <c r="A11" s="705" t="s">
        <v>9156</v>
      </c>
      <c r="B11" s="403"/>
      <c r="C11" s="403"/>
      <c r="D11" s="354"/>
      <c r="E11" s="434"/>
      <c r="F11" s="432"/>
      <c r="G11" s="432"/>
      <c r="H11" s="432"/>
      <c r="I11" s="432"/>
      <c r="J11" s="432"/>
      <c r="K11" s="432"/>
      <c r="L11" s="432"/>
      <c r="M11" s="432"/>
      <c r="N11" s="432"/>
      <c r="O11" s="432"/>
      <c r="P11" s="432"/>
      <c r="Q11" s="432"/>
      <c r="R11" s="432"/>
      <c r="S11" s="432"/>
      <c r="T11" s="432"/>
      <c r="U11" s="432"/>
      <c r="V11" s="432"/>
      <c r="W11" s="432"/>
      <c r="X11" s="432"/>
      <c r="Y11" s="467"/>
      <c r="Z11" s="739" t="s">
        <v>6187</v>
      </c>
      <c r="AA11" s="709"/>
      <c r="AB11" s="709"/>
      <c r="AC11" s="709"/>
      <c r="AD11" s="709"/>
      <c r="AE11" s="373"/>
      <c r="AF11" s="373"/>
      <c r="AG11" s="373"/>
      <c r="AH11" s="373"/>
      <c r="AI11" s="572"/>
    </row>
    <row r="12" spans="1:36" ht="24" customHeight="1">
      <c r="A12" s="750"/>
      <c r="B12" s="581"/>
      <c r="C12" s="581"/>
      <c r="D12" s="582"/>
      <c r="E12" s="434"/>
      <c r="F12" s="432"/>
      <c r="G12" s="432"/>
      <c r="H12" s="432"/>
      <c r="I12" s="432"/>
      <c r="J12" s="432"/>
      <c r="K12" s="432"/>
      <c r="L12" s="432"/>
      <c r="M12" s="432"/>
      <c r="N12" s="432"/>
      <c r="O12" s="432"/>
      <c r="P12" s="432"/>
      <c r="Q12" s="432"/>
      <c r="R12" s="432"/>
      <c r="S12" s="432"/>
      <c r="T12" s="432"/>
      <c r="U12" s="432"/>
      <c r="V12" s="432"/>
      <c r="W12" s="432"/>
      <c r="X12" s="432"/>
      <c r="Y12" s="467"/>
      <c r="Z12" s="739" t="s">
        <v>6197</v>
      </c>
      <c r="AA12" s="709"/>
      <c r="AB12" s="709"/>
      <c r="AC12" s="709"/>
      <c r="AD12" s="709"/>
      <c r="AE12" s="373"/>
      <c r="AF12" s="373"/>
      <c r="AG12" s="373"/>
      <c r="AH12" s="373"/>
      <c r="AI12" s="572"/>
    </row>
    <row r="13" spans="1:36" ht="24" customHeight="1">
      <c r="A13" s="705" t="s">
        <v>3772</v>
      </c>
      <c r="B13" s="403"/>
      <c r="C13" s="403"/>
      <c r="D13" s="354"/>
      <c r="E13" s="434"/>
      <c r="F13" s="432"/>
      <c r="G13" s="432"/>
      <c r="H13" s="432"/>
      <c r="I13" s="432"/>
      <c r="J13" s="432"/>
      <c r="K13" s="432"/>
      <c r="L13" s="432"/>
      <c r="M13" s="432"/>
      <c r="N13" s="432"/>
      <c r="O13" s="432"/>
      <c r="P13" s="432"/>
      <c r="Q13" s="432"/>
      <c r="R13" s="432"/>
      <c r="S13" s="432"/>
      <c r="T13" s="432"/>
      <c r="U13" s="432"/>
      <c r="V13" s="432"/>
      <c r="W13" s="432"/>
      <c r="X13" s="432"/>
      <c r="Y13" s="467"/>
      <c r="Z13" s="739" t="s">
        <v>9419</v>
      </c>
      <c r="AA13" s="709"/>
      <c r="AB13" s="709"/>
      <c r="AC13" s="709"/>
      <c r="AD13" s="709"/>
      <c r="AE13" s="373"/>
      <c r="AF13" s="373"/>
      <c r="AG13" s="373"/>
      <c r="AH13" s="373"/>
      <c r="AI13" s="572"/>
      <c r="AJ13" s="5"/>
    </row>
    <row r="14" spans="1:36" ht="24" customHeight="1" thickBot="1">
      <c r="A14" s="712">
        <f>LEN(E6)</f>
        <v>0</v>
      </c>
      <c r="B14" s="713"/>
      <c r="C14" s="713"/>
      <c r="D14" s="714"/>
      <c r="E14" s="435"/>
      <c r="F14" s="436"/>
      <c r="G14" s="436"/>
      <c r="H14" s="436"/>
      <c r="I14" s="436"/>
      <c r="J14" s="436"/>
      <c r="K14" s="436"/>
      <c r="L14" s="436"/>
      <c r="M14" s="436"/>
      <c r="N14" s="436"/>
      <c r="O14" s="436"/>
      <c r="P14" s="436"/>
      <c r="Q14" s="436"/>
      <c r="R14" s="436"/>
      <c r="S14" s="436"/>
      <c r="T14" s="436"/>
      <c r="U14" s="436"/>
      <c r="V14" s="436"/>
      <c r="W14" s="436"/>
      <c r="X14" s="436"/>
      <c r="Y14" s="576"/>
      <c r="Z14" s="739" t="s">
        <v>3676</v>
      </c>
      <c r="AA14" s="709"/>
      <c r="AB14" s="709"/>
      <c r="AC14" s="709"/>
      <c r="AD14" s="709"/>
      <c r="AE14" s="124">
        <v>0</v>
      </c>
      <c r="AF14" s="11" t="s">
        <v>9273</v>
      </c>
      <c r="AG14" s="25"/>
      <c r="AH14" s="11" t="s">
        <v>9274</v>
      </c>
      <c r="AI14" s="71"/>
    </row>
    <row r="15" spans="1:36" ht="24" customHeight="1">
      <c r="A15" s="705" t="s">
        <v>6204</v>
      </c>
      <c r="B15" s="403"/>
      <c r="C15" s="403"/>
      <c r="D15" s="354"/>
      <c r="E15" s="431"/>
      <c r="F15" s="432"/>
      <c r="G15" s="432"/>
      <c r="H15" s="432"/>
      <c r="I15" s="432"/>
      <c r="J15" s="432"/>
      <c r="K15" s="432"/>
      <c r="L15" s="432"/>
      <c r="M15" s="432"/>
      <c r="N15" s="432"/>
      <c r="O15" s="432"/>
      <c r="P15" s="432"/>
      <c r="Q15" s="432"/>
      <c r="R15" s="432"/>
      <c r="S15" s="432"/>
      <c r="T15" s="432"/>
      <c r="U15" s="432"/>
      <c r="V15" s="432"/>
      <c r="W15" s="432"/>
      <c r="X15" s="432"/>
      <c r="Y15" s="467"/>
      <c r="Z15" s="739" t="s">
        <v>9226</v>
      </c>
      <c r="AA15" s="709"/>
      <c r="AB15" s="709"/>
      <c r="AC15" s="709"/>
      <c r="AD15" s="709"/>
      <c r="AE15" s="124">
        <v>0</v>
      </c>
      <c r="AF15" s="11" t="s">
        <v>9273</v>
      </c>
      <c r="AG15" s="25"/>
      <c r="AH15" s="11" t="s">
        <v>9274</v>
      </c>
      <c r="AI15" s="71"/>
    </row>
    <row r="16" spans="1:36" ht="24" customHeight="1">
      <c r="A16" s="705"/>
      <c r="B16" s="403"/>
      <c r="C16" s="403"/>
      <c r="D16" s="354"/>
      <c r="E16" s="434"/>
      <c r="F16" s="432"/>
      <c r="G16" s="432"/>
      <c r="H16" s="432"/>
      <c r="I16" s="432"/>
      <c r="J16" s="432"/>
      <c r="K16" s="432"/>
      <c r="L16" s="432"/>
      <c r="M16" s="432"/>
      <c r="N16" s="432"/>
      <c r="O16" s="432"/>
      <c r="P16" s="432"/>
      <c r="Q16" s="432"/>
      <c r="R16" s="432"/>
      <c r="S16" s="432"/>
      <c r="T16" s="432"/>
      <c r="U16" s="432"/>
      <c r="V16" s="432"/>
      <c r="W16" s="432"/>
      <c r="X16" s="432"/>
      <c r="Y16" s="467"/>
      <c r="Z16" s="739" t="s">
        <v>9227</v>
      </c>
      <c r="AA16" s="709"/>
      <c r="AB16" s="709"/>
      <c r="AC16" s="709"/>
      <c r="AD16" s="709"/>
      <c r="AE16" s="124">
        <v>0</v>
      </c>
      <c r="AF16" s="11" t="s">
        <v>9273</v>
      </c>
      <c r="AG16" s="25"/>
      <c r="AH16" s="11" t="s">
        <v>9274</v>
      </c>
      <c r="AI16" s="71"/>
    </row>
    <row r="17" spans="1:40" ht="24" customHeight="1">
      <c r="A17" s="705"/>
      <c r="B17" s="403"/>
      <c r="C17" s="403"/>
      <c r="D17" s="354"/>
      <c r="E17" s="434"/>
      <c r="F17" s="432"/>
      <c r="G17" s="432"/>
      <c r="H17" s="432"/>
      <c r="I17" s="432"/>
      <c r="J17" s="432"/>
      <c r="K17" s="432"/>
      <c r="L17" s="432"/>
      <c r="M17" s="432"/>
      <c r="N17" s="432"/>
      <c r="O17" s="432"/>
      <c r="P17" s="432"/>
      <c r="Q17" s="432"/>
      <c r="R17" s="432"/>
      <c r="S17" s="432"/>
      <c r="T17" s="432"/>
      <c r="U17" s="432"/>
      <c r="V17" s="432"/>
      <c r="W17" s="432"/>
      <c r="X17" s="432"/>
      <c r="Y17" s="467"/>
      <c r="Z17" s="739" t="s">
        <v>9270</v>
      </c>
      <c r="AA17" s="709"/>
      <c r="AB17" s="709"/>
      <c r="AC17" s="709"/>
      <c r="AD17" s="709"/>
      <c r="AE17" s="124">
        <v>0</v>
      </c>
      <c r="AF17" s="11" t="s">
        <v>9273</v>
      </c>
      <c r="AG17" s="25"/>
      <c r="AH17" s="11" t="s">
        <v>9274</v>
      </c>
      <c r="AI17" s="71"/>
    </row>
    <row r="18" spans="1:40" ht="24" customHeight="1" thickBot="1">
      <c r="A18" s="705"/>
      <c r="B18" s="403"/>
      <c r="C18" s="403"/>
      <c r="D18" s="354"/>
      <c r="E18" s="434"/>
      <c r="F18" s="432"/>
      <c r="G18" s="432"/>
      <c r="H18" s="432"/>
      <c r="I18" s="432"/>
      <c r="J18" s="432"/>
      <c r="K18" s="432"/>
      <c r="L18" s="432"/>
      <c r="M18" s="432"/>
      <c r="N18" s="432"/>
      <c r="O18" s="432"/>
      <c r="P18" s="432"/>
      <c r="Q18" s="432"/>
      <c r="R18" s="432"/>
      <c r="S18" s="432"/>
      <c r="T18" s="432"/>
      <c r="U18" s="432"/>
      <c r="V18" s="432"/>
      <c r="W18" s="432"/>
      <c r="X18" s="432"/>
      <c r="Y18" s="467"/>
      <c r="Z18" s="753" t="s">
        <v>2186</v>
      </c>
      <c r="AA18" s="753"/>
      <c r="AB18" s="754"/>
      <c r="AC18" s="119"/>
      <c r="AD18" s="422" t="s">
        <v>3605</v>
      </c>
      <c r="AE18" s="422"/>
      <c r="AF18" s="65"/>
      <c r="AG18" s="92" t="s">
        <v>3606</v>
      </c>
      <c r="AH18" s="65"/>
      <c r="AI18" s="82" t="s">
        <v>9274</v>
      </c>
    </row>
    <row r="19" spans="1:40" ht="24" customHeight="1">
      <c r="A19" s="705"/>
      <c r="B19" s="403"/>
      <c r="C19" s="403"/>
      <c r="D19" s="354"/>
      <c r="E19" s="434"/>
      <c r="F19" s="432"/>
      <c r="G19" s="432"/>
      <c r="H19" s="432"/>
      <c r="I19" s="432"/>
      <c r="J19" s="432"/>
      <c r="K19" s="432"/>
      <c r="L19" s="432"/>
      <c r="M19" s="432"/>
      <c r="N19" s="432"/>
      <c r="O19" s="432"/>
      <c r="P19" s="432"/>
      <c r="Q19" s="432"/>
      <c r="R19" s="432"/>
      <c r="S19" s="432"/>
      <c r="T19" s="432"/>
      <c r="U19" s="432"/>
      <c r="V19" s="432"/>
      <c r="W19" s="432"/>
      <c r="X19" s="432"/>
      <c r="Y19" s="467"/>
      <c r="Z19" s="352" t="s">
        <v>9311</v>
      </c>
      <c r="AA19" s="352"/>
      <c r="AB19" s="352"/>
      <c r="AC19" s="352"/>
      <c r="AD19" s="352"/>
      <c r="AE19" s="352"/>
      <c r="AF19" s="352"/>
      <c r="AG19" s="352"/>
      <c r="AH19" s="352"/>
      <c r="AI19" s="755"/>
    </row>
    <row r="20" spans="1:40" ht="24" customHeight="1">
      <c r="A20" s="705" t="s">
        <v>9156</v>
      </c>
      <c r="B20" s="403"/>
      <c r="C20" s="403"/>
      <c r="D20" s="354"/>
      <c r="E20" s="434"/>
      <c r="F20" s="432"/>
      <c r="G20" s="432"/>
      <c r="H20" s="432"/>
      <c r="I20" s="432"/>
      <c r="J20" s="432"/>
      <c r="K20" s="432"/>
      <c r="L20" s="432"/>
      <c r="M20" s="432"/>
      <c r="N20" s="432"/>
      <c r="O20" s="432"/>
      <c r="P20" s="432"/>
      <c r="Q20" s="432"/>
      <c r="R20" s="432"/>
      <c r="S20" s="432"/>
      <c r="T20" s="432"/>
      <c r="U20" s="432"/>
      <c r="V20" s="432"/>
      <c r="W20" s="432"/>
      <c r="X20" s="432"/>
      <c r="Y20" s="467"/>
      <c r="Z20" s="120" t="b">
        <v>0</v>
      </c>
      <c r="AA20" s="444" t="s">
        <v>9264</v>
      </c>
      <c r="AB20" s="444"/>
      <c r="AC20" s="444"/>
      <c r="AD20" s="15"/>
      <c r="AE20" s="125" t="b">
        <v>0</v>
      </c>
      <c r="AF20" s="444" t="s">
        <v>9269</v>
      </c>
      <c r="AG20" s="444"/>
      <c r="AH20" s="444"/>
      <c r="AI20" s="445"/>
      <c r="AJ20" s="3"/>
    </row>
    <row r="21" spans="1:40" s="8" customFormat="1" ht="24" customHeight="1">
      <c r="A21" s="750"/>
      <c r="B21" s="581"/>
      <c r="C21" s="581"/>
      <c r="D21" s="582"/>
      <c r="E21" s="434"/>
      <c r="F21" s="432"/>
      <c r="G21" s="432"/>
      <c r="H21" s="432"/>
      <c r="I21" s="432"/>
      <c r="J21" s="432"/>
      <c r="K21" s="432"/>
      <c r="L21" s="432"/>
      <c r="M21" s="432"/>
      <c r="N21" s="432"/>
      <c r="O21" s="432"/>
      <c r="P21" s="432"/>
      <c r="Q21" s="432"/>
      <c r="R21" s="432"/>
      <c r="S21" s="432"/>
      <c r="T21" s="432"/>
      <c r="U21" s="432"/>
      <c r="V21" s="432"/>
      <c r="W21" s="432"/>
      <c r="X21" s="432"/>
      <c r="Y21" s="467"/>
      <c r="Z21" s="120" t="b">
        <v>0</v>
      </c>
      <c r="AA21" s="321" t="s">
        <v>9266</v>
      </c>
      <c r="AB21" s="321"/>
      <c r="AC21" s="321"/>
      <c r="AD21"/>
      <c r="AE21" s="120" t="b">
        <v>0</v>
      </c>
      <c r="AF21" s="321" t="s">
        <v>9268</v>
      </c>
      <c r="AG21" s="321"/>
      <c r="AH21" s="321"/>
      <c r="AI21" s="583"/>
      <c r="AJ21" s="3"/>
      <c r="AK21"/>
      <c r="AL21"/>
      <c r="AM21"/>
      <c r="AN21"/>
    </row>
    <row r="22" spans="1:40" s="8" customFormat="1" ht="24" customHeight="1">
      <c r="A22" s="705" t="s">
        <v>3772</v>
      </c>
      <c r="B22" s="403"/>
      <c r="C22" s="403"/>
      <c r="D22" s="354"/>
      <c r="E22" s="434"/>
      <c r="F22" s="432"/>
      <c r="G22" s="432"/>
      <c r="H22" s="432"/>
      <c r="I22" s="432"/>
      <c r="J22" s="432"/>
      <c r="K22" s="432"/>
      <c r="L22" s="432"/>
      <c r="M22" s="432"/>
      <c r="N22" s="432"/>
      <c r="O22" s="432"/>
      <c r="P22" s="432"/>
      <c r="Q22" s="432"/>
      <c r="R22" s="432"/>
      <c r="S22" s="432"/>
      <c r="T22" s="432"/>
      <c r="U22" s="432"/>
      <c r="V22" s="432"/>
      <c r="W22" s="432"/>
      <c r="X22" s="432"/>
      <c r="Y22" s="467"/>
      <c r="Z22" s="120" t="b">
        <v>0</v>
      </c>
      <c r="AA22" s="321" t="s">
        <v>9265</v>
      </c>
      <c r="AB22" s="321"/>
      <c r="AC22" s="321"/>
      <c r="AD22"/>
      <c r="AE22" s="120" t="b">
        <v>0</v>
      </c>
      <c r="AF22" s="321" t="s">
        <v>9354</v>
      </c>
      <c r="AG22" s="321"/>
      <c r="AH22" s="321"/>
      <c r="AI22" s="583"/>
      <c r="AJ22" s="4"/>
      <c r="AK22"/>
      <c r="AL22"/>
      <c r="AM22"/>
      <c r="AN22"/>
    </row>
    <row r="23" spans="1:40" ht="24" customHeight="1" thickBot="1">
      <c r="A23" s="712">
        <f>LEN(E15)</f>
        <v>0</v>
      </c>
      <c r="B23" s="713"/>
      <c r="C23" s="713"/>
      <c r="D23" s="714"/>
      <c r="E23" s="435"/>
      <c r="F23" s="436"/>
      <c r="G23" s="436"/>
      <c r="H23" s="436"/>
      <c r="I23" s="436"/>
      <c r="J23" s="436"/>
      <c r="K23" s="436"/>
      <c r="L23" s="436"/>
      <c r="M23" s="436"/>
      <c r="N23" s="436"/>
      <c r="O23" s="436"/>
      <c r="P23" s="436"/>
      <c r="Q23" s="436"/>
      <c r="R23" s="436"/>
      <c r="S23" s="436"/>
      <c r="T23" s="436"/>
      <c r="U23" s="436"/>
      <c r="V23" s="436"/>
      <c r="W23" s="436"/>
      <c r="X23" s="436"/>
      <c r="Y23" s="576"/>
      <c r="Z23" s="120" t="b">
        <v>0</v>
      </c>
      <c r="AA23" s="321" t="s">
        <v>9267</v>
      </c>
      <c r="AB23" s="321"/>
      <c r="AC23" s="321"/>
      <c r="AD23" s="321"/>
      <c r="AE23" s="321"/>
      <c r="AF23" s="321"/>
      <c r="AG23" s="321"/>
      <c r="AH23" s="321"/>
      <c r="AI23" s="583"/>
    </row>
    <row r="24" spans="1:40" ht="24" customHeight="1">
      <c r="A24" s="705" t="s">
        <v>6203</v>
      </c>
      <c r="B24" s="403"/>
      <c r="C24" s="403"/>
      <c r="D24" s="354"/>
      <c r="E24" s="431"/>
      <c r="F24" s="432"/>
      <c r="G24" s="432"/>
      <c r="H24" s="432"/>
      <c r="I24" s="432"/>
      <c r="J24" s="432"/>
      <c r="K24" s="432"/>
      <c r="L24" s="432"/>
      <c r="M24" s="432"/>
      <c r="N24" s="432"/>
      <c r="O24" s="432"/>
      <c r="P24" s="432"/>
      <c r="Q24" s="432"/>
      <c r="R24" s="432"/>
      <c r="S24" s="432"/>
      <c r="T24" s="432"/>
      <c r="U24" s="432"/>
      <c r="V24" s="432"/>
      <c r="W24" s="432"/>
      <c r="X24" s="432"/>
      <c r="Y24" s="467"/>
      <c r="Z24" s="120" t="b">
        <v>0</v>
      </c>
      <c r="AA24" s="321" t="s">
        <v>9353</v>
      </c>
      <c r="AB24" s="321"/>
      <c r="AC24" s="321"/>
      <c r="AD24" s="321"/>
      <c r="AE24" s="321"/>
      <c r="AF24" s="321"/>
      <c r="AG24" s="321"/>
      <c r="AH24" s="321"/>
      <c r="AI24" s="583"/>
      <c r="AJ24" s="8"/>
      <c r="AK24" s="8"/>
    </row>
    <row r="25" spans="1:40" ht="24" customHeight="1">
      <c r="A25" s="705"/>
      <c r="B25" s="403"/>
      <c r="C25" s="403"/>
      <c r="D25" s="354"/>
      <c r="E25" s="434"/>
      <c r="F25" s="432"/>
      <c r="G25" s="432"/>
      <c r="H25" s="432"/>
      <c r="I25" s="432"/>
      <c r="J25" s="432"/>
      <c r="K25" s="432"/>
      <c r="L25" s="432"/>
      <c r="M25" s="432"/>
      <c r="N25" s="432"/>
      <c r="O25" s="432"/>
      <c r="P25" s="432"/>
      <c r="Q25" s="432"/>
      <c r="R25" s="432"/>
      <c r="S25" s="432"/>
      <c r="T25" s="432"/>
      <c r="U25" s="432"/>
      <c r="V25" s="432"/>
      <c r="W25" s="432"/>
      <c r="X25" s="432"/>
      <c r="Y25" s="467"/>
      <c r="Z25" s="120" t="b">
        <v>0</v>
      </c>
      <c r="AA25" s="321" t="s">
        <v>9355</v>
      </c>
      <c r="AB25" s="321"/>
      <c r="AC25" s="321"/>
      <c r="AD25" s="321"/>
      <c r="AE25" s="321"/>
      <c r="AF25" s="321"/>
      <c r="AG25" s="321"/>
      <c r="AH25" s="321"/>
      <c r="AI25" s="583"/>
      <c r="AJ25" s="8"/>
      <c r="AK25" s="8"/>
    </row>
    <row r="26" spans="1:40" ht="24" customHeight="1">
      <c r="A26" s="705"/>
      <c r="B26" s="403"/>
      <c r="C26" s="403"/>
      <c r="D26" s="354"/>
      <c r="E26" s="434"/>
      <c r="F26" s="432"/>
      <c r="G26" s="432"/>
      <c r="H26" s="432"/>
      <c r="I26" s="432"/>
      <c r="J26" s="432"/>
      <c r="K26" s="432"/>
      <c r="L26" s="432"/>
      <c r="M26" s="432"/>
      <c r="N26" s="432"/>
      <c r="O26" s="432"/>
      <c r="P26" s="432"/>
      <c r="Q26" s="432"/>
      <c r="R26" s="432"/>
      <c r="S26" s="432"/>
      <c r="T26" s="432"/>
      <c r="U26" s="432"/>
      <c r="V26" s="432"/>
      <c r="W26" s="432"/>
      <c r="X26" s="432"/>
      <c r="Y26" s="467"/>
      <c r="AI26" s="66"/>
    </row>
    <row r="27" spans="1:40" ht="24" customHeight="1" thickBot="1">
      <c r="A27" s="705"/>
      <c r="B27" s="403"/>
      <c r="C27" s="403"/>
      <c r="D27" s="354"/>
      <c r="E27" s="434"/>
      <c r="F27" s="432"/>
      <c r="G27" s="432"/>
      <c r="H27" s="432"/>
      <c r="I27" s="432"/>
      <c r="J27" s="432"/>
      <c r="K27" s="432"/>
      <c r="L27" s="432"/>
      <c r="M27" s="432"/>
      <c r="N27" s="432"/>
      <c r="O27" s="432"/>
      <c r="P27" s="432"/>
      <c r="Q27" s="432"/>
      <c r="R27" s="432"/>
      <c r="S27" s="432"/>
      <c r="T27" s="432"/>
      <c r="U27" s="432"/>
      <c r="V27" s="432"/>
      <c r="W27" s="432"/>
      <c r="X27" s="432"/>
      <c r="Y27" s="467"/>
      <c r="Z27" s="117" t="b">
        <v>0</v>
      </c>
      <c r="AA27" s="35" t="s">
        <v>9356</v>
      </c>
      <c r="AB27" s="35"/>
      <c r="AC27" s="35"/>
      <c r="AD27" s="35"/>
      <c r="AE27" s="35"/>
      <c r="AF27" s="35"/>
      <c r="AG27" s="35"/>
      <c r="AH27" s="35"/>
      <c r="AI27" s="68"/>
    </row>
    <row r="28" spans="1:40" ht="24" customHeight="1">
      <c r="A28" s="705"/>
      <c r="B28" s="403"/>
      <c r="C28" s="403"/>
      <c r="D28" s="354"/>
      <c r="E28" s="434"/>
      <c r="F28" s="432"/>
      <c r="G28" s="432"/>
      <c r="H28" s="432"/>
      <c r="I28" s="432"/>
      <c r="J28" s="432"/>
      <c r="K28" s="432"/>
      <c r="L28" s="432"/>
      <c r="M28" s="432"/>
      <c r="N28" s="432"/>
      <c r="O28" s="432"/>
      <c r="P28" s="432"/>
      <c r="Q28" s="432"/>
      <c r="R28" s="432"/>
      <c r="S28" s="432"/>
      <c r="T28" s="432"/>
      <c r="U28" s="432"/>
      <c r="V28" s="432"/>
      <c r="W28" s="432"/>
      <c r="X28" s="432"/>
      <c r="Y28" s="467"/>
      <c r="Z28" s="352" t="s">
        <v>9247</v>
      </c>
      <c r="AA28" s="352"/>
      <c r="AB28" s="355"/>
      <c r="AC28" s="441"/>
      <c r="AD28" s="441"/>
      <c r="AE28" s="13" t="s">
        <v>6188</v>
      </c>
      <c r="AF28" s="13"/>
      <c r="AG28" s="24"/>
      <c r="AH28" s="13" t="s">
        <v>9307</v>
      </c>
      <c r="AI28" s="62"/>
    </row>
    <row r="29" spans="1:40" ht="24" customHeight="1" thickBot="1">
      <c r="A29" s="705" t="s">
        <v>9156</v>
      </c>
      <c r="B29" s="403"/>
      <c r="C29" s="403"/>
      <c r="D29" s="354"/>
      <c r="E29" s="434"/>
      <c r="F29" s="432"/>
      <c r="G29" s="432"/>
      <c r="H29" s="432"/>
      <c r="I29" s="432"/>
      <c r="J29" s="432"/>
      <c r="K29" s="432"/>
      <c r="L29" s="432"/>
      <c r="M29" s="432"/>
      <c r="N29" s="432"/>
      <c r="O29" s="432"/>
      <c r="P29" s="432"/>
      <c r="Q29" s="432"/>
      <c r="R29" s="432"/>
      <c r="S29" s="432"/>
      <c r="T29" s="432"/>
      <c r="U29" s="432"/>
      <c r="V29" s="432"/>
      <c r="W29" s="432"/>
      <c r="X29" s="432"/>
      <c r="Y29" s="467"/>
      <c r="Z29" s="713" t="s">
        <v>9228</v>
      </c>
      <c r="AA29" s="713"/>
      <c r="AB29" s="714"/>
      <c r="AC29" s="552"/>
      <c r="AD29" s="552"/>
      <c r="AE29" s="35" t="s">
        <v>6188</v>
      </c>
      <c r="AF29" s="35"/>
      <c r="AG29" s="63"/>
      <c r="AH29" s="35" t="s">
        <v>9307</v>
      </c>
      <c r="AI29" s="64"/>
    </row>
    <row r="30" spans="1:40" ht="24" customHeight="1">
      <c r="A30" s="750"/>
      <c r="B30" s="581"/>
      <c r="C30" s="581"/>
      <c r="D30" s="582"/>
      <c r="E30" s="434"/>
      <c r="F30" s="432"/>
      <c r="G30" s="432"/>
      <c r="H30" s="432"/>
      <c r="I30" s="432"/>
      <c r="J30" s="432"/>
      <c r="K30" s="432"/>
      <c r="L30" s="432"/>
      <c r="M30" s="432"/>
      <c r="N30" s="432"/>
      <c r="O30" s="432"/>
      <c r="P30" s="432"/>
      <c r="Q30" s="432"/>
      <c r="R30" s="432"/>
      <c r="S30" s="432"/>
      <c r="T30" s="432"/>
      <c r="U30" s="432"/>
      <c r="V30" s="432"/>
      <c r="W30" s="432"/>
      <c r="X30" s="432"/>
      <c r="Y30" s="467"/>
      <c r="Z30" s="403" t="s">
        <v>6196</v>
      </c>
      <c r="AA30" s="403"/>
      <c r="AB30" s="354"/>
      <c r="AC30" s="120">
        <v>0</v>
      </c>
      <c r="AD30" t="s">
        <v>6189</v>
      </c>
      <c r="AI30" s="66"/>
    </row>
    <row r="31" spans="1:40" ht="24" customHeight="1">
      <c r="A31" s="705" t="s">
        <v>3772</v>
      </c>
      <c r="B31" s="403"/>
      <c r="C31" s="403"/>
      <c r="D31" s="354"/>
      <c r="E31" s="434"/>
      <c r="F31" s="432"/>
      <c r="G31" s="432"/>
      <c r="H31" s="432"/>
      <c r="I31" s="432"/>
      <c r="J31" s="432"/>
      <c r="K31" s="432"/>
      <c r="L31" s="432"/>
      <c r="M31" s="432"/>
      <c r="N31" s="432"/>
      <c r="O31" s="432"/>
      <c r="P31" s="432"/>
      <c r="Q31" s="432"/>
      <c r="R31" s="432"/>
      <c r="S31" s="432"/>
      <c r="T31" s="432"/>
      <c r="U31" s="432"/>
      <c r="V31" s="432"/>
      <c r="W31" s="432"/>
      <c r="X31" s="432"/>
      <c r="Y31" s="467"/>
      <c r="Z31" s="403"/>
      <c r="AA31" s="403"/>
      <c r="AB31" s="354"/>
      <c r="AC31" s="109"/>
      <c r="AD31" t="s">
        <v>6190</v>
      </c>
      <c r="AI31" s="66"/>
    </row>
    <row r="32" spans="1:40" ht="24" customHeight="1" thickBot="1">
      <c r="A32" s="712">
        <f>LEN(E24)</f>
        <v>0</v>
      </c>
      <c r="B32" s="713"/>
      <c r="C32" s="713"/>
      <c r="D32" s="714"/>
      <c r="E32" s="435"/>
      <c r="F32" s="436"/>
      <c r="G32" s="436"/>
      <c r="H32" s="436"/>
      <c r="I32" s="436"/>
      <c r="J32" s="436"/>
      <c r="K32" s="436"/>
      <c r="L32" s="436"/>
      <c r="M32" s="436"/>
      <c r="N32" s="436"/>
      <c r="O32" s="436"/>
      <c r="P32" s="436"/>
      <c r="Q32" s="436"/>
      <c r="R32" s="436"/>
      <c r="S32" s="436"/>
      <c r="T32" s="436"/>
      <c r="U32" s="436"/>
      <c r="V32" s="436"/>
      <c r="W32" s="436"/>
      <c r="X32" s="436"/>
      <c r="Y32" s="576"/>
      <c r="Z32" s="713"/>
      <c r="AA32" s="713"/>
      <c r="AB32" s="714"/>
      <c r="AC32" s="108"/>
      <c r="AD32" s="429"/>
      <c r="AE32" s="430"/>
      <c r="AF32" s="430"/>
      <c r="AG32" s="430"/>
      <c r="AH32" s="430"/>
      <c r="AI32" s="517"/>
    </row>
    <row r="33" spans="1:36" ht="24" customHeight="1">
      <c r="A33" s="707" t="s">
        <v>9132</v>
      </c>
      <c r="B33" s="703"/>
      <c r="C33" s="703"/>
      <c r="D33" s="703"/>
      <c r="E33" s="703"/>
      <c r="F33" s="703"/>
      <c r="G33" s="756" t="s">
        <v>9078</v>
      </c>
      <c r="H33" s="756" t="s">
        <v>9079</v>
      </c>
      <c r="I33" s="756" t="s">
        <v>9080</v>
      </c>
      <c r="J33" s="756" t="s">
        <v>9081</v>
      </c>
      <c r="K33" s="756" t="s">
        <v>9082</v>
      </c>
      <c r="L33" s="756" t="s">
        <v>9083</v>
      </c>
      <c r="M33" s="756" t="s">
        <v>9084</v>
      </c>
      <c r="N33" s="756"/>
      <c r="O33" s="756" t="s">
        <v>9085</v>
      </c>
      <c r="P33" s="756"/>
      <c r="Q33" s="756" t="s">
        <v>9087</v>
      </c>
      <c r="R33" s="756"/>
      <c r="S33" s="756" t="s">
        <v>3632</v>
      </c>
      <c r="T33" s="756" t="s">
        <v>9086</v>
      </c>
      <c r="U33" s="756"/>
      <c r="V33" s="756" t="s">
        <v>3767</v>
      </c>
      <c r="W33" s="756" t="s">
        <v>9089</v>
      </c>
      <c r="X33" s="756" t="s">
        <v>9090</v>
      </c>
      <c r="Y33" s="756" t="s">
        <v>9091</v>
      </c>
      <c r="Z33" s="756" t="s">
        <v>9092</v>
      </c>
      <c r="AA33" s="756" t="s">
        <v>9093</v>
      </c>
      <c r="AB33" s="772" t="s">
        <v>9094</v>
      </c>
      <c r="AC33" s="762" t="s">
        <v>9095</v>
      </c>
      <c r="AD33" s="763"/>
      <c r="AE33" s="762" t="s">
        <v>9096</v>
      </c>
      <c r="AF33" s="763"/>
      <c r="AG33" s="766" t="s">
        <v>9447</v>
      </c>
      <c r="AH33" s="767"/>
      <c r="AI33" s="768"/>
      <c r="AJ33" s="8"/>
    </row>
    <row r="34" spans="1:36" ht="24" customHeight="1">
      <c r="A34" s="708"/>
      <c r="B34" s="709"/>
      <c r="C34" s="709"/>
      <c r="D34" s="709"/>
      <c r="E34" s="709"/>
      <c r="F34" s="709"/>
      <c r="G34" s="757"/>
      <c r="H34" s="757"/>
      <c r="I34" s="757"/>
      <c r="J34" s="757"/>
      <c r="K34" s="757"/>
      <c r="L34" s="757"/>
      <c r="M34" s="757"/>
      <c r="N34" s="757"/>
      <c r="O34" s="757"/>
      <c r="P34" s="757"/>
      <c r="Q34" s="757"/>
      <c r="R34" s="757"/>
      <c r="S34" s="757"/>
      <c r="T34" s="757"/>
      <c r="U34" s="757"/>
      <c r="V34" s="757"/>
      <c r="W34" s="757"/>
      <c r="X34" s="757"/>
      <c r="Y34" s="757"/>
      <c r="Z34" s="757"/>
      <c r="AA34" s="757"/>
      <c r="AB34" s="773"/>
      <c r="AC34" s="764"/>
      <c r="AD34" s="765"/>
      <c r="AE34" s="764"/>
      <c r="AF34" s="765"/>
      <c r="AG34" s="769"/>
      <c r="AH34" s="770"/>
      <c r="AI34" s="771"/>
      <c r="AJ34" s="8"/>
    </row>
    <row r="35" spans="1:36" ht="24" customHeight="1">
      <c r="A35" s="708"/>
      <c r="B35" s="709"/>
      <c r="C35" s="709"/>
      <c r="D35" s="709"/>
      <c r="E35" s="709"/>
      <c r="F35" s="709"/>
      <c r="G35" s="757"/>
      <c r="H35" s="757"/>
      <c r="I35" s="757"/>
      <c r="J35" s="757"/>
      <c r="K35" s="757"/>
      <c r="L35" s="757"/>
      <c r="M35" s="757"/>
      <c r="N35" s="757"/>
      <c r="O35" s="757"/>
      <c r="P35" s="757"/>
      <c r="Q35" s="757"/>
      <c r="R35" s="757"/>
      <c r="S35" s="757"/>
      <c r="T35" s="757"/>
      <c r="U35" s="757"/>
      <c r="V35" s="757"/>
      <c r="W35" s="757"/>
      <c r="X35" s="757"/>
      <c r="Y35" s="757"/>
      <c r="Z35" s="757"/>
      <c r="AA35" s="757"/>
      <c r="AB35" s="773"/>
      <c r="AC35" s="764"/>
      <c r="AD35" s="765"/>
      <c r="AE35" s="764"/>
      <c r="AF35" s="765"/>
      <c r="AG35" s="769"/>
      <c r="AH35" s="770"/>
      <c r="AI35" s="771"/>
      <c r="AJ35" s="8"/>
    </row>
    <row r="36" spans="1:36" ht="24" customHeight="1">
      <c r="A36" s="708"/>
      <c r="B36" s="709"/>
      <c r="C36" s="709" t="s">
        <v>3768</v>
      </c>
      <c r="D36" s="709"/>
      <c r="E36" s="709"/>
      <c r="F36" s="709"/>
      <c r="G36" s="104"/>
      <c r="H36" s="104"/>
      <c r="I36" s="104"/>
      <c r="J36" s="104"/>
      <c r="K36" s="104"/>
      <c r="L36" s="104"/>
      <c r="M36" s="758"/>
      <c r="N36" s="759"/>
      <c r="O36" s="758"/>
      <c r="P36" s="759"/>
      <c r="Q36" s="758"/>
      <c r="R36" s="759"/>
      <c r="S36" s="104"/>
      <c r="T36" s="758"/>
      <c r="U36" s="759"/>
      <c r="V36" s="104"/>
      <c r="W36" s="104"/>
      <c r="X36" s="104"/>
      <c r="Y36" s="104"/>
      <c r="Z36" s="104"/>
      <c r="AA36" s="104"/>
      <c r="AB36" s="105"/>
      <c r="AC36" s="439">
        <f>SUM(G36:W36)</f>
        <v>0</v>
      </c>
      <c r="AD36" s="604"/>
      <c r="AE36" s="383">
        <f>SUM(X36:AB36)</f>
        <v>0</v>
      </c>
      <c r="AF36" s="604"/>
      <c r="AG36" s="603"/>
      <c r="AH36" s="336"/>
      <c r="AI36" s="337"/>
    </row>
    <row r="37" spans="1:36" ht="24" customHeight="1" thickBot="1">
      <c r="A37" s="710"/>
      <c r="B37" s="711"/>
      <c r="C37" s="711" t="s">
        <v>9229</v>
      </c>
      <c r="D37" s="711"/>
      <c r="E37" s="711"/>
      <c r="F37" s="711"/>
      <c r="G37" s="106"/>
      <c r="H37" s="106"/>
      <c r="I37" s="106"/>
      <c r="J37" s="106"/>
      <c r="K37" s="106"/>
      <c r="L37" s="106"/>
      <c r="M37" s="760"/>
      <c r="N37" s="761"/>
      <c r="O37" s="760"/>
      <c r="P37" s="761"/>
      <c r="Q37" s="760"/>
      <c r="R37" s="761"/>
      <c r="S37" s="106"/>
      <c r="T37" s="760"/>
      <c r="U37" s="761"/>
      <c r="V37" s="106"/>
      <c r="W37" s="106"/>
      <c r="X37" s="106"/>
      <c r="Y37" s="106"/>
      <c r="Z37" s="106"/>
      <c r="AA37" s="106"/>
      <c r="AB37" s="107"/>
      <c r="AC37" s="459">
        <f>SUM(G37:W37)</f>
        <v>0</v>
      </c>
      <c r="AD37" s="602"/>
      <c r="AE37" s="382">
        <f>SUM(X37:AB37)</f>
        <v>0</v>
      </c>
      <c r="AF37" s="602"/>
      <c r="AG37" s="591"/>
      <c r="AH37" s="345"/>
      <c r="AI37" s="592"/>
    </row>
  </sheetData>
  <sheetProtection algorithmName="SHA-512" hashValue="+djNvZcAEVLOZWKwmzad3pMpjpUIGH9Fo79lq1H+stK9zdWIaBmC6P/t0rq+zWd45s/tBfJK+76M4mhnMhNP8A==" saltValue="NNTLL0llAQI3IpDCSKAd6w==" spinCount="100000" sheet="1" objects="1" selectLockedCells="1"/>
  <customSheetViews>
    <customSheetView guid="{BD673287-A10F-4068-ABD9-63827D97DB26}" showGridLines="0">
      <selection activeCell="AG36" sqref="AG36:AI37"/>
      <pageMargins left="0.39370078740157483" right="0.39370078740157483" top="0.27559055118110237" bottom="0.51181102362204722" header="0.27559055118110237" footer="0.31496062992125984"/>
      <printOptions horizontalCentered="1"/>
      <pageSetup paperSize="9" scale="95" orientation="portrait" horizontalDpi="300" verticalDpi="300" r:id="rId1"/>
      <headerFooter alignWithMargins="0">
        <oddFooter>&amp;C京都府脳卒中地域連携パス&amp;R計画管理病院＆生活期医療機関へ</oddFooter>
      </headerFooter>
    </customSheetView>
    <customSheetView guid="{FF958D2F-9903-489A-8E2E-7F86E054E683}" showGridLines="0" topLeftCell="A28">
      <selection activeCell="AG36" sqref="AG36:AI37"/>
      <pageMargins left="0.39370078740157483" right="0.39370078740157483" top="0.27559055118110237" bottom="0.51181102362204722" header="0.27559055118110237" footer="0.31496062992125984"/>
      <printOptions horizontalCentered="1"/>
      <pageSetup paperSize="9" scale="95" orientation="portrait" horizontalDpi="300" verticalDpi="300" r:id="rId2"/>
      <headerFooter alignWithMargins="0">
        <oddFooter>&amp;C京都府脳卒中地域連携パス&amp;R計画管理病院＆生活期医療機関へ</oddFooter>
      </headerFooter>
    </customSheetView>
    <customSheetView guid="{D639767C-AAF5-43B7-B827-8C53261E766A}" showGridLines="0">
      <selection activeCell="E2" sqref="E2:L2"/>
      <pageMargins left="0.39370078740157483" right="0.39370078740157483" top="0.27559055118110237" bottom="0.51181102362204722" header="0.27559055118110237" footer="0.31496062992125984"/>
      <printOptions horizontalCentered="1"/>
      <pageSetup paperSize="9" scale="95" orientation="portrait" horizontalDpi="300" verticalDpi="300" r:id="rId3"/>
      <headerFooter alignWithMargins="0">
        <oddFooter>&amp;C京都府脳卒中地域連携パス&amp;R計画管理病院＆生活期医療機関へ</oddFooter>
      </headerFooter>
    </customSheetView>
    <customSheetView guid="{88F1D327-FFB5-4F25-B49B-DDD0F9774A98}" showGridLines="0">
      <selection activeCell="E2" sqref="E2:L2"/>
      <pageMargins left="0.39370078740157483" right="0.39370078740157483" top="0.27559055118110237" bottom="0.51181102362204722" header="0.27559055118110237" footer="0.31496062992125984"/>
      <printOptions horizontalCentered="1"/>
      <pageSetup paperSize="9" scale="95" orientation="portrait" horizontalDpi="300" verticalDpi="300" r:id="rId4"/>
      <headerFooter alignWithMargins="0">
        <oddFooter>&amp;C京都府脳卒中地域連携パス&amp;R計画管理病院＆生活期医療機関へ</oddFooter>
      </headerFooter>
    </customSheetView>
    <customSheetView guid="{974C7168-E865-490F-B85C-3CD4E07AE638}" showGridLines="0">
      <selection activeCell="E2" sqref="E2:L2"/>
      <pageMargins left="0.39370078740157483" right="0.39370078740157483" top="0.27559055118110237" bottom="0.51181102362204722" header="0.27559055118110237" footer="0.31496062992125984"/>
      <printOptions horizontalCentered="1"/>
      <pageSetup paperSize="9" scale="95" orientation="portrait" horizontalDpi="300" verticalDpi="300" r:id="rId5"/>
      <headerFooter alignWithMargins="0">
        <oddFooter>&amp;C京都府脳卒中地域連携パス&amp;R計画管理病院＆生活期医療機関へ</oddFooter>
      </headerFooter>
    </customSheetView>
    <customSheetView guid="{72EBFE53-015F-4AF5-85E5-6EE368152204}" showGridLines="0">
      <selection activeCell="E2" sqref="E2:L2"/>
      <pageMargins left="0.39370078740157483" right="0.39370078740157483" top="0.27559055118110237" bottom="0.51181102362204722" header="0.27559055118110237" footer="0.31496062992125984"/>
      <printOptions horizontalCentered="1"/>
      <pageSetup paperSize="9" scale="95" orientation="portrait" horizontalDpi="300" verticalDpi="300" r:id="rId6"/>
      <headerFooter alignWithMargins="0">
        <oddFooter>&amp;C京都府医師会地域連携パス&amp;R計画管理病院＆生活期医療機関へ</oddFooter>
      </headerFooter>
    </customSheetView>
    <customSheetView guid="{BFAD5E82-91BD-4865-8828-7A5CD3B0AD02}" showGridLines="0" topLeftCell="A17">
      <selection activeCell="AC28" sqref="AC28:AD28"/>
      <pageMargins left="0.39370078740157483" right="0.39370078740157483" top="0.27559055118110237" bottom="0.51181102362204722" header="0.27559055118110237" footer="0.31496062992125984"/>
      <printOptions horizontalCentered="1"/>
      <pageSetup paperSize="9" scale="95" orientation="portrait" horizontalDpi="300" verticalDpi="300" r:id="rId7"/>
      <headerFooter alignWithMargins="0">
        <oddFooter>&amp;C京都府脳卒中地域連携パス&amp;R計画管理病院＆生活期医療機関へ</oddFooter>
      </headerFooter>
    </customSheetView>
    <customSheetView guid="{DA3E2843-7809-455C-A4BC-B15E27031169}" showGridLines="0">
      <selection activeCell="AG36" sqref="AG36:AI37"/>
      <pageMargins left="0.39370078740157483" right="0.39370078740157483" top="0.27559055118110237" bottom="0.51181102362204722" header="0.27559055118110237" footer="0.31496062992125984"/>
      <printOptions horizontalCentered="1"/>
      <pageSetup paperSize="9" scale="95" orientation="portrait" horizontalDpi="300" verticalDpi="300" r:id="rId8"/>
      <headerFooter alignWithMargins="0">
        <oddFooter>&amp;C京都府脳卒中地域連携パス&amp;R計画管理病院＆生活期医療機関へ</oddFooter>
      </headerFooter>
    </customSheetView>
  </customSheetViews>
  <mergeCells count="116">
    <mergeCell ref="Z2:AA2"/>
    <mergeCell ref="AD32:AI32"/>
    <mergeCell ref="Z28:AB28"/>
    <mergeCell ref="A11:D11"/>
    <mergeCell ref="A30:D30"/>
    <mergeCell ref="Z16:AD16"/>
    <mergeCell ref="Z13:AD13"/>
    <mergeCell ref="A2:D2"/>
    <mergeCell ref="E2:L2"/>
    <mergeCell ref="M2:N2"/>
    <mergeCell ref="O2:Y2"/>
    <mergeCell ref="A13:D13"/>
    <mergeCell ref="A15:D19"/>
    <mergeCell ref="AF20:AI20"/>
    <mergeCell ref="AA22:AC22"/>
    <mergeCell ref="Z29:AB29"/>
    <mergeCell ref="AF22:AI22"/>
    <mergeCell ref="AA24:AI24"/>
    <mergeCell ref="AA20:AC20"/>
    <mergeCell ref="AA25:AI25"/>
    <mergeCell ref="AC28:AD28"/>
    <mergeCell ref="AC29:AD29"/>
    <mergeCell ref="AF21:AI21"/>
    <mergeCell ref="AA23:AI23"/>
    <mergeCell ref="AE8:AI8"/>
    <mergeCell ref="Z12:AD12"/>
    <mergeCell ref="Q5:AI5"/>
    <mergeCell ref="AE12:AI12"/>
    <mergeCell ref="AE10:AI10"/>
    <mergeCell ref="Z8:AD8"/>
    <mergeCell ref="Z3:AE4"/>
    <mergeCell ref="K3:R4"/>
    <mergeCell ref="W3:Y4"/>
    <mergeCell ref="E6:Y14"/>
    <mergeCell ref="AE9:AI9"/>
    <mergeCell ref="AF3:AG4"/>
    <mergeCell ref="H3:J4"/>
    <mergeCell ref="AE11:AI11"/>
    <mergeCell ref="Z11:AD11"/>
    <mergeCell ref="AE13:AI13"/>
    <mergeCell ref="Z14:AD14"/>
    <mergeCell ref="AH3:AI4"/>
    <mergeCell ref="Z9:AD9"/>
    <mergeCell ref="E5:K5"/>
    <mergeCell ref="Z7:AD7"/>
    <mergeCell ref="S3:T4"/>
    <mergeCell ref="Z30:AB32"/>
    <mergeCell ref="AA21:AC21"/>
    <mergeCell ref="W33:W35"/>
    <mergeCell ref="AG33:AI35"/>
    <mergeCell ref="AG36:AI36"/>
    <mergeCell ref="M33:N35"/>
    <mergeCell ref="T33:U35"/>
    <mergeCell ref="X33:X35"/>
    <mergeCell ref="Z33:Z35"/>
    <mergeCell ref="AA33:AA35"/>
    <mergeCell ref="AC33:AD35"/>
    <mergeCell ref="AB33:AB35"/>
    <mergeCell ref="M36:N36"/>
    <mergeCell ref="T36:U36"/>
    <mergeCell ref="AG37:AI37"/>
    <mergeCell ref="AC36:AD36"/>
    <mergeCell ref="AC37:AD37"/>
    <mergeCell ref="AE37:AF37"/>
    <mergeCell ref="AE36:AF36"/>
    <mergeCell ref="O33:P35"/>
    <mergeCell ref="Q33:R35"/>
    <mergeCell ref="S33:S35"/>
    <mergeCell ref="V33:V35"/>
    <mergeCell ref="AE33:AF35"/>
    <mergeCell ref="T37:U37"/>
    <mergeCell ref="Q37:R37"/>
    <mergeCell ref="C37:F37"/>
    <mergeCell ref="A32:D32"/>
    <mergeCell ref="I33:I35"/>
    <mergeCell ref="G33:G35"/>
    <mergeCell ref="H33:H35"/>
    <mergeCell ref="A33:B37"/>
    <mergeCell ref="E24:Y32"/>
    <mergeCell ref="K33:K35"/>
    <mergeCell ref="Q36:R36"/>
    <mergeCell ref="O37:P37"/>
    <mergeCell ref="M37:N37"/>
    <mergeCell ref="C33:F35"/>
    <mergeCell ref="A24:D28"/>
    <mergeCell ref="Y33:Y35"/>
    <mergeCell ref="A29:D29"/>
    <mergeCell ref="J33:J35"/>
    <mergeCell ref="C36:F36"/>
    <mergeCell ref="A31:D31"/>
    <mergeCell ref="L33:L35"/>
    <mergeCell ref="O36:P36"/>
    <mergeCell ref="A1:H1"/>
    <mergeCell ref="I1:Z1"/>
    <mergeCell ref="A21:D21"/>
    <mergeCell ref="A22:D22"/>
    <mergeCell ref="E15:Y23"/>
    <mergeCell ref="A20:D20"/>
    <mergeCell ref="A23:D23"/>
    <mergeCell ref="C3:G4"/>
    <mergeCell ref="U3:V4"/>
    <mergeCell ref="Z6:AD6"/>
    <mergeCell ref="Z10:AD10"/>
    <mergeCell ref="L5:P5"/>
    <mergeCell ref="A6:D10"/>
    <mergeCell ref="A12:D12"/>
    <mergeCell ref="A5:D5"/>
    <mergeCell ref="AD18:AE18"/>
    <mergeCell ref="Z15:AD15"/>
    <mergeCell ref="Z17:AD17"/>
    <mergeCell ref="A14:D14"/>
    <mergeCell ref="Z18:AB18"/>
    <mergeCell ref="A3:B4"/>
    <mergeCell ref="AA1:AI1"/>
    <mergeCell ref="Z19:AI19"/>
    <mergeCell ref="AB2:AI2"/>
  </mergeCells>
  <phoneticPr fontId="3"/>
  <dataValidations count="5">
    <dataValidation imeMode="hiragana" allowBlank="1" showInputMessage="1" showErrorMessage="1" sqref="AB2:AI2 Q5:AI5 E6:Y32 A30:D30 A12:D12 A21:D21 AD32:AI32"/>
    <dataValidation imeMode="halfAlpha" allowBlank="1" showInputMessage="1" showErrorMessage="1" sqref="AC28:AD29 AG28:AG29 AI28:AI29 E2:L2 E5:K5 AG37:AI37 AG36:AI36"/>
    <dataValidation type="list" imeMode="halfAlpha" allowBlank="1" showInputMessage="1" showErrorMessage="1" sqref="AE8:AI10">
      <formula1>"Ⅰ,Ⅱ,Ⅲ,Ⅳ,Ⅴ,Ⅵ"</formula1>
    </dataValidation>
    <dataValidation type="list" imeMode="halfAlpha" allowBlank="1" showInputMessage="1" showErrorMessage="1" sqref="AE11:AI13">
      <formula1>"0,1,2,3,4,5"</formula1>
    </dataValidation>
    <dataValidation type="list" imeMode="halfAlpha" allowBlank="1" showInputMessage="1" showErrorMessage="1" sqref="G36:AB37">
      <formula1>"1,2,3,4,5,6,7"</formula1>
    </dataValidation>
  </dataValidations>
  <printOptions horizontalCentered="1"/>
  <pageMargins left="0.39370078740157483" right="0.39370078740157483" top="0.27559055118110237" bottom="0.51181102362204722" header="0.27559055118110237" footer="0.31496062992125984"/>
  <pageSetup paperSize="9" scale="95" orientation="portrait" horizontalDpi="300" verticalDpi="300" r:id="rId9"/>
  <headerFooter alignWithMargins="0">
    <oddFooter>&amp;C京都府脳卒中地域連携パス&amp;R計画管理病院＆生活期医療機関へ</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8435" r:id="rId12" name="Option Button 243">
              <controlPr defaultSize="0" autoFill="0" autoLine="0" autoPict="0">
                <anchor moveWithCells="1">
                  <from>
                    <xdr:col>30</xdr:col>
                    <xdr:colOff>0</xdr:colOff>
                    <xdr:row>5</xdr:row>
                    <xdr:rowOff>47625</xdr:rowOff>
                  </from>
                  <to>
                    <xdr:col>31</xdr:col>
                    <xdr:colOff>209550</xdr:colOff>
                    <xdr:row>5</xdr:row>
                    <xdr:rowOff>276225</xdr:rowOff>
                  </to>
                </anchor>
              </controlPr>
            </control>
          </mc:Choice>
        </mc:AlternateContent>
        <mc:AlternateContent xmlns:mc="http://schemas.openxmlformats.org/markup-compatibility/2006">
          <mc:Choice Requires="x14">
            <control shapeId="8436" r:id="rId13" name="Option Button 244">
              <controlPr defaultSize="0" autoFill="0" autoLine="0" autoPict="0">
                <anchor moveWithCells="1">
                  <from>
                    <xdr:col>32</xdr:col>
                    <xdr:colOff>0</xdr:colOff>
                    <xdr:row>5</xdr:row>
                    <xdr:rowOff>47625</xdr:rowOff>
                  </from>
                  <to>
                    <xdr:col>33</xdr:col>
                    <xdr:colOff>209550</xdr:colOff>
                    <xdr:row>5</xdr:row>
                    <xdr:rowOff>276225</xdr:rowOff>
                  </to>
                </anchor>
              </controlPr>
            </control>
          </mc:Choice>
        </mc:AlternateContent>
        <mc:AlternateContent xmlns:mc="http://schemas.openxmlformats.org/markup-compatibility/2006">
          <mc:Choice Requires="x14">
            <control shapeId="8437" r:id="rId14" name="利き手">
              <controlPr defaultSize="0" autoFill="0" autoPict="0">
                <anchor moveWithCells="1">
                  <from>
                    <xdr:col>29</xdr:col>
                    <xdr:colOff>85725</xdr:colOff>
                    <xdr:row>4</xdr:row>
                    <xdr:rowOff>266700</xdr:rowOff>
                  </from>
                  <to>
                    <xdr:col>34</xdr:col>
                    <xdr:colOff>161925</xdr:colOff>
                    <xdr:row>6</xdr:row>
                    <xdr:rowOff>28575</xdr:rowOff>
                  </to>
                </anchor>
              </controlPr>
            </control>
          </mc:Choice>
        </mc:AlternateContent>
        <mc:AlternateContent xmlns:mc="http://schemas.openxmlformats.org/markup-compatibility/2006">
          <mc:Choice Requires="x14">
            <control shapeId="8479" r:id="rId15" name="Check Box 287">
              <controlPr defaultSize="0" autoFill="0" autoLine="0" autoPict="0">
                <anchor moveWithCells="1">
                  <from>
                    <xdr:col>30</xdr:col>
                    <xdr:colOff>9525</xdr:colOff>
                    <xdr:row>6</xdr:row>
                    <xdr:rowOff>38100</xdr:rowOff>
                  </from>
                  <to>
                    <xdr:col>31</xdr:col>
                    <xdr:colOff>171450</xdr:colOff>
                    <xdr:row>7</xdr:row>
                    <xdr:rowOff>0</xdr:rowOff>
                  </to>
                </anchor>
              </controlPr>
            </control>
          </mc:Choice>
        </mc:AlternateContent>
        <mc:AlternateContent xmlns:mc="http://schemas.openxmlformats.org/markup-compatibility/2006">
          <mc:Choice Requires="x14">
            <control shapeId="8480" r:id="rId16" name="Check Box 288">
              <controlPr defaultSize="0" autoFill="0" autoLine="0" autoPict="0">
                <anchor moveWithCells="1">
                  <from>
                    <xdr:col>32</xdr:col>
                    <xdr:colOff>9525</xdr:colOff>
                    <xdr:row>6</xdr:row>
                    <xdr:rowOff>38100</xdr:rowOff>
                  </from>
                  <to>
                    <xdr:col>33</xdr:col>
                    <xdr:colOff>171450</xdr:colOff>
                    <xdr:row>7</xdr:row>
                    <xdr:rowOff>0</xdr:rowOff>
                  </to>
                </anchor>
              </controlPr>
            </control>
          </mc:Choice>
        </mc:AlternateContent>
        <mc:AlternateContent xmlns:mc="http://schemas.openxmlformats.org/markup-compatibility/2006">
          <mc:Choice Requires="x14">
            <control shapeId="8440" r:id="rId17" name="麻痺">
              <controlPr defaultSize="0" autoFill="0" autoPict="0">
                <anchor moveWithCells="1">
                  <from>
                    <xdr:col>29</xdr:col>
                    <xdr:colOff>152400</xdr:colOff>
                    <xdr:row>5</xdr:row>
                    <xdr:rowOff>247650</xdr:rowOff>
                  </from>
                  <to>
                    <xdr:col>34</xdr:col>
                    <xdr:colOff>104775</xdr:colOff>
                    <xdr:row>7</xdr:row>
                    <xdr:rowOff>133350</xdr:rowOff>
                  </to>
                </anchor>
              </controlPr>
            </control>
          </mc:Choice>
        </mc:AlternateContent>
        <mc:AlternateContent xmlns:mc="http://schemas.openxmlformats.org/markup-compatibility/2006">
          <mc:Choice Requires="x14">
            <control shapeId="8442" r:id="rId18" name="Option Button 250">
              <controlPr defaultSize="0" autoFill="0" autoLine="0" autoPict="0">
                <anchor moveWithCells="1">
                  <from>
                    <xdr:col>30</xdr:col>
                    <xdr:colOff>0</xdr:colOff>
                    <xdr:row>13</xdr:row>
                    <xdr:rowOff>47625</xdr:rowOff>
                  </from>
                  <to>
                    <xdr:col>31</xdr:col>
                    <xdr:colOff>209550</xdr:colOff>
                    <xdr:row>13</xdr:row>
                    <xdr:rowOff>276225</xdr:rowOff>
                  </to>
                </anchor>
              </controlPr>
            </control>
          </mc:Choice>
        </mc:AlternateContent>
        <mc:AlternateContent xmlns:mc="http://schemas.openxmlformats.org/markup-compatibility/2006">
          <mc:Choice Requires="x14">
            <control shapeId="8443" r:id="rId19" name="Option Button 251">
              <controlPr defaultSize="0" autoFill="0" autoLine="0" autoPict="0">
                <anchor moveWithCells="1">
                  <from>
                    <xdr:col>32</xdr:col>
                    <xdr:colOff>0</xdr:colOff>
                    <xdr:row>13</xdr:row>
                    <xdr:rowOff>47625</xdr:rowOff>
                  </from>
                  <to>
                    <xdr:col>33</xdr:col>
                    <xdr:colOff>209550</xdr:colOff>
                    <xdr:row>13</xdr:row>
                    <xdr:rowOff>276225</xdr:rowOff>
                  </to>
                </anchor>
              </controlPr>
            </control>
          </mc:Choice>
        </mc:AlternateContent>
        <mc:AlternateContent xmlns:mc="http://schemas.openxmlformats.org/markup-compatibility/2006">
          <mc:Choice Requires="x14">
            <control shapeId="8444" r:id="rId20" name="協調運動障害">
              <controlPr defaultSize="0" autoFill="0" autoPict="0">
                <anchor moveWithCells="1">
                  <from>
                    <xdr:col>29</xdr:col>
                    <xdr:colOff>142875</xdr:colOff>
                    <xdr:row>12</xdr:row>
                    <xdr:rowOff>238125</xdr:rowOff>
                  </from>
                  <to>
                    <xdr:col>34</xdr:col>
                    <xdr:colOff>123825</xdr:colOff>
                    <xdr:row>14</xdr:row>
                    <xdr:rowOff>28575</xdr:rowOff>
                  </to>
                </anchor>
              </controlPr>
            </control>
          </mc:Choice>
        </mc:AlternateContent>
        <mc:AlternateContent xmlns:mc="http://schemas.openxmlformats.org/markup-compatibility/2006">
          <mc:Choice Requires="x14">
            <control shapeId="8445" r:id="rId21" name="Option Button 253">
              <controlPr defaultSize="0" autoFill="0" autoLine="0" autoPict="0">
                <anchor moveWithCells="1">
                  <from>
                    <xdr:col>30</xdr:col>
                    <xdr:colOff>0</xdr:colOff>
                    <xdr:row>14</xdr:row>
                    <xdr:rowOff>47625</xdr:rowOff>
                  </from>
                  <to>
                    <xdr:col>31</xdr:col>
                    <xdr:colOff>209550</xdr:colOff>
                    <xdr:row>14</xdr:row>
                    <xdr:rowOff>276225</xdr:rowOff>
                  </to>
                </anchor>
              </controlPr>
            </control>
          </mc:Choice>
        </mc:AlternateContent>
        <mc:AlternateContent xmlns:mc="http://schemas.openxmlformats.org/markup-compatibility/2006">
          <mc:Choice Requires="x14">
            <control shapeId="8446" r:id="rId22" name="Option Button 254">
              <controlPr defaultSize="0" autoFill="0" autoLine="0" autoPict="0">
                <anchor moveWithCells="1">
                  <from>
                    <xdr:col>32</xdr:col>
                    <xdr:colOff>0</xdr:colOff>
                    <xdr:row>14</xdr:row>
                    <xdr:rowOff>47625</xdr:rowOff>
                  </from>
                  <to>
                    <xdr:col>33</xdr:col>
                    <xdr:colOff>209550</xdr:colOff>
                    <xdr:row>14</xdr:row>
                    <xdr:rowOff>276225</xdr:rowOff>
                  </to>
                </anchor>
              </controlPr>
            </control>
          </mc:Choice>
        </mc:AlternateContent>
        <mc:AlternateContent xmlns:mc="http://schemas.openxmlformats.org/markup-compatibility/2006">
          <mc:Choice Requires="x14">
            <control shapeId="8447" r:id="rId23" name="嚥下障害">
              <controlPr defaultSize="0" autoFill="0" autoPict="0">
                <anchor moveWithCells="1">
                  <from>
                    <xdr:col>29</xdr:col>
                    <xdr:colOff>133350</xdr:colOff>
                    <xdr:row>13</xdr:row>
                    <xdr:rowOff>295275</xdr:rowOff>
                  </from>
                  <to>
                    <xdr:col>34</xdr:col>
                    <xdr:colOff>133350</xdr:colOff>
                    <xdr:row>15</xdr:row>
                    <xdr:rowOff>28575</xdr:rowOff>
                  </to>
                </anchor>
              </controlPr>
            </control>
          </mc:Choice>
        </mc:AlternateContent>
        <mc:AlternateContent xmlns:mc="http://schemas.openxmlformats.org/markup-compatibility/2006">
          <mc:Choice Requires="x14">
            <control shapeId="8448" r:id="rId24" name="Option Button 256">
              <controlPr defaultSize="0" autoFill="0" autoLine="0" autoPict="0">
                <anchor moveWithCells="1">
                  <from>
                    <xdr:col>30</xdr:col>
                    <xdr:colOff>0</xdr:colOff>
                    <xdr:row>15</xdr:row>
                    <xdr:rowOff>47625</xdr:rowOff>
                  </from>
                  <to>
                    <xdr:col>31</xdr:col>
                    <xdr:colOff>209550</xdr:colOff>
                    <xdr:row>15</xdr:row>
                    <xdr:rowOff>276225</xdr:rowOff>
                  </to>
                </anchor>
              </controlPr>
            </control>
          </mc:Choice>
        </mc:AlternateContent>
        <mc:AlternateContent xmlns:mc="http://schemas.openxmlformats.org/markup-compatibility/2006">
          <mc:Choice Requires="x14">
            <control shapeId="8449" r:id="rId25" name="Option Button 257">
              <controlPr defaultSize="0" autoFill="0" autoLine="0" autoPict="0">
                <anchor moveWithCells="1">
                  <from>
                    <xdr:col>32</xdr:col>
                    <xdr:colOff>0</xdr:colOff>
                    <xdr:row>15</xdr:row>
                    <xdr:rowOff>47625</xdr:rowOff>
                  </from>
                  <to>
                    <xdr:col>33</xdr:col>
                    <xdr:colOff>209550</xdr:colOff>
                    <xdr:row>15</xdr:row>
                    <xdr:rowOff>276225</xdr:rowOff>
                  </to>
                </anchor>
              </controlPr>
            </control>
          </mc:Choice>
        </mc:AlternateContent>
        <mc:AlternateContent xmlns:mc="http://schemas.openxmlformats.org/markup-compatibility/2006">
          <mc:Choice Requires="x14">
            <control shapeId="8450" r:id="rId26" name="構音障害">
              <controlPr defaultSize="0" autoFill="0" autoPict="0">
                <anchor moveWithCells="1">
                  <from>
                    <xdr:col>29</xdr:col>
                    <xdr:colOff>142875</xdr:colOff>
                    <xdr:row>14</xdr:row>
                    <xdr:rowOff>266700</xdr:rowOff>
                  </from>
                  <to>
                    <xdr:col>34</xdr:col>
                    <xdr:colOff>38100</xdr:colOff>
                    <xdr:row>16</xdr:row>
                    <xdr:rowOff>47625</xdr:rowOff>
                  </to>
                </anchor>
              </controlPr>
            </control>
          </mc:Choice>
        </mc:AlternateContent>
        <mc:AlternateContent xmlns:mc="http://schemas.openxmlformats.org/markup-compatibility/2006">
          <mc:Choice Requires="x14">
            <control shapeId="8451" r:id="rId27" name="Option Button 259">
              <controlPr defaultSize="0" autoFill="0" autoLine="0" autoPict="0">
                <anchor moveWithCells="1">
                  <from>
                    <xdr:col>30</xdr:col>
                    <xdr:colOff>0</xdr:colOff>
                    <xdr:row>16</xdr:row>
                    <xdr:rowOff>47625</xdr:rowOff>
                  </from>
                  <to>
                    <xdr:col>31</xdr:col>
                    <xdr:colOff>209550</xdr:colOff>
                    <xdr:row>16</xdr:row>
                    <xdr:rowOff>276225</xdr:rowOff>
                  </to>
                </anchor>
              </controlPr>
            </control>
          </mc:Choice>
        </mc:AlternateContent>
        <mc:AlternateContent xmlns:mc="http://schemas.openxmlformats.org/markup-compatibility/2006">
          <mc:Choice Requires="x14">
            <control shapeId="8452" r:id="rId28" name="Option Button 260">
              <controlPr defaultSize="0" autoFill="0" autoLine="0" autoPict="0">
                <anchor moveWithCells="1">
                  <from>
                    <xdr:col>32</xdr:col>
                    <xdr:colOff>0</xdr:colOff>
                    <xdr:row>16</xdr:row>
                    <xdr:rowOff>47625</xdr:rowOff>
                  </from>
                  <to>
                    <xdr:col>33</xdr:col>
                    <xdr:colOff>209550</xdr:colOff>
                    <xdr:row>16</xdr:row>
                    <xdr:rowOff>276225</xdr:rowOff>
                  </to>
                </anchor>
              </controlPr>
            </control>
          </mc:Choice>
        </mc:AlternateContent>
        <mc:AlternateContent xmlns:mc="http://schemas.openxmlformats.org/markup-compatibility/2006">
          <mc:Choice Requires="x14">
            <control shapeId="8453" r:id="rId29" name="感覚障害">
              <controlPr defaultSize="0" autoFill="0" autoPict="0">
                <anchor moveWithCells="1">
                  <from>
                    <xdr:col>29</xdr:col>
                    <xdr:colOff>161925</xdr:colOff>
                    <xdr:row>15</xdr:row>
                    <xdr:rowOff>257175</xdr:rowOff>
                  </from>
                  <to>
                    <xdr:col>34</xdr:col>
                    <xdr:colOff>142875</xdr:colOff>
                    <xdr:row>17</xdr:row>
                    <xdr:rowOff>47625</xdr:rowOff>
                  </to>
                </anchor>
              </controlPr>
            </control>
          </mc:Choice>
        </mc:AlternateContent>
        <mc:AlternateContent xmlns:mc="http://schemas.openxmlformats.org/markup-compatibility/2006">
          <mc:Choice Requires="x14">
            <control shapeId="8454" r:id="rId30" name="Option Button 262">
              <controlPr defaultSize="0" autoFill="0" autoLine="0" autoPict="0">
                <anchor moveWithCells="1">
                  <from>
                    <xdr:col>28</xdr:col>
                    <xdr:colOff>0</xdr:colOff>
                    <xdr:row>17</xdr:row>
                    <xdr:rowOff>47625</xdr:rowOff>
                  </from>
                  <to>
                    <xdr:col>29</xdr:col>
                    <xdr:colOff>209550</xdr:colOff>
                    <xdr:row>17</xdr:row>
                    <xdr:rowOff>276225</xdr:rowOff>
                  </to>
                </anchor>
              </controlPr>
            </control>
          </mc:Choice>
        </mc:AlternateContent>
        <mc:AlternateContent xmlns:mc="http://schemas.openxmlformats.org/markup-compatibility/2006">
          <mc:Choice Requires="x14">
            <control shapeId="8455" r:id="rId31" name="Option Button 263">
              <controlPr defaultSize="0" autoFill="0" autoLine="0" autoPict="0">
                <anchor moveWithCells="1">
                  <from>
                    <xdr:col>31</xdr:col>
                    <xdr:colOff>0</xdr:colOff>
                    <xdr:row>17</xdr:row>
                    <xdr:rowOff>47625</xdr:rowOff>
                  </from>
                  <to>
                    <xdr:col>32</xdr:col>
                    <xdr:colOff>209550</xdr:colOff>
                    <xdr:row>17</xdr:row>
                    <xdr:rowOff>276225</xdr:rowOff>
                  </to>
                </anchor>
              </controlPr>
            </control>
          </mc:Choice>
        </mc:AlternateContent>
        <mc:AlternateContent xmlns:mc="http://schemas.openxmlformats.org/markup-compatibility/2006">
          <mc:Choice Requires="x14">
            <control shapeId="8456" r:id="rId32" name="Option Button 264">
              <controlPr defaultSize="0" autoFill="0" autoLine="0" autoPict="0">
                <anchor moveWithCells="1">
                  <from>
                    <xdr:col>33</xdr:col>
                    <xdr:colOff>0</xdr:colOff>
                    <xdr:row>17</xdr:row>
                    <xdr:rowOff>47625</xdr:rowOff>
                  </from>
                  <to>
                    <xdr:col>34</xdr:col>
                    <xdr:colOff>209550</xdr:colOff>
                    <xdr:row>17</xdr:row>
                    <xdr:rowOff>276225</xdr:rowOff>
                  </to>
                </anchor>
              </controlPr>
            </control>
          </mc:Choice>
        </mc:AlternateContent>
        <mc:AlternateContent xmlns:mc="http://schemas.openxmlformats.org/markup-compatibility/2006">
          <mc:Choice Requires="x14">
            <control shapeId="8457" r:id="rId33" name="リハビリ拒否">
              <controlPr defaultSize="0" autoFill="0" autoPict="0">
                <anchor moveWithCells="1">
                  <from>
                    <xdr:col>27</xdr:col>
                    <xdr:colOff>95250</xdr:colOff>
                    <xdr:row>16</xdr:row>
                    <xdr:rowOff>285750</xdr:rowOff>
                  </from>
                  <to>
                    <xdr:col>35</xdr:col>
                    <xdr:colOff>85725</xdr:colOff>
                    <xdr:row>18</xdr:row>
                    <xdr:rowOff>38100</xdr:rowOff>
                  </to>
                </anchor>
              </controlPr>
            </control>
          </mc:Choice>
        </mc:AlternateContent>
        <mc:AlternateContent xmlns:mc="http://schemas.openxmlformats.org/markup-compatibility/2006">
          <mc:Choice Requires="x14">
            <control shapeId="8458" r:id="rId34" name="Check Box 266">
              <controlPr defaultSize="0" autoFill="0" autoLine="0" autoPict="0">
                <anchor moveWithCells="1">
                  <from>
                    <xdr:col>25</xdr:col>
                    <xdr:colOff>9525</xdr:colOff>
                    <xdr:row>19</xdr:row>
                    <xdr:rowOff>28575</xdr:rowOff>
                  </from>
                  <to>
                    <xdr:col>27</xdr:col>
                    <xdr:colOff>200025</xdr:colOff>
                    <xdr:row>19</xdr:row>
                    <xdr:rowOff>295275</xdr:rowOff>
                  </to>
                </anchor>
              </controlPr>
            </control>
          </mc:Choice>
        </mc:AlternateContent>
        <mc:AlternateContent xmlns:mc="http://schemas.openxmlformats.org/markup-compatibility/2006">
          <mc:Choice Requires="x14">
            <control shapeId="8459" r:id="rId35" name="Check Box 267">
              <controlPr defaultSize="0" autoFill="0" autoLine="0" autoPict="0">
                <anchor moveWithCells="1">
                  <from>
                    <xdr:col>25</xdr:col>
                    <xdr:colOff>9525</xdr:colOff>
                    <xdr:row>20</xdr:row>
                    <xdr:rowOff>19050</xdr:rowOff>
                  </from>
                  <to>
                    <xdr:col>27</xdr:col>
                    <xdr:colOff>200025</xdr:colOff>
                    <xdr:row>20</xdr:row>
                    <xdr:rowOff>285750</xdr:rowOff>
                  </to>
                </anchor>
              </controlPr>
            </control>
          </mc:Choice>
        </mc:AlternateContent>
        <mc:AlternateContent xmlns:mc="http://schemas.openxmlformats.org/markup-compatibility/2006">
          <mc:Choice Requires="x14">
            <control shapeId="8460" r:id="rId36" name="Check Box 268">
              <controlPr defaultSize="0" autoFill="0" autoLine="0" autoPict="0">
                <anchor moveWithCells="1">
                  <from>
                    <xdr:col>25</xdr:col>
                    <xdr:colOff>9525</xdr:colOff>
                    <xdr:row>21</xdr:row>
                    <xdr:rowOff>28575</xdr:rowOff>
                  </from>
                  <to>
                    <xdr:col>27</xdr:col>
                    <xdr:colOff>200025</xdr:colOff>
                    <xdr:row>21</xdr:row>
                    <xdr:rowOff>295275</xdr:rowOff>
                  </to>
                </anchor>
              </controlPr>
            </control>
          </mc:Choice>
        </mc:AlternateContent>
        <mc:AlternateContent xmlns:mc="http://schemas.openxmlformats.org/markup-compatibility/2006">
          <mc:Choice Requires="x14">
            <control shapeId="8461" r:id="rId37" name="Check Box 269">
              <controlPr defaultSize="0" autoFill="0" autoLine="0" autoPict="0">
                <anchor moveWithCells="1">
                  <from>
                    <xdr:col>25</xdr:col>
                    <xdr:colOff>9525</xdr:colOff>
                    <xdr:row>22</xdr:row>
                    <xdr:rowOff>38100</xdr:rowOff>
                  </from>
                  <to>
                    <xdr:col>30</xdr:col>
                    <xdr:colOff>47625</xdr:colOff>
                    <xdr:row>23</xdr:row>
                    <xdr:rowOff>0</xdr:rowOff>
                  </to>
                </anchor>
              </controlPr>
            </control>
          </mc:Choice>
        </mc:AlternateContent>
        <mc:AlternateContent xmlns:mc="http://schemas.openxmlformats.org/markup-compatibility/2006">
          <mc:Choice Requires="x14">
            <control shapeId="8462" r:id="rId38" name="Check Box 270">
              <controlPr defaultSize="0" autoFill="0" autoLine="0" autoPict="0">
                <anchor moveWithCells="1">
                  <from>
                    <xdr:col>25</xdr:col>
                    <xdr:colOff>9525</xdr:colOff>
                    <xdr:row>23</xdr:row>
                    <xdr:rowOff>28575</xdr:rowOff>
                  </from>
                  <to>
                    <xdr:col>29</xdr:col>
                    <xdr:colOff>142875</xdr:colOff>
                    <xdr:row>23</xdr:row>
                    <xdr:rowOff>295275</xdr:rowOff>
                  </to>
                </anchor>
              </controlPr>
            </control>
          </mc:Choice>
        </mc:AlternateContent>
        <mc:AlternateContent xmlns:mc="http://schemas.openxmlformats.org/markup-compatibility/2006">
          <mc:Choice Requires="x14">
            <control shapeId="8463" r:id="rId39" name="Check Box 271">
              <controlPr defaultSize="0" autoFill="0" autoLine="0" autoPict="0">
                <anchor moveWithCells="1">
                  <from>
                    <xdr:col>25</xdr:col>
                    <xdr:colOff>9525</xdr:colOff>
                    <xdr:row>24</xdr:row>
                    <xdr:rowOff>28575</xdr:rowOff>
                  </from>
                  <to>
                    <xdr:col>30</xdr:col>
                    <xdr:colOff>200025</xdr:colOff>
                    <xdr:row>24</xdr:row>
                    <xdr:rowOff>295275</xdr:rowOff>
                  </to>
                </anchor>
              </controlPr>
            </control>
          </mc:Choice>
        </mc:AlternateContent>
        <mc:AlternateContent xmlns:mc="http://schemas.openxmlformats.org/markup-compatibility/2006">
          <mc:Choice Requires="x14">
            <control shapeId="8464" r:id="rId40" name="Check Box 272">
              <controlPr defaultSize="0" autoFill="0" autoLine="0" autoPict="0">
                <anchor moveWithCells="1">
                  <from>
                    <xdr:col>30</xdr:col>
                    <xdr:colOff>9525</xdr:colOff>
                    <xdr:row>19</xdr:row>
                    <xdr:rowOff>19050</xdr:rowOff>
                  </from>
                  <to>
                    <xdr:col>34</xdr:col>
                    <xdr:colOff>66675</xdr:colOff>
                    <xdr:row>19</xdr:row>
                    <xdr:rowOff>285750</xdr:rowOff>
                  </to>
                </anchor>
              </controlPr>
            </control>
          </mc:Choice>
        </mc:AlternateContent>
        <mc:AlternateContent xmlns:mc="http://schemas.openxmlformats.org/markup-compatibility/2006">
          <mc:Choice Requires="x14">
            <control shapeId="8465" r:id="rId41" name="Check Box 273">
              <controlPr defaultSize="0" autoFill="0" autoLine="0" autoPict="0">
                <anchor moveWithCells="1">
                  <from>
                    <xdr:col>30</xdr:col>
                    <xdr:colOff>9525</xdr:colOff>
                    <xdr:row>20</xdr:row>
                    <xdr:rowOff>19050</xdr:rowOff>
                  </from>
                  <to>
                    <xdr:col>34</xdr:col>
                    <xdr:colOff>66675</xdr:colOff>
                    <xdr:row>20</xdr:row>
                    <xdr:rowOff>285750</xdr:rowOff>
                  </to>
                </anchor>
              </controlPr>
            </control>
          </mc:Choice>
        </mc:AlternateContent>
        <mc:AlternateContent xmlns:mc="http://schemas.openxmlformats.org/markup-compatibility/2006">
          <mc:Choice Requires="x14">
            <control shapeId="8466" r:id="rId42" name="Check Box 274">
              <controlPr defaultSize="0" autoFill="0" autoLine="0" autoPict="0">
                <anchor moveWithCells="1">
                  <from>
                    <xdr:col>30</xdr:col>
                    <xdr:colOff>9525</xdr:colOff>
                    <xdr:row>21</xdr:row>
                    <xdr:rowOff>38100</xdr:rowOff>
                  </from>
                  <to>
                    <xdr:col>34</xdr:col>
                    <xdr:colOff>66675</xdr:colOff>
                    <xdr:row>22</xdr:row>
                    <xdr:rowOff>0</xdr:rowOff>
                  </to>
                </anchor>
              </controlPr>
            </control>
          </mc:Choice>
        </mc:AlternateContent>
        <mc:AlternateContent xmlns:mc="http://schemas.openxmlformats.org/markup-compatibility/2006">
          <mc:Choice Requires="x14">
            <control shapeId="8481" r:id="rId43" name="Check Box 289">
              <controlPr defaultSize="0" autoFill="0" autoLine="0" autoPict="0">
                <anchor moveWithCells="1">
                  <from>
                    <xdr:col>25</xdr:col>
                    <xdr:colOff>9525</xdr:colOff>
                    <xdr:row>26</xdr:row>
                    <xdr:rowOff>28575</xdr:rowOff>
                  </from>
                  <to>
                    <xdr:col>29</xdr:col>
                    <xdr:colOff>0</xdr:colOff>
                    <xdr:row>26</xdr:row>
                    <xdr:rowOff>295275</xdr:rowOff>
                  </to>
                </anchor>
              </controlPr>
            </control>
          </mc:Choice>
        </mc:AlternateContent>
        <mc:AlternateContent xmlns:mc="http://schemas.openxmlformats.org/markup-compatibility/2006">
          <mc:Choice Requires="x14">
            <control shapeId="8468" r:id="rId44" name="高次脳機能">
              <controlPr defaultSize="0" autoFill="0" autoPict="0">
                <anchor moveWithCells="1">
                  <from>
                    <xdr:col>24</xdr:col>
                    <xdr:colOff>200025</xdr:colOff>
                    <xdr:row>18</xdr:row>
                    <xdr:rowOff>257175</xdr:rowOff>
                  </from>
                  <to>
                    <xdr:col>35</xdr:col>
                    <xdr:colOff>19050</xdr:colOff>
                    <xdr:row>27</xdr:row>
                    <xdr:rowOff>57150</xdr:rowOff>
                  </to>
                </anchor>
              </controlPr>
            </control>
          </mc:Choice>
        </mc:AlternateContent>
        <mc:AlternateContent xmlns:mc="http://schemas.openxmlformats.org/markup-compatibility/2006">
          <mc:Choice Requires="x14">
            <control shapeId="8469" r:id="rId45" name="Option Button 277">
              <controlPr defaultSize="0" autoFill="0" autoLine="0" autoPict="0">
                <anchor moveWithCells="1">
                  <from>
                    <xdr:col>28</xdr:col>
                    <xdr:colOff>0</xdr:colOff>
                    <xdr:row>29</xdr:row>
                    <xdr:rowOff>47625</xdr:rowOff>
                  </from>
                  <to>
                    <xdr:col>32</xdr:col>
                    <xdr:colOff>152400</xdr:colOff>
                    <xdr:row>29</xdr:row>
                    <xdr:rowOff>266700</xdr:rowOff>
                  </to>
                </anchor>
              </controlPr>
            </control>
          </mc:Choice>
        </mc:AlternateContent>
        <mc:AlternateContent xmlns:mc="http://schemas.openxmlformats.org/markup-compatibility/2006">
          <mc:Choice Requires="x14">
            <control shapeId="8470" r:id="rId46" name="Option Button 278">
              <controlPr defaultSize="0" autoFill="0" autoLine="0" autoPict="0">
                <anchor moveWithCells="1">
                  <from>
                    <xdr:col>28</xdr:col>
                    <xdr:colOff>0</xdr:colOff>
                    <xdr:row>30</xdr:row>
                    <xdr:rowOff>47625</xdr:rowOff>
                  </from>
                  <to>
                    <xdr:col>32</xdr:col>
                    <xdr:colOff>133350</xdr:colOff>
                    <xdr:row>30</xdr:row>
                    <xdr:rowOff>266700</xdr:rowOff>
                  </to>
                </anchor>
              </controlPr>
            </control>
          </mc:Choice>
        </mc:AlternateContent>
        <mc:AlternateContent xmlns:mc="http://schemas.openxmlformats.org/markup-compatibility/2006">
          <mc:Choice Requires="x14">
            <control shapeId="8471" r:id="rId47" name="Option Button 279">
              <controlPr defaultSize="0" autoFill="0" autoLine="0" autoPict="0">
                <anchor moveWithCells="1">
                  <from>
                    <xdr:col>28</xdr:col>
                    <xdr:colOff>0</xdr:colOff>
                    <xdr:row>31</xdr:row>
                    <xdr:rowOff>47625</xdr:rowOff>
                  </from>
                  <to>
                    <xdr:col>29</xdr:col>
                    <xdr:colOff>28575</xdr:colOff>
                    <xdr:row>31</xdr:row>
                    <xdr:rowOff>257175</xdr:rowOff>
                  </to>
                </anchor>
              </controlPr>
            </control>
          </mc:Choice>
        </mc:AlternateContent>
        <mc:AlternateContent xmlns:mc="http://schemas.openxmlformats.org/markup-compatibility/2006">
          <mc:Choice Requires="x14">
            <control shapeId="8472" r:id="rId48" name="下肢装具">
              <controlPr defaultSize="0" autoFill="0" autoPict="0">
                <anchor moveWithCells="1">
                  <from>
                    <xdr:col>27</xdr:col>
                    <xdr:colOff>47625</xdr:colOff>
                    <xdr:row>28</xdr:row>
                    <xdr:rowOff>228600</xdr:rowOff>
                  </from>
                  <to>
                    <xdr:col>33</xdr:col>
                    <xdr:colOff>95250</xdr:colOff>
                    <xdr:row>32</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sheetPr>
  <dimension ref="A1:AL41"/>
  <sheetViews>
    <sheetView showGridLines="0" showWhiteSpace="0" topLeftCell="A13" zoomScaleNormal="100" zoomScaleSheetLayoutView="100" workbookViewId="0">
      <selection activeCell="X30" sqref="X30"/>
    </sheetView>
  </sheetViews>
  <sheetFormatPr defaultColWidth="2.75" defaultRowHeight="21" customHeight="1"/>
  <cols>
    <col min="1" max="12" width="2.75" style="1"/>
    <col min="13" max="13" width="3.125" style="1" customWidth="1"/>
    <col min="14" max="18" width="2.75" style="1"/>
    <col min="19" max="19" width="3" style="1" customWidth="1"/>
    <col min="20" max="20" width="2.75" style="1"/>
    <col min="21" max="22" width="2.875" style="1" customWidth="1"/>
    <col min="23" max="24" width="2.75" style="1"/>
    <col min="25" max="25" width="2.875" style="1" customWidth="1"/>
    <col min="26" max="26" width="2.75" style="1"/>
    <col min="27" max="28" width="2.875" style="1" customWidth="1"/>
    <col min="29" max="16384" width="2.75" style="1"/>
  </cols>
  <sheetData>
    <row r="1" spans="1:38" ht="21" customHeight="1" thickBot="1">
      <c r="A1" s="407" t="s">
        <v>3634</v>
      </c>
      <c r="B1" s="407"/>
      <c r="C1" s="407"/>
      <c r="D1" s="407"/>
      <c r="E1" s="407"/>
      <c r="F1" s="407"/>
      <c r="G1" s="407"/>
      <c r="H1" s="407"/>
      <c r="I1" s="406" t="s">
        <v>9503</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8" ht="21" customHeight="1">
      <c r="A2" s="718" t="s">
        <v>9065</v>
      </c>
      <c r="B2" s="719"/>
      <c r="C2" s="719"/>
      <c r="D2" s="719"/>
      <c r="E2" s="534"/>
      <c r="F2" s="534"/>
      <c r="G2" s="534"/>
      <c r="H2" s="534"/>
      <c r="I2" s="534"/>
      <c r="J2" s="534"/>
      <c r="K2" s="534"/>
      <c r="L2" s="534"/>
      <c r="M2" s="719" t="s">
        <v>9068</v>
      </c>
      <c r="N2" s="719"/>
      <c r="O2" s="392" t="str">
        <f>IF(回復期施設名="","",回復期施設名)</f>
        <v/>
      </c>
      <c r="P2" s="392"/>
      <c r="Q2" s="392"/>
      <c r="R2" s="392"/>
      <c r="S2" s="392"/>
      <c r="T2" s="392"/>
      <c r="U2" s="392"/>
      <c r="V2" s="392"/>
      <c r="W2" s="392"/>
      <c r="X2" s="392"/>
      <c r="Y2" s="392"/>
      <c r="Z2" s="719" t="s">
        <v>9156</v>
      </c>
      <c r="AA2" s="719"/>
      <c r="AB2" s="395"/>
      <c r="AC2" s="395"/>
      <c r="AD2" s="395"/>
      <c r="AE2" s="395"/>
      <c r="AF2" s="395"/>
      <c r="AG2" s="395"/>
      <c r="AH2" s="395"/>
      <c r="AI2" s="474"/>
    </row>
    <row r="3" spans="1:38" ht="12" customHeight="1">
      <c r="A3" s="708" t="s">
        <v>3688</v>
      </c>
      <c r="B3" s="709"/>
      <c r="C3" s="383" t="str">
        <f>IF(番号="","",番号)</f>
        <v>10--</v>
      </c>
      <c r="D3" s="383"/>
      <c r="E3" s="383"/>
      <c r="F3" s="383"/>
      <c r="G3" s="383"/>
      <c r="H3" s="709" t="s">
        <v>9318</v>
      </c>
      <c r="I3" s="709"/>
      <c r="J3" s="709"/>
      <c r="K3" s="383" t="str">
        <f>IF(患者氏名="","",患者氏名)</f>
        <v/>
      </c>
      <c r="L3" s="383"/>
      <c r="M3" s="383"/>
      <c r="N3" s="383"/>
      <c r="O3" s="383"/>
      <c r="P3" s="383"/>
      <c r="Q3" s="383"/>
      <c r="R3" s="383"/>
      <c r="S3" s="709" t="s">
        <v>9077</v>
      </c>
      <c r="T3" s="709"/>
      <c r="U3" s="383" t="str">
        <f>IF(患者性="","",患者性)</f>
        <v/>
      </c>
      <c r="V3" s="383"/>
      <c r="W3" s="709" t="s">
        <v>9070</v>
      </c>
      <c r="X3" s="709"/>
      <c r="Y3" s="709"/>
      <c r="Z3" s="539" t="str">
        <f>IF(患者生年月日="","",患者生年月日)</f>
        <v/>
      </c>
      <c r="AA3" s="539"/>
      <c r="AB3" s="539"/>
      <c r="AC3" s="539"/>
      <c r="AD3" s="539"/>
      <c r="AE3" s="539"/>
      <c r="AF3" s="709" t="s">
        <v>9134</v>
      </c>
      <c r="AG3" s="709"/>
      <c r="AH3" s="535" t="str">
        <f>IF(患者生年月日="","",患者年齢)</f>
        <v/>
      </c>
      <c r="AI3" s="536"/>
    </row>
    <row r="4" spans="1:38" ht="21" customHeight="1" thickBot="1">
      <c r="A4" s="710"/>
      <c r="B4" s="711"/>
      <c r="C4" s="382"/>
      <c r="D4" s="382"/>
      <c r="E4" s="382"/>
      <c r="F4" s="382"/>
      <c r="G4" s="382"/>
      <c r="H4" s="711"/>
      <c r="I4" s="711"/>
      <c r="J4" s="711"/>
      <c r="K4" s="382"/>
      <c r="L4" s="382"/>
      <c r="M4" s="382"/>
      <c r="N4" s="382"/>
      <c r="O4" s="382"/>
      <c r="P4" s="382"/>
      <c r="Q4" s="382"/>
      <c r="R4" s="382"/>
      <c r="S4" s="711"/>
      <c r="T4" s="711"/>
      <c r="U4" s="382"/>
      <c r="V4" s="382"/>
      <c r="W4" s="711"/>
      <c r="X4" s="711"/>
      <c r="Y4" s="711"/>
      <c r="Z4" s="540"/>
      <c r="AA4" s="540"/>
      <c r="AB4" s="540"/>
      <c r="AC4" s="540"/>
      <c r="AD4" s="540"/>
      <c r="AE4" s="540"/>
      <c r="AF4" s="711"/>
      <c r="AG4" s="711"/>
      <c r="AH4" s="537"/>
      <c r="AI4" s="538"/>
    </row>
    <row r="5" spans="1:38" ht="21" customHeight="1">
      <c r="A5" s="781" t="s">
        <v>6186</v>
      </c>
      <c r="B5" s="402"/>
      <c r="C5" s="402"/>
      <c r="D5" s="353"/>
      <c r="E5" s="783"/>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5"/>
    </row>
    <row r="6" spans="1:38" ht="21" customHeight="1">
      <c r="A6" s="705"/>
      <c r="B6" s="403"/>
      <c r="C6" s="403"/>
      <c r="D6" s="354"/>
      <c r="E6" s="434"/>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67"/>
    </row>
    <row r="7" spans="1:38" ht="21" customHeight="1">
      <c r="A7" s="705" t="s">
        <v>2190</v>
      </c>
      <c r="B7" s="403"/>
      <c r="C7" s="403"/>
      <c r="D7" s="354"/>
      <c r="E7" s="434"/>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67"/>
    </row>
    <row r="8" spans="1:38" ht="21" customHeight="1" thickBot="1">
      <c r="A8" s="712">
        <f>LEN(E5)</f>
        <v>0</v>
      </c>
      <c r="B8" s="713"/>
      <c r="C8" s="713"/>
      <c r="D8" s="714"/>
      <c r="E8" s="435"/>
      <c r="F8" s="436"/>
      <c r="G8" s="436"/>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576"/>
    </row>
    <row r="9" spans="1:38" ht="21" customHeight="1">
      <c r="A9" s="731" t="s">
        <v>9244</v>
      </c>
      <c r="B9" s="709" t="s">
        <v>9422</v>
      </c>
      <c r="C9" s="709"/>
      <c r="D9" s="709"/>
      <c r="E9" s="125"/>
      <c r="F9" s="444" t="s">
        <v>9303</v>
      </c>
      <c r="G9" s="444"/>
      <c r="H9" s="125" t="b">
        <v>0</v>
      </c>
      <c r="I9" s="444" t="s">
        <v>9304</v>
      </c>
      <c r="J9" s="444"/>
      <c r="K9" s="127" t="b">
        <v>0</v>
      </c>
      <c r="L9" s="444" t="s">
        <v>9421</v>
      </c>
      <c r="M9" s="444"/>
      <c r="N9" s="125"/>
      <c r="O9" s="444" t="s">
        <v>9305</v>
      </c>
      <c r="P9" s="444"/>
      <c r="Q9" s="125"/>
      <c r="R9" s="444" t="s">
        <v>9420</v>
      </c>
      <c r="S9" s="444"/>
      <c r="T9" s="125" t="b">
        <v>0</v>
      </c>
      <c r="U9" s="444" t="s">
        <v>1568</v>
      </c>
      <c r="V9" s="444"/>
      <c r="W9" s="444"/>
      <c r="X9" s="444"/>
      <c r="Y9" s="444"/>
      <c r="Z9" s="125"/>
      <c r="AA9" s="15" t="s">
        <v>9245</v>
      </c>
      <c r="AB9" s="15"/>
      <c r="AC9" s="15"/>
      <c r="AD9" s="15"/>
      <c r="AE9" s="15"/>
      <c r="AF9" s="15"/>
      <c r="AG9" s="15"/>
      <c r="AH9" s="15"/>
      <c r="AI9" s="72"/>
      <c r="AK9" s="126"/>
    </row>
    <row r="10" spans="1:38" ht="21" customHeight="1">
      <c r="A10" s="731"/>
      <c r="B10" s="709"/>
      <c r="C10" s="709"/>
      <c r="D10" s="709"/>
      <c r="E10" s="116"/>
      <c r="F10" s="460" t="s">
        <v>6245</v>
      </c>
      <c r="G10" s="460"/>
      <c r="H10" s="555"/>
      <c r="I10" s="425"/>
      <c r="J10" s="425"/>
      <c r="K10" s="425"/>
      <c r="L10" s="425"/>
      <c r="M10" s="425"/>
      <c r="N10" s="425"/>
      <c r="O10" s="425"/>
      <c r="P10" s="386" t="s">
        <v>1569</v>
      </c>
      <c r="Q10" s="386"/>
      <c r="R10" s="386"/>
      <c r="S10" s="555"/>
      <c r="T10" s="425"/>
      <c r="U10" s="425"/>
      <c r="V10" s="425"/>
      <c r="W10" s="425"/>
      <c r="X10" s="13" t="s">
        <v>8078</v>
      </c>
      <c r="Y10" s="13"/>
      <c r="Z10" s="116"/>
      <c r="AA10" s="13" t="s">
        <v>9142</v>
      </c>
      <c r="AB10" s="13"/>
      <c r="AC10" s="13" t="s">
        <v>3671</v>
      </c>
      <c r="AD10" s="555"/>
      <c r="AE10" s="425"/>
      <c r="AF10" s="425"/>
      <c r="AG10" s="425"/>
      <c r="AH10" s="425"/>
      <c r="AI10" s="67" t="s">
        <v>9283</v>
      </c>
    </row>
    <row r="11" spans="1:38" ht="21" customHeight="1">
      <c r="A11" s="731"/>
      <c r="B11" s="709" t="s">
        <v>9423</v>
      </c>
      <c r="C11" s="709"/>
      <c r="D11" s="709"/>
      <c r="E11" s="116"/>
      <c r="F11" s="13" t="s">
        <v>9441</v>
      </c>
      <c r="G11" s="13"/>
      <c r="H11" s="116"/>
      <c r="I11" s="13" t="s">
        <v>9442</v>
      </c>
      <c r="J11" s="13"/>
      <c r="K11" s="116" t="b">
        <v>0</v>
      </c>
      <c r="L11" s="13" t="s">
        <v>9443</v>
      </c>
      <c r="M11" s="13"/>
      <c r="N11" s="116"/>
      <c r="O11" s="13" t="s">
        <v>6184</v>
      </c>
      <c r="P11" s="13"/>
      <c r="Q11" s="116"/>
      <c r="R11" s="13" t="s">
        <v>6181</v>
      </c>
      <c r="S11" s="13"/>
      <c r="T11" s="13"/>
      <c r="U11" s="116" t="b">
        <v>0</v>
      </c>
      <c r="V11" s="13" t="s">
        <v>6182</v>
      </c>
      <c r="W11" s="13"/>
      <c r="X11" s="13"/>
      <c r="Y11" s="116"/>
      <c r="Z11" s="460" t="s">
        <v>6185</v>
      </c>
      <c r="AA11" s="460"/>
      <c r="AB11" s="116" t="b">
        <v>0</v>
      </c>
      <c r="AC11" s="557" t="s">
        <v>9142</v>
      </c>
      <c r="AD11" s="557"/>
      <c r="AE11" s="13" t="s">
        <v>9282</v>
      </c>
      <c r="AF11" s="555"/>
      <c r="AG11" s="425"/>
      <c r="AH11" s="425"/>
      <c r="AI11" s="67" t="s">
        <v>9283</v>
      </c>
      <c r="AL11" s="2"/>
    </row>
    <row r="12" spans="1:38" ht="21" customHeight="1" thickBot="1">
      <c r="A12" s="733"/>
      <c r="B12" s="711" t="s">
        <v>9279</v>
      </c>
      <c r="C12" s="711"/>
      <c r="D12" s="711"/>
      <c r="E12" s="429"/>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517"/>
    </row>
    <row r="13" spans="1:38" ht="21" customHeight="1">
      <c r="A13" s="731" t="s">
        <v>9425</v>
      </c>
      <c r="B13" s="709" t="s">
        <v>1592</v>
      </c>
      <c r="C13" s="709"/>
      <c r="D13" s="709"/>
      <c r="E13" s="124">
        <v>0</v>
      </c>
      <c r="F13" s="557" t="s">
        <v>1578</v>
      </c>
      <c r="G13" s="557"/>
      <c r="H13" s="25"/>
      <c r="I13" s="557" t="s">
        <v>9148</v>
      </c>
      <c r="J13" s="557"/>
      <c r="K13" s="25"/>
      <c r="L13" s="776" t="s">
        <v>6246</v>
      </c>
      <c r="M13" s="776"/>
      <c r="N13" s="124"/>
      <c r="O13" s="408" t="s">
        <v>1579</v>
      </c>
      <c r="P13" s="408"/>
      <c r="Q13" s="25"/>
      <c r="R13" s="408" t="s">
        <v>1580</v>
      </c>
      <c r="S13" s="408"/>
      <c r="T13" s="25"/>
      <c r="U13" s="408" t="s">
        <v>8080</v>
      </c>
      <c r="V13" s="775"/>
      <c r="W13" s="738" t="s">
        <v>9306</v>
      </c>
      <c r="X13" s="738"/>
      <c r="Y13" s="738"/>
      <c r="Z13" s="739"/>
      <c r="AA13" s="124">
        <v>0</v>
      </c>
      <c r="AB13" s="11" t="s">
        <v>9274</v>
      </c>
      <c r="AC13" s="11"/>
      <c r="AD13" s="25"/>
      <c r="AE13" s="11" t="s">
        <v>9273</v>
      </c>
      <c r="AF13" s="11"/>
      <c r="AG13" s="11"/>
      <c r="AH13" s="11"/>
      <c r="AI13" s="71"/>
    </row>
    <row r="14" spans="1:38" ht="21" customHeight="1">
      <c r="A14" s="731"/>
      <c r="B14" s="709" t="s">
        <v>1593</v>
      </c>
      <c r="C14" s="709"/>
      <c r="D14" s="709"/>
      <c r="E14" s="116">
        <v>0</v>
      </c>
      <c r="F14" s="13" t="s">
        <v>9145</v>
      </c>
      <c r="G14" s="13"/>
      <c r="H14" s="13"/>
      <c r="I14" s="24"/>
      <c r="J14" s="13" t="s">
        <v>9146</v>
      </c>
      <c r="K14" s="13"/>
      <c r="L14" s="13"/>
      <c r="M14" s="24"/>
      <c r="N14" s="13" t="s">
        <v>9237</v>
      </c>
      <c r="O14" s="13"/>
      <c r="P14" s="13"/>
      <c r="Q14" s="24"/>
      <c r="R14" s="13" t="s">
        <v>9238</v>
      </c>
      <c r="S14" s="13"/>
      <c r="T14" s="13"/>
      <c r="U14" s="24"/>
      <c r="V14" s="13" t="s">
        <v>9239</v>
      </c>
      <c r="W14" s="13"/>
      <c r="X14" s="13"/>
      <c r="Y14" s="24"/>
      <c r="Z14" s="13" t="s">
        <v>9240</v>
      </c>
      <c r="AA14" s="13"/>
      <c r="AB14" s="13"/>
      <c r="AC14" s="24"/>
      <c r="AD14" s="13" t="s">
        <v>9241</v>
      </c>
      <c r="AE14" s="13"/>
      <c r="AF14" s="13"/>
      <c r="AG14" s="13"/>
      <c r="AH14" s="13"/>
      <c r="AI14" s="67"/>
    </row>
    <row r="15" spans="1:38" ht="21" customHeight="1">
      <c r="A15" s="731"/>
      <c r="B15" s="709" t="s">
        <v>9440</v>
      </c>
      <c r="C15" s="709"/>
      <c r="D15" s="709"/>
      <c r="E15" s="352" t="s">
        <v>9155</v>
      </c>
      <c r="F15" s="352"/>
      <c r="G15" s="355"/>
      <c r="H15" s="777"/>
      <c r="I15" s="606"/>
      <c r="J15" s="606"/>
      <c r="K15" s="606"/>
      <c r="L15" s="606"/>
      <c r="M15" s="606"/>
      <c r="N15" s="606"/>
      <c r="O15" s="606"/>
      <c r="P15" s="494"/>
      <c r="Q15" s="738" t="s">
        <v>9154</v>
      </c>
      <c r="R15" s="739"/>
      <c r="S15" s="777"/>
      <c r="T15" s="606"/>
      <c r="U15" s="606"/>
      <c r="V15" s="494"/>
      <c r="W15" s="738" t="s">
        <v>1603</v>
      </c>
      <c r="X15" s="739"/>
      <c r="Y15" s="777"/>
      <c r="Z15" s="606"/>
      <c r="AA15" s="606"/>
      <c r="AB15" s="494"/>
      <c r="AC15" s="738" t="s">
        <v>9157</v>
      </c>
      <c r="AD15" s="739"/>
      <c r="AE15" s="777"/>
      <c r="AF15" s="606"/>
      <c r="AG15" s="606"/>
      <c r="AH15" s="606"/>
      <c r="AI15" s="613"/>
    </row>
    <row r="16" spans="1:38" ht="21" customHeight="1">
      <c r="A16" s="731"/>
      <c r="B16" s="709" t="s">
        <v>1604</v>
      </c>
      <c r="C16" s="709"/>
      <c r="D16" s="709"/>
      <c r="E16" s="124" t="b">
        <v>0</v>
      </c>
      <c r="F16" s="557" t="s">
        <v>6205</v>
      </c>
      <c r="G16" s="557"/>
      <c r="H16" s="557"/>
      <c r="I16" s="557"/>
      <c r="J16" s="124" t="b">
        <v>0</v>
      </c>
      <c r="K16" s="408" t="s">
        <v>9325</v>
      </c>
      <c r="L16" s="408"/>
      <c r="M16" s="408"/>
      <c r="N16" s="124" t="b">
        <v>0</v>
      </c>
      <c r="O16" s="408" t="s">
        <v>6206</v>
      </c>
      <c r="P16" s="408"/>
      <c r="Q16" s="408"/>
      <c r="R16" s="124" t="b">
        <v>0</v>
      </c>
      <c r="S16" s="408" t="s">
        <v>6207</v>
      </c>
      <c r="T16" s="408"/>
      <c r="U16" s="408"/>
      <c r="V16" s="408"/>
      <c r="W16" s="124" t="b">
        <v>0</v>
      </c>
      <c r="X16" s="557" t="s">
        <v>3580</v>
      </c>
      <c r="Y16" s="557"/>
      <c r="Z16" s="557"/>
      <c r="AA16" s="557"/>
      <c r="AB16" s="124" t="b">
        <v>0</v>
      </c>
      <c r="AC16" s="557" t="s">
        <v>3581</v>
      </c>
      <c r="AD16" s="557"/>
      <c r="AE16" s="557"/>
      <c r="AF16" s="557"/>
      <c r="AG16" s="111" t="b">
        <v>0</v>
      </c>
      <c r="AH16" s="11" t="s">
        <v>3582</v>
      </c>
      <c r="AI16" s="71"/>
    </row>
    <row r="17" spans="1:35" ht="21" customHeight="1">
      <c r="A17" s="731"/>
      <c r="B17" s="709" t="s">
        <v>1602</v>
      </c>
      <c r="C17" s="709"/>
      <c r="D17" s="709"/>
      <c r="E17" s="573"/>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5"/>
    </row>
    <row r="18" spans="1:35" ht="21" customHeight="1" thickBot="1">
      <c r="A18" s="733"/>
      <c r="B18" s="711"/>
      <c r="C18" s="711"/>
      <c r="D18" s="711"/>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576"/>
    </row>
    <row r="19" spans="1:35" s="6" customFormat="1" ht="21" customHeight="1">
      <c r="A19" s="731" t="s">
        <v>9147</v>
      </c>
      <c r="B19" s="709" t="s">
        <v>3583</v>
      </c>
      <c r="C19" s="709"/>
      <c r="D19" s="709"/>
      <c r="E19" s="115">
        <v>0</v>
      </c>
      <c r="F19" s="557" t="s">
        <v>9148</v>
      </c>
      <c r="G19" s="557"/>
      <c r="H19" s="25"/>
      <c r="I19" s="557" t="s">
        <v>9144</v>
      </c>
      <c r="J19" s="557"/>
      <c r="K19" s="25"/>
      <c r="L19" s="408" t="s">
        <v>9427</v>
      </c>
      <c r="M19" s="408"/>
      <c r="N19" s="408"/>
      <c r="O19" s="408"/>
      <c r="P19" s="408"/>
      <c r="Q19" s="408"/>
      <c r="R19" s="408"/>
      <c r="S19" s="11" t="s">
        <v>6232</v>
      </c>
      <c r="T19" s="606"/>
      <c r="U19" s="606"/>
      <c r="V19" s="606"/>
      <c r="W19" s="606"/>
      <c r="X19" s="11" t="s">
        <v>9428</v>
      </c>
      <c r="Y19" s="606"/>
      <c r="Z19" s="606"/>
      <c r="AA19" s="606"/>
      <c r="AB19" s="606"/>
      <c r="AC19" s="606"/>
      <c r="AD19" s="11" t="s">
        <v>8079</v>
      </c>
      <c r="AE19" s="11"/>
      <c r="AF19" s="11"/>
      <c r="AG19" s="11"/>
      <c r="AH19" s="11"/>
      <c r="AI19" s="71"/>
    </row>
    <row r="20" spans="1:35" s="6" customFormat="1" ht="21" customHeight="1">
      <c r="A20" s="731"/>
      <c r="B20" s="709"/>
      <c r="C20" s="709"/>
      <c r="D20" s="709"/>
      <c r="E20" s="123" t="b">
        <v>0</v>
      </c>
      <c r="F20" s="13" t="s">
        <v>9429</v>
      </c>
      <c r="G20" s="13"/>
      <c r="H20" s="116" t="b">
        <v>0</v>
      </c>
      <c r="I20" s="13" t="s">
        <v>9430</v>
      </c>
      <c r="J20" s="13"/>
      <c r="K20" s="116" t="b">
        <v>0</v>
      </c>
      <c r="L20" s="13" t="s">
        <v>9431</v>
      </c>
      <c r="M20" s="13"/>
      <c r="N20" s="116" t="b">
        <v>0</v>
      </c>
      <c r="O20" s="13" t="s">
        <v>9432</v>
      </c>
      <c r="P20" s="13"/>
      <c r="Q20" s="116" t="b">
        <v>0</v>
      </c>
      <c r="R20" s="13" t="s">
        <v>9433</v>
      </c>
      <c r="S20" s="14"/>
      <c r="T20" s="358" t="s">
        <v>9434</v>
      </c>
      <c r="U20" s="355"/>
      <c r="V20" s="778"/>
      <c r="W20" s="425"/>
      <c r="X20" s="425"/>
      <c r="Y20" s="425"/>
      <c r="Z20" s="425"/>
      <c r="AA20" s="425"/>
      <c r="AB20" s="425"/>
      <c r="AC20" s="425"/>
      <c r="AD20" s="425"/>
      <c r="AE20" s="425"/>
      <c r="AF20" s="425"/>
      <c r="AG20" s="425"/>
      <c r="AH20" s="425"/>
      <c r="AI20" s="612"/>
    </row>
    <row r="21" spans="1:35" s="6" customFormat="1" ht="21" customHeight="1" thickBot="1">
      <c r="A21" s="733"/>
      <c r="B21" s="711" t="s">
        <v>1581</v>
      </c>
      <c r="C21" s="711"/>
      <c r="D21" s="711"/>
      <c r="E21" s="122"/>
      <c r="F21" s="35" t="s">
        <v>9274</v>
      </c>
      <c r="G21" s="35"/>
      <c r="H21" s="63"/>
      <c r="I21" s="35" t="s">
        <v>9273</v>
      </c>
      <c r="J21" s="35" t="s">
        <v>6232</v>
      </c>
      <c r="K21" s="457"/>
      <c r="L21" s="457"/>
      <c r="M21" s="457"/>
      <c r="N21" s="457"/>
      <c r="O21" s="35" t="s">
        <v>8079</v>
      </c>
      <c r="P21" s="35"/>
      <c r="Q21" s="38"/>
      <c r="R21" s="784" t="s">
        <v>1582</v>
      </c>
      <c r="S21" s="713"/>
      <c r="T21" s="713"/>
      <c r="U21" s="714"/>
      <c r="V21" s="122"/>
      <c r="W21" s="35" t="s">
        <v>9274</v>
      </c>
      <c r="X21" s="63"/>
      <c r="Y21" s="35" t="s">
        <v>3791</v>
      </c>
      <c r="Z21" s="35"/>
      <c r="AA21" s="63"/>
      <c r="AB21" s="35" t="s">
        <v>3792</v>
      </c>
      <c r="AC21" s="35"/>
      <c r="AD21" s="63"/>
      <c r="AE21" s="35" t="s">
        <v>3793</v>
      </c>
      <c r="AF21" s="35"/>
      <c r="AG21" s="63"/>
      <c r="AH21" s="35" t="s">
        <v>3794</v>
      </c>
      <c r="AI21" s="68"/>
    </row>
    <row r="22" spans="1:35" s="6" customFormat="1" ht="21" customHeight="1">
      <c r="A22" s="731" t="s">
        <v>9424</v>
      </c>
      <c r="B22" s="709" t="s">
        <v>3696</v>
      </c>
      <c r="C22" s="709"/>
      <c r="D22" s="709"/>
      <c r="E22" s="737" t="s">
        <v>9271</v>
      </c>
      <c r="F22" s="739"/>
      <c r="G22" s="782"/>
      <c r="H22" s="606"/>
      <c r="I22" s="606"/>
      <c r="J22" s="606"/>
      <c r="K22" s="606"/>
      <c r="L22" s="606"/>
      <c r="M22" s="606"/>
      <c r="N22" s="606"/>
      <c r="O22" s="494"/>
      <c r="P22" s="737" t="s">
        <v>1570</v>
      </c>
      <c r="Q22" s="739"/>
      <c r="R22" s="782"/>
      <c r="S22" s="606"/>
      <c r="T22" s="606"/>
      <c r="U22" s="606"/>
      <c r="V22" s="494"/>
      <c r="W22" s="737" t="s">
        <v>9437</v>
      </c>
      <c r="X22" s="739"/>
      <c r="Y22" s="782"/>
      <c r="Z22" s="606"/>
      <c r="AA22" s="606"/>
      <c r="AB22" s="606"/>
      <c r="AC22" s="606"/>
      <c r="AD22" s="606"/>
      <c r="AE22" s="606"/>
      <c r="AF22" s="606"/>
      <c r="AG22" s="606"/>
      <c r="AH22" s="606"/>
      <c r="AI22" s="613"/>
    </row>
    <row r="23" spans="1:35" s="6" customFormat="1" ht="21" customHeight="1">
      <c r="A23" s="731"/>
      <c r="B23" s="709" t="s">
        <v>1571</v>
      </c>
      <c r="C23" s="709"/>
      <c r="D23" s="709"/>
      <c r="E23" s="124"/>
      <c r="F23" s="408" t="s">
        <v>3710</v>
      </c>
      <c r="G23" s="408"/>
      <c r="H23" s="124"/>
      <c r="I23" s="557" t="s">
        <v>9242</v>
      </c>
      <c r="J23" s="557"/>
      <c r="K23" s="124"/>
      <c r="L23" s="408" t="s">
        <v>6248</v>
      </c>
      <c r="M23" s="408"/>
      <c r="N23" s="606"/>
      <c r="O23" s="606"/>
      <c r="P23" s="11" t="s">
        <v>6235</v>
      </c>
      <c r="Q23" s="124"/>
      <c r="R23" s="11" t="s">
        <v>1573</v>
      </c>
      <c r="S23" s="124"/>
      <c r="T23" s="11" t="s">
        <v>1575</v>
      </c>
      <c r="U23" s="124"/>
      <c r="V23" s="11" t="s">
        <v>6249</v>
      </c>
      <c r="W23" s="11"/>
      <c r="X23" s="11"/>
      <c r="Y23" s="11"/>
      <c r="Z23" s="777"/>
      <c r="AA23" s="606"/>
      <c r="AB23" s="11" t="s">
        <v>6235</v>
      </c>
      <c r="AC23" s="124"/>
      <c r="AD23" s="557" t="s">
        <v>9142</v>
      </c>
      <c r="AE23" s="557"/>
      <c r="AF23" s="11" t="s">
        <v>6232</v>
      </c>
      <c r="AG23" s="777"/>
      <c r="AH23" s="606"/>
      <c r="AI23" s="71" t="s">
        <v>6235</v>
      </c>
    </row>
    <row r="24" spans="1:35" s="6" customFormat="1" ht="21" customHeight="1">
      <c r="A24" s="731"/>
      <c r="B24" s="709" t="s">
        <v>1577</v>
      </c>
      <c r="C24" s="709"/>
      <c r="D24" s="709"/>
      <c r="E24" s="124"/>
      <c r="F24" s="11" t="s">
        <v>3710</v>
      </c>
      <c r="G24" s="11"/>
      <c r="H24" s="124"/>
      <c r="I24" s="557" t="s">
        <v>1576</v>
      </c>
      <c r="J24" s="557"/>
      <c r="K24" s="124"/>
      <c r="L24" s="408" t="s">
        <v>6247</v>
      </c>
      <c r="M24" s="408"/>
      <c r="N24" s="606"/>
      <c r="O24" s="606"/>
      <c r="P24" s="11" t="s">
        <v>6235</v>
      </c>
      <c r="Q24" s="124"/>
      <c r="R24" s="11" t="s">
        <v>1572</v>
      </c>
      <c r="S24" s="124"/>
      <c r="T24" s="11" t="s">
        <v>1574</v>
      </c>
      <c r="U24" s="124"/>
      <c r="V24" s="11" t="s">
        <v>6249</v>
      </c>
      <c r="W24" s="11"/>
      <c r="X24" s="11"/>
      <c r="Y24" s="11"/>
      <c r="Z24" s="777"/>
      <c r="AA24" s="606"/>
      <c r="AB24" s="11" t="s">
        <v>6235</v>
      </c>
      <c r="AC24" s="124"/>
      <c r="AD24" s="557" t="s">
        <v>9142</v>
      </c>
      <c r="AE24" s="557"/>
      <c r="AF24" s="11" t="s">
        <v>6232</v>
      </c>
      <c r="AG24" s="777"/>
      <c r="AH24" s="606"/>
      <c r="AI24" s="71" t="s">
        <v>6235</v>
      </c>
    </row>
    <row r="25" spans="1:35" s="6" customFormat="1" ht="21" customHeight="1">
      <c r="A25" s="731"/>
      <c r="B25" s="709" t="s">
        <v>6183</v>
      </c>
      <c r="C25" s="709"/>
      <c r="D25" s="709"/>
      <c r="E25" s="124"/>
      <c r="F25" s="408" t="s">
        <v>9143</v>
      </c>
      <c r="G25" s="408"/>
      <c r="H25" s="408"/>
      <c r="I25" s="25"/>
      <c r="J25" s="11" t="s">
        <v>8081</v>
      </c>
      <c r="K25" s="11"/>
      <c r="L25" s="11"/>
      <c r="M25" s="11"/>
      <c r="N25" s="777"/>
      <c r="O25" s="606"/>
      <c r="P25" s="606"/>
      <c r="Q25" s="11" t="s">
        <v>9283</v>
      </c>
      <c r="R25" s="11"/>
      <c r="S25" s="11"/>
      <c r="T25" s="11"/>
      <c r="U25" s="11"/>
      <c r="V25" s="11"/>
      <c r="W25" s="11"/>
      <c r="X25" s="11"/>
      <c r="Y25" s="11"/>
      <c r="Z25" s="11"/>
      <c r="AA25" s="11"/>
      <c r="AB25" s="11"/>
      <c r="AC25" s="11"/>
      <c r="AD25" s="11"/>
      <c r="AE25" s="11"/>
      <c r="AF25" s="11"/>
      <c r="AG25" s="11"/>
      <c r="AH25" s="11"/>
      <c r="AI25" s="71"/>
    </row>
    <row r="26" spans="1:35" s="6" customFormat="1" ht="21" customHeight="1" thickBot="1">
      <c r="A26" s="733"/>
      <c r="B26" s="711" t="s">
        <v>9279</v>
      </c>
      <c r="C26" s="711"/>
      <c r="D26" s="711"/>
      <c r="E26" s="461"/>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3"/>
    </row>
    <row r="27" spans="1:35" s="6" customFormat="1" ht="21" customHeight="1">
      <c r="A27" s="708" t="s">
        <v>3670</v>
      </c>
      <c r="B27" s="709"/>
      <c r="C27" s="709"/>
      <c r="D27" s="709"/>
      <c r="E27" s="124" t="b">
        <v>0</v>
      </c>
      <c r="F27" s="11" t="s">
        <v>1589</v>
      </c>
      <c r="G27" s="11"/>
      <c r="H27" s="124" t="b">
        <v>0</v>
      </c>
      <c r="I27" s="11" t="s">
        <v>6242</v>
      </c>
      <c r="J27" s="11"/>
      <c r="K27" s="124">
        <v>0</v>
      </c>
      <c r="L27" s="11" t="s">
        <v>1590</v>
      </c>
      <c r="M27" s="11"/>
      <c r="N27" s="25"/>
      <c r="O27" s="408" t="s">
        <v>9456</v>
      </c>
      <c r="P27" s="408"/>
      <c r="Q27" s="408"/>
      <c r="R27" s="25"/>
      <c r="S27" s="11" t="s">
        <v>3672</v>
      </c>
      <c r="T27" s="11"/>
      <c r="U27" s="11"/>
      <c r="V27" s="11" t="s">
        <v>6235</v>
      </c>
      <c r="W27" s="11"/>
      <c r="X27" s="11"/>
      <c r="Y27" s="124">
        <v>0</v>
      </c>
      <c r="Z27" s="408" t="s">
        <v>9144</v>
      </c>
      <c r="AA27" s="408"/>
      <c r="AB27" s="408"/>
      <c r="AC27" s="25"/>
      <c r="AD27" s="408" t="s">
        <v>1591</v>
      </c>
      <c r="AE27" s="408"/>
      <c r="AF27" s="408"/>
      <c r="AG27" s="11"/>
      <c r="AH27" s="11"/>
      <c r="AI27" s="71"/>
    </row>
    <row r="28" spans="1:35" s="6" customFormat="1" ht="21" customHeight="1" thickBot="1">
      <c r="A28" s="710"/>
      <c r="B28" s="711"/>
      <c r="C28" s="711"/>
      <c r="D28" s="711"/>
      <c r="E28" s="753" t="s">
        <v>9438</v>
      </c>
      <c r="F28" s="753"/>
      <c r="G28" s="754"/>
      <c r="H28" s="706"/>
      <c r="I28" s="610"/>
      <c r="J28" s="610"/>
      <c r="K28" s="610"/>
      <c r="L28" s="610"/>
      <c r="M28" s="610"/>
      <c r="N28" s="610"/>
      <c r="O28" s="610"/>
      <c r="P28" s="502"/>
      <c r="Q28" s="753" t="s">
        <v>9154</v>
      </c>
      <c r="R28" s="754"/>
      <c r="S28" s="610"/>
      <c r="T28" s="610"/>
      <c r="U28" s="610"/>
      <c r="V28" s="502"/>
      <c r="W28" s="753" t="s">
        <v>3708</v>
      </c>
      <c r="X28" s="754"/>
      <c r="Y28" s="610"/>
      <c r="Z28" s="610"/>
      <c r="AA28" s="610"/>
      <c r="AB28" s="502"/>
      <c r="AC28" s="753" t="s">
        <v>9157</v>
      </c>
      <c r="AD28" s="754"/>
      <c r="AE28" s="706"/>
      <c r="AF28" s="610"/>
      <c r="AG28" s="610"/>
      <c r="AH28" s="610"/>
      <c r="AI28" s="614"/>
    </row>
    <row r="29" spans="1:35" s="6" customFormat="1" ht="21" customHeight="1">
      <c r="A29" s="731" t="s">
        <v>9149</v>
      </c>
      <c r="B29" s="709" t="s">
        <v>9435</v>
      </c>
      <c r="C29" s="709"/>
      <c r="D29" s="709"/>
      <c r="E29" s="124">
        <v>0</v>
      </c>
      <c r="F29" s="408" t="s">
        <v>1583</v>
      </c>
      <c r="G29" s="408"/>
      <c r="H29" s="25"/>
      <c r="I29" s="408" t="s">
        <v>1584</v>
      </c>
      <c r="J29" s="408"/>
      <c r="K29" s="408"/>
      <c r="L29" s="25"/>
      <c r="M29" s="557" t="s">
        <v>1585</v>
      </c>
      <c r="N29" s="557"/>
      <c r="O29" s="557"/>
      <c r="P29" s="557"/>
      <c r="Q29" s="25"/>
      <c r="R29" s="557" t="s">
        <v>1586</v>
      </c>
      <c r="S29" s="557"/>
      <c r="T29" s="557"/>
      <c r="U29" s="557"/>
      <c r="V29" s="11" t="s">
        <v>6232</v>
      </c>
      <c r="W29" s="124">
        <v>0</v>
      </c>
      <c r="X29" s="557" t="s">
        <v>1587</v>
      </c>
      <c r="Y29" s="557"/>
      <c r="Z29" s="557"/>
      <c r="AA29" s="25"/>
      <c r="AB29" s="557" t="s">
        <v>1588</v>
      </c>
      <c r="AC29" s="557"/>
      <c r="AD29" s="557"/>
      <c r="AE29" s="11" t="s">
        <v>6235</v>
      </c>
      <c r="AF29" s="11"/>
      <c r="AG29" s="11"/>
      <c r="AH29" s="11"/>
      <c r="AI29" s="71"/>
    </row>
    <row r="30" spans="1:35" s="6" customFormat="1" ht="21" customHeight="1">
      <c r="A30" s="731"/>
      <c r="B30" s="709" t="s">
        <v>3584</v>
      </c>
      <c r="C30" s="709"/>
      <c r="D30" s="709"/>
      <c r="E30" s="124" t="b">
        <v>0</v>
      </c>
      <c r="F30" s="408" t="s">
        <v>3585</v>
      </c>
      <c r="G30" s="408"/>
      <c r="H30" s="408"/>
      <c r="I30" s="124" t="b">
        <v>0</v>
      </c>
      <c r="J30" s="408" t="s">
        <v>3586</v>
      </c>
      <c r="K30" s="408"/>
      <c r="L30" s="408"/>
      <c r="M30" s="124" t="b">
        <v>0</v>
      </c>
      <c r="N30" s="557" t="s">
        <v>3587</v>
      </c>
      <c r="O30" s="557"/>
      <c r="P30" s="557"/>
      <c r="Q30" s="557"/>
      <c r="R30" s="124" t="b">
        <v>0</v>
      </c>
      <c r="S30" s="408" t="s">
        <v>3588</v>
      </c>
      <c r="T30" s="408"/>
      <c r="U30" s="124" t="b">
        <v>0</v>
      </c>
      <c r="V30" s="408" t="s">
        <v>3589</v>
      </c>
      <c r="W30" s="408"/>
      <c r="X30" s="124" t="b">
        <v>0</v>
      </c>
      <c r="Y30" s="408" t="s">
        <v>3709</v>
      </c>
      <c r="Z30" s="408"/>
      <c r="AA30" s="124" t="b">
        <v>0</v>
      </c>
      <c r="AB30" s="11" t="s">
        <v>3582</v>
      </c>
      <c r="AC30" s="11" t="s">
        <v>6232</v>
      </c>
      <c r="AD30" s="777"/>
      <c r="AE30" s="606"/>
      <c r="AF30" s="606"/>
      <c r="AG30" s="606"/>
      <c r="AH30" s="606"/>
      <c r="AI30" s="71" t="s">
        <v>6235</v>
      </c>
    </row>
    <row r="31" spans="1:35" s="6" customFormat="1" ht="21" customHeight="1" thickBot="1">
      <c r="A31" s="733"/>
      <c r="B31" s="711" t="s">
        <v>9279</v>
      </c>
      <c r="C31" s="711"/>
      <c r="D31" s="711"/>
      <c r="E31" s="461"/>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3"/>
    </row>
    <row r="32" spans="1:35" ht="21" customHeight="1">
      <c r="A32" s="731" t="s">
        <v>3590</v>
      </c>
      <c r="B32" s="709" t="s">
        <v>9436</v>
      </c>
      <c r="C32" s="709"/>
      <c r="D32" s="709"/>
      <c r="E32" s="124"/>
      <c r="F32" s="11" t="s">
        <v>6243</v>
      </c>
      <c r="G32" s="11"/>
      <c r="H32" s="25"/>
      <c r="I32" s="557" t="s">
        <v>8082</v>
      </c>
      <c r="J32" s="557"/>
      <c r="K32" s="557"/>
      <c r="L32" s="25"/>
      <c r="M32" s="557" t="s">
        <v>9150</v>
      </c>
      <c r="N32" s="557"/>
      <c r="O32" s="557"/>
      <c r="P32" s="557"/>
      <c r="Q32" s="25"/>
      <c r="R32" s="557" t="s">
        <v>9151</v>
      </c>
      <c r="S32" s="557"/>
      <c r="T32" s="557"/>
      <c r="U32" s="557"/>
      <c r="V32" s="25"/>
      <c r="W32" s="11" t="s">
        <v>9152</v>
      </c>
      <c r="X32" s="11"/>
      <c r="Y32" s="25"/>
      <c r="Z32" s="408" t="s">
        <v>9221</v>
      </c>
      <c r="AA32" s="408"/>
      <c r="AB32" s="11"/>
      <c r="AC32" s="11"/>
      <c r="AD32" s="11"/>
      <c r="AE32" s="11"/>
      <c r="AF32" s="11"/>
      <c r="AG32" s="11"/>
      <c r="AH32" s="11"/>
      <c r="AI32" s="71"/>
    </row>
    <row r="33" spans="1:35" ht="21" customHeight="1">
      <c r="A33" s="731"/>
      <c r="B33" s="709" t="s">
        <v>9279</v>
      </c>
      <c r="C33" s="709"/>
      <c r="D33" s="709"/>
      <c r="E33" s="573"/>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74"/>
      <c r="AG33" s="574"/>
      <c r="AH33" s="574"/>
      <c r="AI33" s="575"/>
    </row>
    <row r="34" spans="1:35" ht="21" customHeight="1" thickBot="1">
      <c r="A34" s="733"/>
      <c r="B34" s="711"/>
      <c r="C34" s="711"/>
      <c r="D34" s="711"/>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C34" s="436"/>
      <c r="AD34" s="436"/>
      <c r="AE34" s="436"/>
      <c r="AF34" s="436"/>
      <c r="AG34" s="436"/>
      <c r="AH34" s="436"/>
      <c r="AI34" s="576"/>
    </row>
    <row r="35" spans="1:35" ht="21" customHeight="1" thickBot="1">
      <c r="A35" s="710" t="s">
        <v>3592</v>
      </c>
      <c r="B35" s="711"/>
      <c r="C35" s="711"/>
      <c r="D35" s="711"/>
      <c r="E35" s="119" t="b">
        <v>0</v>
      </c>
      <c r="F35" s="422" t="s">
        <v>3591</v>
      </c>
      <c r="G35" s="422"/>
      <c r="H35" s="422"/>
      <c r="I35" s="119" t="b">
        <v>0</v>
      </c>
      <c r="J35" s="422" t="s">
        <v>3593</v>
      </c>
      <c r="K35" s="422"/>
      <c r="L35" s="422"/>
      <c r="M35" s="119" t="b">
        <v>0</v>
      </c>
      <c r="N35" s="422" t="s">
        <v>3594</v>
      </c>
      <c r="O35" s="422"/>
      <c r="P35" s="422"/>
      <c r="Q35" s="80"/>
      <c r="R35" s="80"/>
      <c r="S35" s="80"/>
      <c r="T35" s="80"/>
      <c r="U35" s="80"/>
      <c r="V35" s="80"/>
      <c r="W35" s="80"/>
      <c r="X35" s="80"/>
      <c r="Y35" s="80"/>
      <c r="Z35" s="80"/>
      <c r="AA35" s="80"/>
      <c r="AB35" s="80"/>
      <c r="AC35" s="80"/>
      <c r="AD35" s="80"/>
      <c r="AE35" s="80"/>
      <c r="AF35" s="80"/>
      <c r="AG35" s="80"/>
      <c r="AH35" s="80"/>
      <c r="AI35" s="82"/>
    </row>
    <row r="36" spans="1:35" ht="21" customHeight="1">
      <c r="A36" s="731" t="s">
        <v>9437</v>
      </c>
      <c r="B36" s="709" t="s">
        <v>9439</v>
      </c>
      <c r="C36" s="709"/>
      <c r="D36" s="709"/>
      <c r="E36" s="709" t="s">
        <v>9153</v>
      </c>
      <c r="F36" s="709"/>
      <c r="G36" s="709"/>
      <c r="H36" s="780"/>
      <c r="I36" s="346"/>
      <c r="J36" s="346"/>
      <c r="K36" s="346"/>
      <c r="L36" s="346"/>
      <c r="M36" s="346"/>
      <c r="N36" s="346"/>
      <c r="O36" s="346"/>
      <c r="P36" s="346"/>
      <c r="Q36" s="709" t="s">
        <v>9154</v>
      </c>
      <c r="R36" s="709"/>
      <c r="S36" s="346"/>
      <c r="T36" s="346"/>
      <c r="U36" s="346"/>
      <c r="V36" s="346"/>
      <c r="W36" s="709" t="s">
        <v>1603</v>
      </c>
      <c r="X36" s="709"/>
      <c r="Y36" s="346"/>
      <c r="Z36" s="346"/>
      <c r="AA36" s="346"/>
      <c r="AB36" s="346"/>
      <c r="AC36" s="709" t="s">
        <v>9157</v>
      </c>
      <c r="AD36" s="709"/>
      <c r="AE36" s="780"/>
      <c r="AF36" s="346"/>
      <c r="AG36" s="346"/>
      <c r="AH36" s="346"/>
      <c r="AI36" s="495"/>
    </row>
    <row r="37" spans="1:35" ht="21" customHeight="1">
      <c r="A37" s="731"/>
      <c r="B37" s="780"/>
      <c r="C37" s="346"/>
      <c r="D37" s="346"/>
      <c r="E37" s="709" t="s">
        <v>9438</v>
      </c>
      <c r="F37" s="709"/>
      <c r="G37" s="709"/>
      <c r="H37" s="780"/>
      <c r="I37" s="346"/>
      <c r="J37" s="346"/>
      <c r="K37" s="346"/>
      <c r="L37" s="346"/>
      <c r="M37" s="346"/>
      <c r="N37" s="346"/>
      <c r="O37" s="346"/>
      <c r="P37" s="346"/>
      <c r="Q37" s="709" t="s">
        <v>9154</v>
      </c>
      <c r="R37" s="709"/>
      <c r="S37" s="346"/>
      <c r="T37" s="346"/>
      <c r="U37" s="346"/>
      <c r="V37" s="346"/>
      <c r="W37" s="709" t="s">
        <v>1603</v>
      </c>
      <c r="X37" s="709"/>
      <c r="Y37" s="346"/>
      <c r="Z37" s="346"/>
      <c r="AA37" s="346"/>
      <c r="AB37" s="346"/>
      <c r="AC37" s="709" t="s">
        <v>9157</v>
      </c>
      <c r="AD37" s="709"/>
      <c r="AE37" s="780"/>
      <c r="AF37" s="346"/>
      <c r="AG37" s="346"/>
      <c r="AH37" s="346"/>
      <c r="AI37" s="495"/>
    </row>
    <row r="38" spans="1:35" ht="21" customHeight="1" thickBot="1">
      <c r="A38" s="733"/>
      <c r="B38" s="779"/>
      <c r="C38" s="344"/>
      <c r="D38" s="344"/>
      <c r="E38" s="711" t="s">
        <v>9438</v>
      </c>
      <c r="F38" s="711"/>
      <c r="G38" s="711"/>
      <c r="H38" s="779"/>
      <c r="I38" s="344"/>
      <c r="J38" s="344"/>
      <c r="K38" s="344"/>
      <c r="L38" s="344"/>
      <c r="M38" s="344"/>
      <c r="N38" s="344"/>
      <c r="O38" s="344"/>
      <c r="P38" s="344"/>
      <c r="Q38" s="711" t="s">
        <v>9154</v>
      </c>
      <c r="R38" s="711"/>
      <c r="S38" s="344"/>
      <c r="T38" s="344"/>
      <c r="U38" s="344"/>
      <c r="V38" s="344"/>
      <c r="W38" s="711" t="s">
        <v>1603</v>
      </c>
      <c r="X38" s="711"/>
      <c r="Y38" s="344"/>
      <c r="Z38" s="344"/>
      <c r="AA38" s="344"/>
      <c r="AB38" s="344"/>
      <c r="AC38" s="711" t="s">
        <v>9157</v>
      </c>
      <c r="AD38" s="711"/>
      <c r="AE38" s="779"/>
      <c r="AF38" s="344"/>
      <c r="AG38" s="344"/>
      <c r="AH38" s="344"/>
      <c r="AI38" s="503"/>
    </row>
    <row r="39" spans="1:35" ht="21" customHeight="1">
      <c r="A39" s="707" t="s">
        <v>1602</v>
      </c>
      <c r="B39" s="703"/>
      <c r="C39" s="703"/>
      <c r="D39" s="703"/>
      <c r="E39" s="523"/>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5"/>
    </row>
    <row r="40" spans="1:35" ht="21" customHeight="1">
      <c r="A40" s="708"/>
      <c r="B40" s="709"/>
      <c r="C40" s="709"/>
      <c r="D40" s="709"/>
      <c r="E40" s="518"/>
      <c r="F40" s="518"/>
      <c r="G40" s="518"/>
      <c r="H40" s="518"/>
      <c r="I40" s="518"/>
      <c r="J40" s="518"/>
      <c r="K40" s="518"/>
      <c r="L40" s="518"/>
      <c r="M40" s="518"/>
      <c r="N40" s="518"/>
      <c r="O40" s="518"/>
      <c r="P40" s="518"/>
      <c r="Q40" s="518"/>
      <c r="R40" s="518"/>
      <c r="S40" s="518"/>
      <c r="T40" s="518"/>
      <c r="U40" s="518"/>
      <c r="V40" s="518"/>
      <c r="W40" s="518"/>
      <c r="X40" s="518"/>
      <c r="Y40" s="518"/>
      <c r="Z40" s="518"/>
      <c r="AA40" s="518"/>
      <c r="AB40" s="518"/>
      <c r="AC40" s="518"/>
      <c r="AD40" s="518"/>
      <c r="AE40" s="518"/>
      <c r="AF40" s="518"/>
      <c r="AG40" s="518"/>
      <c r="AH40" s="518"/>
      <c r="AI40" s="519"/>
    </row>
    <row r="41" spans="1:35" ht="21" customHeight="1" thickBot="1">
      <c r="A41" s="710"/>
      <c r="B41" s="711"/>
      <c r="C41" s="711"/>
      <c r="D41" s="711"/>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1"/>
    </row>
  </sheetData>
  <sheetProtection algorithmName="SHA-512" hashValue="k/1jm5tK3dpCHjFS6cCBtHg5ijGlz/B4yfwXlKJljjXfBbRzmYUU70SyJAmNhhyg2sYNjStoairePDDthL8T9w==" saltValue="Il4dgh8qTWtTrcWzh5ibUQ==" spinCount="100000" sheet="1" objects="1" selectLockedCells="1"/>
  <customSheetViews>
    <customSheetView guid="{BD673287-A10F-4068-ABD9-63827D97DB26}" showGridLines="0" topLeftCell="A13">
      <selection activeCell="X30" sqref="X30"/>
      <pageMargins left="0.39370078740157483" right="0.39370078740157483" top="0.27559055118110237" bottom="0.59055118110236227" header="0.19685039370078741" footer="0.31496062992125984"/>
      <printOptions horizontalCentered="1"/>
      <pageSetup paperSize="9" scale="99" orientation="portrait" horizontalDpi="4294967293" r:id="rId1"/>
      <headerFooter alignWithMargins="0">
        <oddFooter>&amp;C京都府脳卒中地域連携パス&amp;R計画管理病院＆生活期医療機関へ</oddFooter>
      </headerFooter>
    </customSheetView>
    <customSheetView guid="{FF958D2F-9903-489A-8E2E-7F86E054E683}" showGridLines="0">
      <selection activeCell="E33" sqref="E33:AI34"/>
      <pageMargins left="0.39370078740157483" right="0.39370078740157483" top="0.27559055118110237" bottom="0.59055118110236227" header="0.19685039370078741" footer="0.31496062992125984"/>
      <printOptions horizontalCentered="1"/>
      <pageSetup paperSize="9" scale="99" orientation="portrait" horizontalDpi="4294967293" r:id="rId2"/>
      <headerFooter alignWithMargins="0">
        <oddFooter>&amp;C京都府脳卒中地域連携パス&amp;R計画管理病院＆生活期医療機関へ</oddFooter>
      </headerFooter>
    </customSheetView>
    <customSheetView guid="{D639767C-AAF5-43B7-B827-8C53261E766A}" showGridLines="0">
      <selection activeCell="E2" sqref="E2:L2"/>
      <pageMargins left="0.39370078740157483" right="0.39370078740157483" top="0.27559055118110237" bottom="0.59055118110236227" header="0.19685039370078741" footer="0.31496062992125984"/>
      <printOptions horizontalCentered="1"/>
      <pageSetup paperSize="9" scale="99" orientation="portrait" horizontalDpi="4294967293" r:id="rId3"/>
      <headerFooter alignWithMargins="0">
        <oddFooter>&amp;C京都府脳卒中地域連携パス&amp;R計画管理病院＆生活期医療機関へ</oddFooter>
      </headerFooter>
    </customSheetView>
    <customSheetView guid="{88F1D327-FFB5-4F25-B49B-DDD0F9774A98}" showGridLines="0" topLeftCell="A2">
      <selection activeCell="E2" sqref="E2:L2"/>
      <pageMargins left="0.39370078740157483" right="0.39370078740157483" top="0.27559055118110237" bottom="0.59055118110236227" header="0.19685039370078741" footer="0.31496062992125984"/>
      <printOptions horizontalCentered="1"/>
      <pageSetup paperSize="9" scale="99" orientation="portrait" horizontalDpi="4294967293" r:id="rId4"/>
      <headerFooter alignWithMargins="0">
        <oddFooter>&amp;C京都府脳卒中地域連携パス&amp;R計画管理病院＆生活期医療機関へ</oddFooter>
      </headerFooter>
    </customSheetView>
    <customSheetView guid="{974C7168-E865-490F-B85C-3CD4E07AE638}" showGridLines="0">
      <selection activeCell="E2" sqref="E2:L2"/>
      <pageMargins left="0.39370078740157483" right="0.39370078740157483" top="0.27559055118110237" bottom="0.59055118110236227" header="0.19685039370078741" footer="0.31496062992125984"/>
      <printOptions horizontalCentered="1"/>
      <pageSetup paperSize="9" scale="99" orientation="portrait" horizontalDpi="4294967293" r:id="rId5"/>
      <headerFooter alignWithMargins="0">
        <oddFooter>&amp;C京都府脳卒中地域連携パス&amp;R計画管理病院＆生活期医療機関へ</oddFooter>
      </headerFooter>
    </customSheetView>
    <customSheetView guid="{72EBFE53-015F-4AF5-85E5-6EE368152204}" showGridLines="0">
      <selection activeCell="E2" sqref="E2:L2"/>
      <pageMargins left="0.39370078740157483" right="0.39370078740157483" top="0.27559055118110237" bottom="0.59055118110236227" header="0.19685039370078741" footer="0.31496062992125984"/>
      <printOptions horizontalCentered="1"/>
      <pageSetup paperSize="9" scale="99" orientation="portrait" horizontalDpi="4294967293" r:id="rId6"/>
      <headerFooter alignWithMargins="0">
        <oddFooter>&amp;C京都府医師会地域連携パス&amp;R計画管理病院＆生活期医療機関へ</oddFooter>
      </headerFooter>
    </customSheetView>
    <customSheetView guid="{BFAD5E82-91BD-4865-8828-7A5CD3B0AD02}" showGridLines="0" topLeftCell="A16">
      <selection activeCell="Y27" sqref="Y27"/>
      <pageMargins left="0.39370078740157483" right="0.39370078740157483" top="0.27559055118110237" bottom="0.59055118110236227" header="0.19685039370078741" footer="0.31496062992125984"/>
      <printOptions horizontalCentered="1"/>
      <pageSetup paperSize="9" scale="99" orientation="portrait" horizontalDpi="4294967293" r:id="rId7"/>
      <headerFooter alignWithMargins="0">
        <oddFooter>&amp;C京都府脳卒中地域連携パス&amp;R計画管理病院＆生活期医療機関へ</oddFooter>
      </headerFooter>
    </customSheetView>
    <customSheetView guid="{DA3E2843-7809-455C-A4BC-B15E27031169}" showGridLines="0" topLeftCell="A13">
      <selection activeCell="X30" sqref="X30"/>
      <pageMargins left="0.39370078740157483" right="0.39370078740157483" top="0.27559055118110237" bottom="0.59055118110236227" header="0.19685039370078741" footer="0.31496062992125984"/>
      <printOptions horizontalCentered="1"/>
      <pageSetup paperSize="9" scale="99" orientation="portrait" horizontalDpi="4294967293" r:id="rId8"/>
      <headerFooter alignWithMargins="0">
        <oddFooter>&amp;C京都府脳卒中地域連携パス&amp;R計画管理病院＆生活期医療機関へ</oddFooter>
      </headerFooter>
    </customSheetView>
  </customSheetViews>
  <mergeCells count="182">
    <mergeCell ref="F25:H25"/>
    <mergeCell ref="M29:P29"/>
    <mergeCell ref="Z24:AA24"/>
    <mergeCell ref="T20:U20"/>
    <mergeCell ref="S10:W10"/>
    <mergeCell ref="AD10:AH10"/>
    <mergeCell ref="K21:N21"/>
    <mergeCell ref="AD24:AE24"/>
    <mergeCell ref="AD23:AE23"/>
    <mergeCell ref="Z23:AA23"/>
    <mergeCell ref="Y22:AI22"/>
    <mergeCell ref="Y19:AC19"/>
    <mergeCell ref="Y28:AB28"/>
    <mergeCell ref="R29:U29"/>
    <mergeCell ref="G22:O22"/>
    <mergeCell ref="T19:W19"/>
    <mergeCell ref="I19:J19"/>
    <mergeCell ref="F19:G19"/>
    <mergeCell ref="R21:U21"/>
    <mergeCell ref="P22:Q22"/>
    <mergeCell ref="I23:J23"/>
    <mergeCell ref="W22:X22"/>
    <mergeCell ref="I13:J13"/>
    <mergeCell ref="W15:X15"/>
    <mergeCell ref="B33:D34"/>
    <mergeCell ref="H28:P28"/>
    <mergeCell ref="Q28:R28"/>
    <mergeCell ref="M32:P32"/>
    <mergeCell ref="B31:D31"/>
    <mergeCell ref="B30:D30"/>
    <mergeCell ref="B36:D36"/>
    <mergeCell ref="F30:H30"/>
    <mergeCell ref="A19:A21"/>
    <mergeCell ref="B19:D20"/>
    <mergeCell ref="A29:A31"/>
    <mergeCell ref="B29:D29"/>
    <mergeCell ref="A27:D28"/>
    <mergeCell ref="B21:D21"/>
    <mergeCell ref="B22:D22"/>
    <mergeCell ref="B24:D24"/>
    <mergeCell ref="A22:A26"/>
    <mergeCell ref="N35:P35"/>
    <mergeCell ref="J30:L30"/>
    <mergeCell ref="I32:K32"/>
    <mergeCell ref="O27:Q27"/>
    <mergeCell ref="E22:F22"/>
    <mergeCell ref="N25:P25"/>
    <mergeCell ref="I29:K29"/>
    <mergeCell ref="A2:D2"/>
    <mergeCell ref="B15:D15"/>
    <mergeCell ref="E15:G15"/>
    <mergeCell ref="H15:P15"/>
    <mergeCell ref="A13:A18"/>
    <mergeCell ref="F10:G10"/>
    <mergeCell ref="X16:AA16"/>
    <mergeCell ref="S16:V16"/>
    <mergeCell ref="AE15:AI15"/>
    <mergeCell ref="B17:D18"/>
    <mergeCell ref="M2:N2"/>
    <mergeCell ref="H3:J4"/>
    <mergeCell ref="W13:Z13"/>
    <mergeCell ref="K16:M16"/>
    <mergeCell ref="E17:AI18"/>
    <mergeCell ref="AF11:AH11"/>
    <mergeCell ref="P10:R10"/>
    <mergeCell ref="O13:P13"/>
    <mergeCell ref="Q15:R15"/>
    <mergeCell ref="Y15:AB15"/>
    <mergeCell ref="O2:Y2"/>
    <mergeCell ref="Z2:AA2"/>
    <mergeCell ref="E5:AI8"/>
    <mergeCell ref="A7:D7"/>
    <mergeCell ref="Z32:AA32"/>
    <mergeCell ref="AB29:AD29"/>
    <mergeCell ref="AD30:AH30"/>
    <mergeCell ref="AE28:AI28"/>
    <mergeCell ref="AE38:AI38"/>
    <mergeCell ref="W28:X28"/>
    <mergeCell ref="Y37:AB37"/>
    <mergeCell ref="AA1:AI1"/>
    <mergeCell ref="X29:Z29"/>
    <mergeCell ref="Y30:Z30"/>
    <mergeCell ref="V30:W30"/>
    <mergeCell ref="W36:X36"/>
    <mergeCell ref="E31:AI31"/>
    <mergeCell ref="W37:X37"/>
    <mergeCell ref="S37:V37"/>
    <mergeCell ref="W38:X38"/>
    <mergeCell ref="S30:T30"/>
    <mergeCell ref="N30:Q30"/>
    <mergeCell ref="I9:J9"/>
    <mergeCell ref="H10:O10"/>
    <mergeCell ref="AB2:AI2"/>
    <mergeCell ref="AF3:AG4"/>
    <mergeCell ref="Z3:AE4"/>
    <mergeCell ref="AH3:AI4"/>
    <mergeCell ref="B23:D23"/>
    <mergeCell ref="N23:O23"/>
    <mergeCell ref="L19:R19"/>
    <mergeCell ref="R22:V22"/>
    <mergeCell ref="L23:M23"/>
    <mergeCell ref="A36:A38"/>
    <mergeCell ref="E38:G38"/>
    <mergeCell ref="J35:L35"/>
    <mergeCell ref="F29:G29"/>
    <mergeCell ref="B38:D38"/>
    <mergeCell ref="B37:D37"/>
    <mergeCell ref="A35:D35"/>
    <mergeCell ref="A32:A34"/>
    <mergeCell ref="B32:D32"/>
    <mergeCell ref="H36:P36"/>
    <mergeCell ref="E33:AI34"/>
    <mergeCell ref="E37:G37"/>
    <mergeCell ref="F35:H35"/>
    <mergeCell ref="E28:G28"/>
    <mergeCell ref="H37:P37"/>
    <mergeCell ref="S28:V28"/>
    <mergeCell ref="Q37:R37"/>
    <mergeCell ref="AC36:AD36"/>
    <mergeCell ref="L24:M24"/>
    <mergeCell ref="W3:Y4"/>
    <mergeCell ref="U3:V4"/>
    <mergeCell ref="K3:R4"/>
    <mergeCell ref="S3:T4"/>
    <mergeCell ref="A8:D8"/>
    <mergeCell ref="A9:A12"/>
    <mergeCell ref="B11:D11"/>
    <mergeCell ref="B9:D10"/>
    <mergeCell ref="F9:G9"/>
    <mergeCell ref="A3:B4"/>
    <mergeCell ref="C3:G4"/>
    <mergeCell ref="B12:D12"/>
    <mergeCell ref="A5:D6"/>
    <mergeCell ref="E12:AI12"/>
    <mergeCell ref="E2:L2"/>
    <mergeCell ref="A39:D41"/>
    <mergeCell ref="V20:AI20"/>
    <mergeCell ref="E26:AI26"/>
    <mergeCell ref="R32:U32"/>
    <mergeCell ref="Y36:AB36"/>
    <mergeCell ref="F23:G23"/>
    <mergeCell ref="I24:J24"/>
    <mergeCell ref="AG23:AH23"/>
    <mergeCell ref="AG24:AH24"/>
    <mergeCell ref="Q38:R38"/>
    <mergeCell ref="Z27:AB27"/>
    <mergeCell ref="AD27:AF27"/>
    <mergeCell ref="AC28:AD28"/>
    <mergeCell ref="E39:AI41"/>
    <mergeCell ref="AC37:AD37"/>
    <mergeCell ref="AC38:AD38"/>
    <mergeCell ref="Y38:AB38"/>
    <mergeCell ref="E36:G36"/>
    <mergeCell ref="H38:P38"/>
    <mergeCell ref="Q36:R36"/>
    <mergeCell ref="S38:V38"/>
    <mergeCell ref="AE36:AI36"/>
    <mergeCell ref="AE37:AI37"/>
    <mergeCell ref="S36:V36"/>
    <mergeCell ref="A1:H1"/>
    <mergeCell ref="I1:Z1"/>
    <mergeCell ref="AC11:AD11"/>
    <mergeCell ref="B26:D26"/>
    <mergeCell ref="B25:D25"/>
    <mergeCell ref="N24:O24"/>
    <mergeCell ref="Z11:AA11"/>
    <mergeCell ref="U13:V13"/>
    <mergeCell ref="AC15:AD15"/>
    <mergeCell ref="AC16:AF16"/>
    <mergeCell ref="O16:Q16"/>
    <mergeCell ref="L13:M13"/>
    <mergeCell ref="L9:M9"/>
    <mergeCell ref="R13:S13"/>
    <mergeCell ref="B14:D14"/>
    <mergeCell ref="B13:D13"/>
    <mergeCell ref="S15:V15"/>
    <mergeCell ref="B16:D16"/>
    <mergeCell ref="F16:I16"/>
    <mergeCell ref="F13:G13"/>
    <mergeCell ref="U9:Y9"/>
    <mergeCell ref="O9:P9"/>
    <mergeCell ref="R9:S9"/>
  </mergeCells>
  <phoneticPr fontId="3"/>
  <dataValidations count="2">
    <dataValidation imeMode="hiragana" allowBlank="1" showInputMessage="1" showErrorMessage="1" sqref="Z23:AA23 V20:AI20 AG23:AH24 E5:AI8 H10:O10 S10:W10 AD10:AH10 Y24:AA24 H15:P15 AE15:AI15 E17:AI18 AF23 E12:AI12 N25:P25 P22:Q22 N23:O24 G22:O22 R22:V22 AD30:AH30 E31:AI31 E33:AI34 E26:AI26 H28:P28 AE28:AI28 AB2:AI2 T19:W19 AF11:AH11 B37:D37 B38:D38 H36:P38 AE36:AI38 E39:AI41"/>
    <dataValidation imeMode="halfAlpha" allowBlank="1" showInputMessage="1" showErrorMessage="1" sqref="Y19:AC19 S15:V15 Y15:AB15 K21:N21 Y22:AI22 S28:V28 Y28:AB28 S36:V38 Y36:AB38 E2:L2"/>
  </dataValidations>
  <printOptions horizontalCentered="1"/>
  <pageMargins left="0.39370078740157483" right="0.39370078740157483" top="0.27559055118110237" bottom="0.59055118110236227" header="0.19685039370078741" footer="0.31496062992125984"/>
  <pageSetup paperSize="9" scale="99" orientation="portrait" horizontalDpi="4294967293" r:id="rId9"/>
  <headerFooter alignWithMargins="0">
    <oddFooter>&amp;C京都府脳卒中地域連携パス&amp;R計画管理病院＆生活期医療機関へ</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6185" r:id="rId12" name="Check Box 41">
              <controlPr defaultSize="0" autoFill="0" autoLine="0" autoPict="0">
                <anchor moveWithCells="1">
                  <from>
                    <xdr:col>4</xdr:col>
                    <xdr:colOff>0</xdr:colOff>
                    <xdr:row>8</xdr:row>
                    <xdr:rowOff>9525</xdr:rowOff>
                  </from>
                  <to>
                    <xdr:col>6</xdr:col>
                    <xdr:colOff>133350</xdr:colOff>
                    <xdr:row>8</xdr:row>
                    <xdr:rowOff>257175</xdr:rowOff>
                  </to>
                </anchor>
              </controlPr>
            </control>
          </mc:Choice>
        </mc:AlternateContent>
        <mc:AlternateContent xmlns:mc="http://schemas.openxmlformats.org/markup-compatibility/2006">
          <mc:Choice Requires="x14">
            <control shapeId="6186" r:id="rId13" name="Check Box 42">
              <controlPr defaultSize="0" autoFill="0" autoLine="0" autoPict="0">
                <anchor moveWithCells="1">
                  <from>
                    <xdr:col>6</xdr:col>
                    <xdr:colOff>190500</xdr:colOff>
                    <xdr:row>8</xdr:row>
                    <xdr:rowOff>9525</xdr:rowOff>
                  </from>
                  <to>
                    <xdr:col>9</xdr:col>
                    <xdr:colOff>114300</xdr:colOff>
                    <xdr:row>8</xdr:row>
                    <xdr:rowOff>257175</xdr:rowOff>
                  </to>
                </anchor>
              </controlPr>
            </control>
          </mc:Choice>
        </mc:AlternateContent>
        <mc:AlternateContent xmlns:mc="http://schemas.openxmlformats.org/markup-compatibility/2006">
          <mc:Choice Requires="x14">
            <control shapeId="6187" r:id="rId14" name="Check Box 43">
              <controlPr defaultSize="0" autoFill="0" autoLine="0" autoPict="0">
                <anchor moveWithCells="1">
                  <from>
                    <xdr:col>9</xdr:col>
                    <xdr:colOff>200025</xdr:colOff>
                    <xdr:row>8</xdr:row>
                    <xdr:rowOff>9525</xdr:rowOff>
                  </from>
                  <to>
                    <xdr:col>12</xdr:col>
                    <xdr:colOff>123825</xdr:colOff>
                    <xdr:row>8</xdr:row>
                    <xdr:rowOff>257175</xdr:rowOff>
                  </to>
                </anchor>
              </controlPr>
            </control>
          </mc:Choice>
        </mc:AlternateContent>
        <mc:AlternateContent xmlns:mc="http://schemas.openxmlformats.org/markup-compatibility/2006">
          <mc:Choice Requires="x14">
            <control shapeId="6188" r:id="rId15" name="Check Box 44">
              <controlPr defaultSize="0" autoFill="0" autoLine="0" autoPict="0">
                <anchor moveWithCells="1">
                  <from>
                    <xdr:col>12</xdr:col>
                    <xdr:colOff>228600</xdr:colOff>
                    <xdr:row>8</xdr:row>
                    <xdr:rowOff>9525</xdr:rowOff>
                  </from>
                  <to>
                    <xdr:col>15</xdr:col>
                    <xdr:colOff>123825</xdr:colOff>
                    <xdr:row>8</xdr:row>
                    <xdr:rowOff>257175</xdr:rowOff>
                  </to>
                </anchor>
              </controlPr>
            </control>
          </mc:Choice>
        </mc:AlternateContent>
        <mc:AlternateContent xmlns:mc="http://schemas.openxmlformats.org/markup-compatibility/2006">
          <mc:Choice Requires="x14">
            <control shapeId="6190" r:id="rId16" name="Check Box 46">
              <controlPr defaultSize="0" autoFill="0" autoLine="0" autoPict="0">
                <anchor moveWithCells="1">
                  <from>
                    <xdr:col>16</xdr:col>
                    <xdr:colOff>0</xdr:colOff>
                    <xdr:row>8</xdr:row>
                    <xdr:rowOff>9525</xdr:rowOff>
                  </from>
                  <to>
                    <xdr:col>18</xdr:col>
                    <xdr:colOff>133350</xdr:colOff>
                    <xdr:row>8</xdr:row>
                    <xdr:rowOff>257175</xdr:rowOff>
                  </to>
                </anchor>
              </controlPr>
            </control>
          </mc:Choice>
        </mc:AlternateContent>
        <mc:AlternateContent xmlns:mc="http://schemas.openxmlformats.org/markup-compatibility/2006">
          <mc:Choice Requires="x14">
            <control shapeId="6191" r:id="rId17" name="Check Box 47">
              <controlPr defaultSize="0" autoFill="0" autoLine="0" autoPict="0">
                <anchor moveWithCells="1">
                  <from>
                    <xdr:col>19</xdr:col>
                    <xdr:colOff>0</xdr:colOff>
                    <xdr:row>8</xdr:row>
                    <xdr:rowOff>9525</xdr:rowOff>
                  </from>
                  <to>
                    <xdr:col>24</xdr:col>
                    <xdr:colOff>209550</xdr:colOff>
                    <xdr:row>8</xdr:row>
                    <xdr:rowOff>257175</xdr:rowOff>
                  </to>
                </anchor>
              </controlPr>
            </control>
          </mc:Choice>
        </mc:AlternateContent>
        <mc:AlternateContent xmlns:mc="http://schemas.openxmlformats.org/markup-compatibility/2006">
          <mc:Choice Requires="x14">
            <control shapeId="6192" r:id="rId18" name="Check Box 48">
              <controlPr defaultSize="0" autoFill="0" autoLine="0" autoPict="0">
                <anchor moveWithCells="1">
                  <from>
                    <xdr:col>24</xdr:col>
                    <xdr:colOff>209550</xdr:colOff>
                    <xdr:row>8</xdr:row>
                    <xdr:rowOff>9525</xdr:rowOff>
                  </from>
                  <to>
                    <xdr:col>27</xdr:col>
                    <xdr:colOff>114300</xdr:colOff>
                    <xdr:row>8</xdr:row>
                    <xdr:rowOff>257175</xdr:rowOff>
                  </to>
                </anchor>
              </controlPr>
            </control>
          </mc:Choice>
        </mc:AlternateContent>
        <mc:AlternateContent xmlns:mc="http://schemas.openxmlformats.org/markup-compatibility/2006">
          <mc:Choice Requires="x14">
            <control shapeId="6193" r:id="rId19" name="Check Box 49">
              <controlPr defaultSize="0" autoFill="0" autoLine="0" autoPict="0">
                <anchor moveWithCells="1">
                  <from>
                    <xdr:col>4</xdr:col>
                    <xdr:colOff>0</xdr:colOff>
                    <xdr:row>9</xdr:row>
                    <xdr:rowOff>9525</xdr:rowOff>
                  </from>
                  <to>
                    <xdr:col>6</xdr:col>
                    <xdr:colOff>133350</xdr:colOff>
                    <xdr:row>9</xdr:row>
                    <xdr:rowOff>257175</xdr:rowOff>
                  </to>
                </anchor>
              </controlPr>
            </control>
          </mc:Choice>
        </mc:AlternateContent>
        <mc:AlternateContent xmlns:mc="http://schemas.openxmlformats.org/markup-compatibility/2006">
          <mc:Choice Requires="x14">
            <control shapeId="6194" r:id="rId20" name="Check Box 50">
              <controlPr defaultSize="0" autoFill="0" autoLine="0" autoPict="0">
                <anchor moveWithCells="1">
                  <from>
                    <xdr:col>25</xdr:col>
                    <xdr:colOff>0</xdr:colOff>
                    <xdr:row>9</xdr:row>
                    <xdr:rowOff>19050</xdr:rowOff>
                  </from>
                  <to>
                    <xdr:col>28</xdr:col>
                    <xdr:colOff>0</xdr:colOff>
                    <xdr:row>10</xdr:row>
                    <xdr:rowOff>0</xdr:rowOff>
                  </to>
                </anchor>
              </controlPr>
            </control>
          </mc:Choice>
        </mc:AlternateContent>
        <mc:AlternateContent xmlns:mc="http://schemas.openxmlformats.org/markup-compatibility/2006">
          <mc:Choice Requires="x14">
            <control shapeId="6195" r:id="rId21" name="Group Box 51">
              <controlPr defaultSize="0" autoFill="0" autoPict="0">
                <anchor moveWithCells="1">
                  <from>
                    <xdr:col>3</xdr:col>
                    <xdr:colOff>142875</xdr:colOff>
                    <xdr:row>7</xdr:row>
                    <xdr:rowOff>95250</xdr:rowOff>
                  </from>
                  <to>
                    <xdr:col>35</xdr:col>
                    <xdr:colOff>38100</xdr:colOff>
                    <xdr:row>10</xdr:row>
                    <xdr:rowOff>9525</xdr:rowOff>
                  </to>
                </anchor>
              </controlPr>
            </control>
          </mc:Choice>
        </mc:AlternateContent>
        <mc:AlternateContent xmlns:mc="http://schemas.openxmlformats.org/markup-compatibility/2006">
          <mc:Choice Requires="x14">
            <control shapeId="6196" r:id="rId22" name="Check Box 52">
              <controlPr defaultSize="0" autoFill="0" autoLine="0" autoPict="0">
                <anchor moveWithCells="1">
                  <from>
                    <xdr:col>4</xdr:col>
                    <xdr:colOff>0</xdr:colOff>
                    <xdr:row>10</xdr:row>
                    <xdr:rowOff>19050</xdr:rowOff>
                  </from>
                  <to>
                    <xdr:col>6</xdr:col>
                    <xdr:colOff>133350</xdr:colOff>
                    <xdr:row>11</xdr:row>
                    <xdr:rowOff>0</xdr:rowOff>
                  </to>
                </anchor>
              </controlPr>
            </control>
          </mc:Choice>
        </mc:AlternateContent>
        <mc:AlternateContent xmlns:mc="http://schemas.openxmlformats.org/markup-compatibility/2006">
          <mc:Choice Requires="x14">
            <control shapeId="6197" r:id="rId23" name="Check Box 53">
              <controlPr defaultSize="0" autoFill="0" autoLine="0" autoPict="0">
                <anchor moveWithCells="1">
                  <from>
                    <xdr:col>6</xdr:col>
                    <xdr:colOff>200025</xdr:colOff>
                    <xdr:row>10</xdr:row>
                    <xdr:rowOff>19050</xdr:rowOff>
                  </from>
                  <to>
                    <xdr:col>9</xdr:col>
                    <xdr:colOff>123825</xdr:colOff>
                    <xdr:row>11</xdr:row>
                    <xdr:rowOff>0</xdr:rowOff>
                  </to>
                </anchor>
              </controlPr>
            </control>
          </mc:Choice>
        </mc:AlternateContent>
        <mc:AlternateContent xmlns:mc="http://schemas.openxmlformats.org/markup-compatibility/2006">
          <mc:Choice Requires="x14">
            <control shapeId="6198" r:id="rId24" name="Check Box 54">
              <controlPr defaultSize="0" autoFill="0" autoLine="0" autoPict="0">
                <anchor moveWithCells="1">
                  <from>
                    <xdr:col>10</xdr:col>
                    <xdr:colOff>0</xdr:colOff>
                    <xdr:row>10</xdr:row>
                    <xdr:rowOff>19050</xdr:rowOff>
                  </from>
                  <to>
                    <xdr:col>12</xdr:col>
                    <xdr:colOff>133350</xdr:colOff>
                    <xdr:row>11</xdr:row>
                    <xdr:rowOff>0</xdr:rowOff>
                  </to>
                </anchor>
              </controlPr>
            </control>
          </mc:Choice>
        </mc:AlternateContent>
        <mc:AlternateContent xmlns:mc="http://schemas.openxmlformats.org/markup-compatibility/2006">
          <mc:Choice Requires="x14">
            <control shapeId="6199" r:id="rId25" name="Check Box 55">
              <controlPr defaultSize="0" autoFill="0" autoLine="0" autoPict="0">
                <anchor moveWithCells="1">
                  <from>
                    <xdr:col>13</xdr:col>
                    <xdr:colOff>0</xdr:colOff>
                    <xdr:row>10</xdr:row>
                    <xdr:rowOff>19050</xdr:rowOff>
                  </from>
                  <to>
                    <xdr:col>15</xdr:col>
                    <xdr:colOff>133350</xdr:colOff>
                    <xdr:row>11</xdr:row>
                    <xdr:rowOff>0</xdr:rowOff>
                  </to>
                </anchor>
              </controlPr>
            </control>
          </mc:Choice>
        </mc:AlternateContent>
        <mc:AlternateContent xmlns:mc="http://schemas.openxmlformats.org/markup-compatibility/2006">
          <mc:Choice Requires="x14">
            <control shapeId="6200" r:id="rId26" name="Check Box 56">
              <controlPr defaultSize="0" autoFill="0" autoLine="0" autoPict="0">
                <anchor moveWithCells="1">
                  <from>
                    <xdr:col>16</xdr:col>
                    <xdr:colOff>0</xdr:colOff>
                    <xdr:row>10</xdr:row>
                    <xdr:rowOff>19050</xdr:rowOff>
                  </from>
                  <to>
                    <xdr:col>19</xdr:col>
                    <xdr:colOff>200025</xdr:colOff>
                    <xdr:row>11</xdr:row>
                    <xdr:rowOff>0</xdr:rowOff>
                  </to>
                </anchor>
              </controlPr>
            </control>
          </mc:Choice>
        </mc:AlternateContent>
        <mc:AlternateContent xmlns:mc="http://schemas.openxmlformats.org/markup-compatibility/2006">
          <mc:Choice Requires="x14">
            <control shapeId="6201" r:id="rId27" name="Check Box 57">
              <controlPr defaultSize="0" autoFill="0" autoLine="0" autoPict="0">
                <anchor moveWithCells="1">
                  <from>
                    <xdr:col>20</xdr:col>
                    <xdr:colOff>0</xdr:colOff>
                    <xdr:row>10</xdr:row>
                    <xdr:rowOff>19050</xdr:rowOff>
                  </from>
                  <to>
                    <xdr:col>24</xdr:col>
                    <xdr:colOff>9525</xdr:colOff>
                    <xdr:row>11</xdr:row>
                    <xdr:rowOff>0</xdr:rowOff>
                  </to>
                </anchor>
              </controlPr>
            </control>
          </mc:Choice>
        </mc:AlternateContent>
        <mc:AlternateContent xmlns:mc="http://schemas.openxmlformats.org/markup-compatibility/2006">
          <mc:Choice Requires="x14">
            <control shapeId="6202" r:id="rId28" name="Check Box 58">
              <controlPr defaultSize="0" autoFill="0" autoLine="0" autoPict="0">
                <anchor moveWithCells="1">
                  <from>
                    <xdr:col>24</xdr:col>
                    <xdr:colOff>0</xdr:colOff>
                    <xdr:row>10</xdr:row>
                    <xdr:rowOff>19050</xdr:rowOff>
                  </from>
                  <to>
                    <xdr:col>26</xdr:col>
                    <xdr:colOff>123825</xdr:colOff>
                    <xdr:row>11</xdr:row>
                    <xdr:rowOff>0</xdr:rowOff>
                  </to>
                </anchor>
              </controlPr>
            </control>
          </mc:Choice>
        </mc:AlternateContent>
        <mc:AlternateContent xmlns:mc="http://schemas.openxmlformats.org/markup-compatibility/2006">
          <mc:Choice Requires="x14">
            <control shapeId="6203" r:id="rId29" name="Check Box 59">
              <controlPr defaultSize="0" autoFill="0" autoLine="0" autoPict="0">
                <anchor moveWithCells="1">
                  <from>
                    <xdr:col>27</xdr:col>
                    <xdr:colOff>0</xdr:colOff>
                    <xdr:row>10</xdr:row>
                    <xdr:rowOff>19050</xdr:rowOff>
                  </from>
                  <to>
                    <xdr:col>29</xdr:col>
                    <xdr:colOff>123825</xdr:colOff>
                    <xdr:row>11</xdr:row>
                    <xdr:rowOff>0</xdr:rowOff>
                  </to>
                </anchor>
              </controlPr>
            </control>
          </mc:Choice>
        </mc:AlternateContent>
        <mc:AlternateContent xmlns:mc="http://schemas.openxmlformats.org/markup-compatibility/2006">
          <mc:Choice Requires="x14">
            <control shapeId="6204" r:id="rId30" name="Group Box 60">
              <controlPr defaultSize="0" autoFill="0" autoPict="0">
                <anchor moveWithCells="1">
                  <from>
                    <xdr:col>3</xdr:col>
                    <xdr:colOff>171450</xdr:colOff>
                    <xdr:row>9</xdr:row>
                    <xdr:rowOff>219075</xdr:rowOff>
                  </from>
                  <to>
                    <xdr:col>34</xdr:col>
                    <xdr:colOff>171450</xdr:colOff>
                    <xdr:row>11</xdr:row>
                    <xdr:rowOff>114300</xdr:rowOff>
                  </to>
                </anchor>
              </controlPr>
            </control>
          </mc:Choice>
        </mc:AlternateContent>
        <mc:AlternateContent xmlns:mc="http://schemas.openxmlformats.org/markup-compatibility/2006">
          <mc:Choice Requires="x14">
            <control shapeId="6205" r:id="rId31" name="Option Button 61">
              <controlPr defaultSize="0" autoFill="0" autoLine="0" autoPict="0">
                <anchor moveWithCells="1">
                  <from>
                    <xdr:col>4</xdr:col>
                    <xdr:colOff>0</xdr:colOff>
                    <xdr:row>12</xdr:row>
                    <xdr:rowOff>38100</xdr:rowOff>
                  </from>
                  <to>
                    <xdr:col>7</xdr:col>
                    <xdr:colOff>9525</xdr:colOff>
                    <xdr:row>12</xdr:row>
                    <xdr:rowOff>247650</xdr:rowOff>
                  </to>
                </anchor>
              </controlPr>
            </control>
          </mc:Choice>
        </mc:AlternateContent>
        <mc:AlternateContent xmlns:mc="http://schemas.openxmlformats.org/markup-compatibility/2006">
          <mc:Choice Requires="x14">
            <control shapeId="6206" r:id="rId32" name="Option Button 62">
              <controlPr defaultSize="0" autoFill="0" autoLine="0" autoPict="0">
                <anchor moveWithCells="1">
                  <from>
                    <xdr:col>6</xdr:col>
                    <xdr:colOff>200025</xdr:colOff>
                    <xdr:row>12</xdr:row>
                    <xdr:rowOff>38100</xdr:rowOff>
                  </from>
                  <to>
                    <xdr:col>10</xdr:col>
                    <xdr:colOff>0</xdr:colOff>
                    <xdr:row>12</xdr:row>
                    <xdr:rowOff>247650</xdr:rowOff>
                  </to>
                </anchor>
              </controlPr>
            </control>
          </mc:Choice>
        </mc:AlternateContent>
        <mc:AlternateContent xmlns:mc="http://schemas.openxmlformats.org/markup-compatibility/2006">
          <mc:Choice Requires="x14">
            <control shapeId="6207" r:id="rId33" name="Option Button 63">
              <controlPr defaultSize="0" autoFill="0" autoLine="0" autoPict="0">
                <anchor moveWithCells="1">
                  <from>
                    <xdr:col>9</xdr:col>
                    <xdr:colOff>200025</xdr:colOff>
                    <xdr:row>12</xdr:row>
                    <xdr:rowOff>38100</xdr:rowOff>
                  </from>
                  <to>
                    <xdr:col>12</xdr:col>
                    <xdr:colOff>209550</xdr:colOff>
                    <xdr:row>12</xdr:row>
                    <xdr:rowOff>247650</xdr:rowOff>
                  </to>
                </anchor>
              </controlPr>
            </control>
          </mc:Choice>
        </mc:AlternateContent>
        <mc:AlternateContent xmlns:mc="http://schemas.openxmlformats.org/markup-compatibility/2006">
          <mc:Choice Requires="x14">
            <control shapeId="6208" r:id="rId34" name="Group Box 64">
              <controlPr defaultSize="0" autoFill="0" autoPict="0">
                <anchor moveWithCells="1">
                  <from>
                    <xdr:col>3</xdr:col>
                    <xdr:colOff>133350</xdr:colOff>
                    <xdr:row>11</xdr:row>
                    <xdr:rowOff>171450</xdr:rowOff>
                  </from>
                  <to>
                    <xdr:col>13</xdr:col>
                    <xdr:colOff>0</xdr:colOff>
                    <xdr:row>13</xdr:row>
                    <xdr:rowOff>28575</xdr:rowOff>
                  </to>
                </anchor>
              </controlPr>
            </control>
          </mc:Choice>
        </mc:AlternateContent>
        <mc:AlternateContent xmlns:mc="http://schemas.openxmlformats.org/markup-compatibility/2006">
          <mc:Choice Requires="x14">
            <control shapeId="6209" r:id="rId35" name="Option Button 65">
              <controlPr defaultSize="0" autoFill="0" autoLine="0" autoPict="0">
                <anchor moveWithCells="1">
                  <from>
                    <xdr:col>12</xdr:col>
                    <xdr:colOff>228600</xdr:colOff>
                    <xdr:row>12</xdr:row>
                    <xdr:rowOff>38100</xdr:rowOff>
                  </from>
                  <to>
                    <xdr:col>16</xdr:col>
                    <xdr:colOff>0</xdr:colOff>
                    <xdr:row>12</xdr:row>
                    <xdr:rowOff>247650</xdr:rowOff>
                  </to>
                </anchor>
              </controlPr>
            </control>
          </mc:Choice>
        </mc:AlternateContent>
        <mc:AlternateContent xmlns:mc="http://schemas.openxmlformats.org/markup-compatibility/2006">
          <mc:Choice Requires="x14">
            <control shapeId="6210" r:id="rId36" name="Option Button 66">
              <controlPr defaultSize="0" autoFill="0" autoLine="0" autoPict="0">
                <anchor moveWithCells="1">
                  <from>
                    <xdr:col>15</xdr:col>
                    <xdr:colOff>200025</xdr:colOff>
                    <xdr:row>12</xdr:row>
                    <xdr:rowOff>38100</xdr:rowOff>
                  </from>
                  <to>
                    <xdr:col>18</xdr:col>
                    <xdr:colOff>209550</xdr:colOff>
                    <xdr:row>12</xdr:row>
                    <xdr:rowOff>247650</xdr:rowOff>
                  </to>
                </anchor>
              </controlPr>
            </control>
          </mc:Choice>
        </mc:AlternateContent>
        <mc:AlternateContent xmlns:mc="http://schemas.openxmlformats.org/markup-compatibility/2006">
          <mc:Choice Requires="x14">
            <control shapeId="6211" r:id="rId37" name="Option Button 67">
              <controlPr defaultSize="0" autoFill="0" autoLine="0" autoPict="0">
                <anchor moveWithCells="1">
                  <from>
                    <xdr:col>18</xdr:col>
                    <xdr:colOff>219075</xdr:colOff>
                    <xdr:row>12</xdr:row>
                    <xdr:rowOff>38100</xdr:rowOff>
                  </from>
                  <to>
                    <xdr:col>21</xdr:col>
                    <xdr:colOff>200025</xdr:colOff>
                    <xdr:row>12</xdr:row>
                    <xdr:rowOff>247650</xdr:rowOff>
                  </to>
                </anchor>
              </controlPr>
            </control>
          </mc:Choice>
        </mc:AlternateContent>
        <mc:AlternateContent xmlns:mc="http://schemas.openxmlformats.org/markup-compatibility/2006">
          <mc:Choice Requires="x14">
            <control shapeId="6212" r:id="rId38" name="Group Box 68">
              <controlPr defaultSize="0" autoFill="0" autoPict="0">
                <anchor moveWithCells="1">
                  <from>
                    <xdr:col>12</xdr:col>
                    <xdr:colOff>104775</xdr:colOff>
                    <xdr:row>11</xdr:row>
                    <xdr:rowOff>209550</xdr:rowOff>
                  </from>
                  <to>
                    <xdr:col>22</xdr:col>
                    <xdr:colOff>104775</xdr:colOff>
                    <xdr:row>13</xdr:row>
                    <xdr:rowOff>47625</xdr:rowOff>
                  </to>
                </anchor>
              </controlPr>
            </control>
          </mc:Choice>
        </mc:AlternateContent>
        <mc:AlternateContent xmlns:mc="http://schemas.openxmlformats.org/markup-compatibility/2006">
          <mc:Choice Requires="x14">
            <control shapeId="6213" r:id="rId39" name="Option Button 69">
              <controlPr defaultSize="0" autoFill="0" autoLine="0" autoPict="0">
                <anchor moveWithCells="1">
                  <from>
                    <xdr:col>26</xdr:col>
                    <xdr:colOff>0</xdr:colOff>
                    <xdr:row>12</xdr:row>
                    <xdr:rowOff>38100</xdr:rowOff>
                  </from>
                  <to>
                    <xdr:col>28</xdr:col>
                    <xdr:colOff>200025</xdr:colOff>
                    <xdr:row>12</xdr:row>
                    <xdr:rowOff>247650</xdr:rowOff>
                  </to>
                </anchor>
              </controlPr>
            </control>
          </mc:Choice>
        </mc:AlternateContent>
        <mc:AlternateContent xmlns:mc="http://schemas.openxmlformats.org/markup-compatibility/2006">
          <mc:Choice Requires="x14">
            <control shapeId="6214" r:id="rId40" name="Option Button 70">
              <controlPr defaultSize="0" autoFill="0" autoLine="0" autoPict="0">
                <anchor moveWithCells="1">
                  <from>
                    <xdr:col>28</xdr:col>
                    <xdr:colOff>200025</xdr:colOff>
                    <xdr:row>12</xdr:row>
                    <xdr:rowOff>38100</xdr:rowOff>
                  </from>
                  <to>
                    <xdr:col>31</xdr:col>
                    <xdr:colOff>57150</xdr:colOff>
                    <xdr:row>12</xdr:row>
                    <xdr:rowOff>247650</xdr:rowOff>
                  </to>
                </anchor>
              </controlPr>
            </control>
          </mc:Choice>
        </mc:AlternateContent>
        <mc:AlternateContent xmlns:mc="http://schemas.openxmlformats.org/markup-compatibility/2006">
          <mc:Choice Requires="x14">
            <control shapeId="6215" r:id="rId41" name="Group Box 71">
              <controlPr defaultSize="0" autoFill="0" autoPict="0">
                <anchor moveWithCells="1">
                  <from>
                    <xdr:col>25</xdr:col>
                    <xdr:colOff>142875</xdr:colOff>
                    <xdr:row>11</xdr:row>
                    <xdr:rowOff>142875</xdr:rowOff>
                  </from>
                  <to>
                    <xdr:col>32</xdr:col>
                    <xdr:colOff>47625</xdr:colOff>
                    <xdr:row>13</xdr:row>
                    <xdr:rowOff>19050</xdr:rowOff>
                  </to>
                </anchor>
              </controlPr>
            </control>
          </mc:Choice>
        </mc:AlternateContent>
        <mc:AlternateContent xmlns:mc="http://schemas.openxmlformats.org/markup-compatibility/2006">
          <mc:Choice Requires="x14">
            <control shapeId="6216" r:id="rId42" name="Option Button 72">
              <controlPr defaultSize="0" autoFill="0" autoLine="0" autoPict="0">
                <anchor moveWithCells="1">
                  <from>
                    <xdr:col>4</xdr:col>
                    <xdr:colOff>0</xdr:colOff>
                    <xdr:row>13</xdr:row>
                    <xdr:rowOff>38100</xdr:rowOff>
                  </from>
                  <to>
                    <xdr:col>7</xdr:col>
                    <xdr:colOff>180975</xdr:colOff>
                    <xdr:row>13</xdr:row>
                    <xdr:rowOff>247650</xdr:rowOff>
                  </to>
                </anchor>
              </controlPr>
            </control>
          </mc:Choice>
        </mc:AlternateContent>
        <mc:AlternateContent xmlns:mc="http://schemas.openxmlformats.org/markup-compatibility/2006">
          <mc:Choice Requires="x14">
            <control shapeId="6217" r:id="rId43" name="Option Button 73">
              <controlPr defaultSize="0" autoFill="0" autoLine="0" autoPict="0">
                <anchor moveWithCells="1">
                  <from>
                    <xdr:col>7</xdr:col>
                    <xdr:colOff>200025</xdr:colOff>
                    <xdr:row>13</xdr:row>
                    <xdr:rowOff>28575</xdr:rowOff>
                  </from>
                  <to>
                    <xdr:col>11</xdr:col>
                    <xdr:colOff>190500</xdr:colOff>
                    <xdr:row>13</xdr:row>
                    <xdr:rowOff>257175</xdr:rowOff>
                  </to>
                </anchor>
              </controlPr>
            </control>
          </mc:Choice>
        </mc:AlternateContent>
        <mc:AlternateContent xmlns:mc="http://schemas.openxmlformats.org/markup-compatibility/2006">
          <mc:Choice Requires="x14">
            <control shapeId="6218" r:id="rId44" name="Option Button 74">
              <controlPr defaultSize="0" autoFill="0" autoLine="0" autoPict="0">
                <anchor moveWithCells="1">
                  <from>
                    <xdr:col>12</xdr:col>
                    <xdr:colOff>9525</xdr:colOff>
                    <xdr:row>13</xdr:row>
                    <xdr:rowOff>47625</xdr:rowOff>
                  </from>
                  <to>
                    <xdr:col>15</xdr:col>
                    <xdr:colOff>180975</xdr:colOff>
                    <xdr:row>13</xdr:row>
                    <xdr:rowOff>238125</xdr:rowOff>
                  </to>
                </anchor>
              </controlPr>
            </control>
          </mc:Choice>
        </mc:AlternateContent>
        <mc:AlternateContent xmlns:mc="http://schemas.openxmlformats.org/markup-compatibility/2006">
          <mc:Choice Requires="x14">
            <control shapeId="6219" r:id="rId45" name="Option Button 75">
              <controlPr defaultSize="0" autoFill="0" autoLine="0" autoPict="0">
                <anchor moveWithCells="1">
                  <from>
                    <xdr:col>15</xdr:col>
                    <xdr:colOff>200025</xdr:colOff>
                    <xdr:row>13</xdr:row>
                    <xdr:rowOff>47625</xdr:rowOff>
                  </from>
                  <to>
                    <xdr:col>19</xdr:col>
                    <xdr:colOff>161925</xdr:colOff>
                    <xdr:row>13</xdr:row>
                    <xdr:rowOff>238125</xdr:rowOff>
                  </to>
                </anchor>
              </controlPr>
            </control>
          </mc:Choice>
        </mc:AlternateContent>
        <mc:AlternateContent xmlns:mc="http://schemas.openxmlformats.org/markup-compatibility/2006">
          <mc:Choice Requires="x14">
            <control shapeId="6220" r:id="rId46" name="Option Button 76">
              <controlPr defaultSize="0" autoFill="0" autoLine="0" autoPict="0">
                <anchor moveWithCells="1">
                  <from>
                    <xdr:col>20</xdr:col>
                    <xdr:colOff>0</xdr:colOff>
                    <xdr:row>13</xdr:row>
                    <xdr:rowOff>47625</xdr:rowOff>
                  </from>
                  <to>
                    <xdr:col>23</xdr:col>
                    <xdr:colOff>152400</xdr:colOff>
                    <xdr:row>13</xdr:row>
                    <xdr:rowOff>238125</xdr:rowOff>
                  </to>
                </anchor>
              </controlPr>
            </control>
          </mc:Choice>
        </mc:AlternateContent>
        <mc:AlternateContent xmlns:mc="http://schemas.openxmlformats.org/markup-compatibility/2006">
          <mc:Choice Requires="x14">
            <control shapeId="6221" r:id="rId47" name="Option Button 77">
              <controlPr defaultSize="0" autoFill="0" autoLine="0" autoPict="0">
                <anchor moveWithCells="1">
                  <from>
                    <xdr:col>24</xdr:col>
                    <xdr:colOff>0</xdr:colOff>
                    <xdr:row>13</xdr:row>
                    <xdr:rowOff>47625</xdr:rowOff>
                  </from>
                  <to>
                    <xdr:col>27</xdr:col>
                    <xdr:colOff>133350</xdr:colOff>
                    <xdr:row>13</xdr:row>
                    <xdr:rowOff>238125</xdr:rowOff>
                  </to>
                </anchor>
              </controlPr>
            </control>
          </mc:Choice>
        </mc:AlternateContent>
        <mc:AlternateContent xmlns:mc="http://schemas.openxmlformats.org/markup-compatibility/2006">
          <mc:Choice Requires="x14">
            <control shapeId="6222" r:id="rId48" name="Option Button 78">
              <controlPr defaultSize="0" autoFill="0" autoLine="0" autoPict="0">
                <anchor moveWithCells="1">
                  <from>
                    <xdr:col>27</xdr:col>
                    <xdr:colOff>209550</xdr:colOff>
                    <xdr:row>13</xdr:row>
                    <xdr:rowOff>38100</xdr:rowOff>
                  </from>
                  <to>
                    <xdr:col>32</xdr:col>
                    <xdr:colOff>0</xdr:colOff>
                    <xdr:row>13</xdr:row>
                    <xdr:rowOff>257175</xdr:rowOff>
                  </to>
                </anchor>
              </controlPr>
            </control>
          </mc:Choice>
        </mc:AlternateContent>
        <mc:AlternateContent xmlns:mc="http://schemas.openxmlformats.org/markup-compatibility/2006">
          <mc:Choice Requires="x14">
            <control shapeId="6223" r:id="rId49" name="Group Box 79">
              <controlPr defaultSize="0" autoFill="0" autoPict="0">
                <anchor moveWithCells="1">
                  <from>
                    <xdr:col>3</xdr:col>
                    <xdr:colOff>57150</xdr:colOff>
                    <xdr:row>12</xdr:row>
                    <xdr:rowOff>228600</xdr:rowOff>
                  </from>
                  <to>
                    <xdr:col>33</xdr:col>
                    <xdr:colOff>171450</xdr:colOff>
                    <xdr:row>14</xdr:row>
                    <xdr:rowOff>85725</xdr:rowOff>
                  </to>
                </anchor>
              </controlPr>
            </control>
          </mc:Choice>
        </mc:AlternateContent>
        <mc:AlternateContent xmlns:mc="http://schemas.openxmlformats.org/markup-compatibility/2006">
          <mc:Choice Requires="x14">
            <control shapeId="6224" r:id="rId50" name="Check Box 80">
              <controlPr defaultSize="0" autoFill="0" autoLine="0" autoPict="0">
                <anchor moveWithCells="1">
                  <from>
                    <xdr:col>4</xdr:col>
                    <xdr:colOff>0</xdr:colOff>
                    <xdr:row>15</xdr:row>
                    <xdr:rowOff>9525</xdr:rowOff>
                  </from>
                  <to>
                    <xdr:col>8</xdr:col>
                    <xdr:colOff>171450</xdr:colOff>
                    <xdr:row>15</xdr:row>
                    <xdr:rowOff>257175</xdr:rowOff>
                  </to>
                </anchor>
              </controlPr>
            </control>
          </mc:Choice>
        </mc:AlternateContent>
        <mc:AlternateContent xmlns:mc="http://schemas.openxmlformats.org/markup-compatibility/2006">
          <mc:Choice Requires="x14">
            <control shapeId="6225" r:id="rId51" name="Check Box 81">
              <controlPr defaultSize="0" autoFill="0" autoLine="0" autoPict="0">
                <anchor moveWithCells="1">
                  <from>
                    <xdr:col>8</xdr:col>
                    <xdr:colOff>200025</xdr:colOff>
                    <xdr:row>15</xdr:row>
                    <xdr:rowOff>9525</xdr:rowOff>
                  </from>
                  <to>
                    <xdr:col>12</xdr:col>
                    <xdr:colOff>209550</xdr:colOff>
                    <xdr:row>15</xdr:row>
                    <xdr:rowOff>257175</xdr:rowOff>
                  </to>
                </anchor>
              </controlPr>
            </control>
          </mc:Choice>
        </mc:AlternateContent>
        <mc:AlternateContent xmlns:mc="http://schemas.openxmlformats.org/markup-compatibility/2006">
          <mc:Choice Requires="x14">
            <control shapeId="6226" r:id="rId52" name="Check Box 82">
              <controlPr defaultSize="0" autoFill="0" autoLine="0" autoPict="0">
                <anchor moveWithCells="1">
                  <from>
                    <xdr:col>13</xdr:col>
                    <xdr:colOff>0</xdr:colOff>
                    <xdr:row>15</xdr:row>
                    <xdr:rowOff>9525</xdr:rowOff>
                  </from>
                  <to>
                    <xdr:col>16</xdr:col>
                    <xdr:colOff>180975</xdr:colOff>
                    <xdr:row>15</xdr:row>
                    <xdr:rowOff>257175</xdr:rowOff>
                  </to>
                </anchor>
              </controlPr>
            </control>
          </mc:Choice>
        </mc:AlternateContent>
        <mc:AlternateContent xmlns:mc="http://schemas.openxmlformats.org/markup-compatibility/2006">
          <mc:Choice Requires="x14">
            <control shapeId="6227" r:id="rId53" name="Check Box 83">
              <controlPr defaultSize="0" autoFill="0" autoLine="0" autoPict="0">
                <anchor moveWithCells="1">
                  <from>
                    <xdr:col>16</xdr:col>
                    <xdr:colOff>200025</xdr:colOff>
                    <xdr:row>15</xdr:row>
                    <xdr:rowOff>9525</xdr:rowOff>
                  </from>
                  <to>
                    <xdr:col>21</xdr:col>
                    <xdr:colOff>142875</xdr:colOff>
                    <xdr:row>15</xdr:row>
                    <xdr:rowOff>257175</xdr:rowOff>
                  </to>
                </anchor>
              </controlPr>
            </control>
          </mc:Choice>
        </mc:AlternateContent>
        <mc:AlternateContent xmlns:mc="http://schemas.openxmlformats.org/markup-compatibility/2006">
          <mc:Choice Requires="x14">
            <control shapeId="6228" r:id="rId54" name="Check Box 84">
              <controlPr defaultSize="0" autoFill="0" autoLine="0" autoPict="0">
                <anchor moveWithCells="1">
                  <from>
                    <xdr:col>21</xdr:col>
                    <xdr:colOff>209550</xdr:colOff>
                    <xdr:row>15</xdr:row>
                    <xdr:rowOff>9525</xdr:rowOff>
                  </from>
                  <to>
                    <xdr:col>26</xdr:col>
                    <xdr:colOff>190500</xdr:colOff>
                    <xdr:row>15</xdr:row>
                    <xdr:rowOff>257175</xdr:rowOff>
                  </to>
                </anchor>
              </controlPr>
            </control>
          </mc:Choice>
        </mc:AlternateContent>
        <mc:AlternateContent xmlns:mc="http://schemas.openxmlformats.org/markup-compatibility/2006">
          <mc:Choice Requires="x14">
            <control shapeId="6229" r:id="rId55" name="Check Box 85">
              <controlPr defaultSize="0" autoFill="0" autoLine="0" autoPict="0">
                <anchor moveWithCells="1">
                  <from>
                    <xdr:col>27</xdr:col>
                    <xdr:colOff>0</xdr:colOff>
                    <xdr:row>15</xdr:row>
                    <xdr:rowOff>9525</xdr:rowOff>
                  </from>
                  <to>
                    <xdr:col>31</xdr:col>
                    <xdr:colOff>200025</xdr:colOff>
                    <xdr:row>15</xdr:row>
                    <xdr:rowOff>257175</xdr:rowOff>
                  </to>
                </anchor>
              </controlPr>
            </control>
          </mc:Choice>
        </mc:AlternateContent>
        <mc:AlternateContent xmlns:mc="http://schemas.openxmlformats.org/markup-compatibility/2006">
          <mc:Choice Requires="x14">
            <control shapeId="6230" r:id="rId56" name="Check Box 86">
              <controlPr defaultSize="0" autoFill="0" autoLine="0" autoPict="0">
                <anchor moveWithCells="1">
                  <from>
                    <xdr:col>31</xdr:col>
                    <xdr:colOff>200025</xdr:colOff>
                    <xdr:row>15</xdr:row>
                    <xdr:rowOff>9525</xdr:rowOff>
                  </from>
                  <to>
                    <xdr:col>34</xdr:col>
                    <xdr:colOff>123825</xdr:colOff>
                    <xdr:row>15</xdr:row>
                    <xdr:rowOff>257175</xdr:rowOff>
                  </to>
                </anchor>
              </controlPr>
            </control>
          </mc:Choice>
        </mc:AlternateContent>
        <mc:AlternateContent xmlns:mc="http://schemas.openxmlformats.org/markup-compatibility/2006">
          <mc:Choice Requires="x14">
            <control shapeId="6231" r:id="rId57" name="Group Box 87">
              <controlPr defaultSize="0" autoFill="0" autoPict="0">
                <anchor moveWithCells="1">
                  <from>
                    <xdr:col>3</xdr:col>
                    <xdr:colOff>104775</xdr:colOff>
                    <xdr:row>14</xdr:row>
                    <xdr:rowOff>219075</xdr:rowOff>
                  </from>
                  <to>
                    <xdr:col>34</xdr:col>
                    <xdr:colOff>200025</xdr:colOff>
                    <xdr:row>16</xdr:row>
                    <xdr:rowOff>114300</xdr:rowOff>
                  </to>
                </anchor>
              </controlPr>
            </control>
          </mc:Choice>
        </mc:AlternateContent>
        <mc:AlternateContent xmlns:mc="http://schemas.openxmlformats.org/markup-compatibility/2006">
          <mc:Choice Requires="x14">
            <control shapeId="6232" r:id="rId58" name="Option Button 88">
              <controlPr defaultSize="0" autoFill="0" autoLine="0" autoPict="0">
                <anchor moveWithCells="1">
                  <from>
                    <xdr:col>4</xdr:col>
                    <xdr:colOff>0</xdr:colOff>
                    <xdr:row>18</xdr:row>
                    <xdr:rowOff>28575</xdr:rowOff>
                  </from>
                  <to>
                    <xdr:col>7</xdr:col>
                    <xdr:colOff>28575</xdr:colOff>
                    <xdr:row>18</xdr:row>
                    <xdr:rowOff>238125</xdr:rowOff>
                  </to>
                </anchor>
              </controlPr>
            </control>
          </mc:Choice>
        </mc:AlternateContent>
        <mc:AlternateContent xmlns:mc="http://schemas.openxmlformats.org/markup-compatibility/2006">
          <mc:Choice Requires="x14">
            <control shapeId="6233" r:id="rId59" name="Option Button 89">
              <controlPr defaultSize="0" autoFill="0" autoLine="0" autoPict="0">
                <anchor moveWithCells="1">
                  <from>
                    <xdr:col>6</xdr:col>
                    <xdr:colOff>200025</xdr:colOff>
                    <xdr:row>18</xdr:row>
                    <xdr:rowOff>28575</xdr:rowOff>
                  </from>
                  <to>
                    <xdr:col>10</xdr:col>
                    <xdr:colOff>9525</xdr:colOff>
                    <xdr:row>18</xdr:row>
                    <xdr:rowOff>247650</xdr:rowOff>
                  </to>
                </anchor>
              </controlPr>
            </control>
          </mc:Choice>
        </mc:AlternateContent>
        <mc:AlternateContent xmlns:mc="http://schemas.openxmlformats.org/markup-compatibility/2006">
          <mc:Choice Requires="x14">
            <control shapeId="6234" r:id="rId60" name="Option Button 90">
              <controlPr defaultSize="0" autoFill="0" autoLine="0" autoPict="0">
                <anchor moveWithCells="1">
                  <from>
                    <xdr:col>9</xdr:col>
                    <xdr:colOff>200025</xdr:colOff>
                    <xdr:row>18</xdr:row>
                    <xdr:rowOff>38100</xdr:rowOff>
                  </from>
                  <to>
                    <xdr:col>17</xdr:col>
                    <xdr:colOff>57150</xdr:colOff>
                    <xdr:row>18</xdr:row>
                    <xdr:rowOff>228600</xdr:rowOff>
                  </to>
                </anchor>
              </controlPr>
            </control>
          </mc:Choice>
        </mc:AlternateContent>
        <mc:AlternateContent xmlns:mc="http://schemas.openxmlformats.org/markup-compatibility/2006">
          <mc:Choice Requires="x14">
            <control shapeId="6235" r:id="rId61" name="Group Box 91">
              <controlPr defaultSize="0" autoFill="0" autoPict="0">
                <anchor moveWithCells="1">
                  <from>
                    <xdr:col>3</xdr:col>
                    <xdr:colOff>114300</xdr:colOff>
                    <xdr:row>17</xdr:row>
                    <xdr:rowOff>180975</xdr:rowOff>
                  </from>
                  <to>
                    <xdr:col>18</xdr:col>
                    <xdr:colOff>19050</xdr:colOff>
                    <xdr:row>19</xdr:row>
                    <xdr:rowOff>19050</xdr:rowOff>
                  </to>
                </anchor>
              </controlPr>
            </control>
          </mc:Choice>
        </mc:AlternateContent>
        <mc:AlternateContent xmlns:mc="http://schemas.openxmlformats.org/markup-compatibility/2006">
          <mc:Choice Requires="x14">
            <control shapeId="6236" r:id="rId62" name="Check Box 92">
              <controlPr defaultSize="0" autoFill="0" autoLine="0" autoPict="0">
                <anchor moveWithCells="1">
                  <from>
                    <xdr:col>4</xdr:col>
                    <xdr:colOff>0</xdr:colOff>
                    <xdr:row>19</xdr:row>
                    <xdr:rowOff>9525</xdr:rowOff>
                  </from>
                  <to>
                    <xdr:col>6</xdr:col>
                    <xdr:colOff>133350</xdr:colOff>
                    <xdr:row>19</xdr:row>
                    <xdr:rowOff>257175</xdr:rowOff>
                  </to>
                </anchor>
              </controlPr>
            </control>
          </mc:Choice>
        </mc:AlternateContent>
        <mc:AlternateContent xmlns:mc="http://schemas.openxmlformats.org/markup-compatibility/2006">
          <mc:Choice Requires="x14">
            <control shapeId="6237" r:id="rId63" name="Check Box 93">
              <controlPr defaultSize="0" autoFill="0" autoLine="0" autoPict="0">
                <anchor moveWithCells="1">
                  <from>
                    <xdr:col>6</xdr:col>
                    <xdr:colOff>190500</xdr:colOff>
                    <xdr:row>19</xdr:row>
                    <xdr:rowOff>9525</xdr:rowOff>
                  </from>
                  <to>
                    <xdr:col>9</xdr:col>
                    <xdr:colOff>114300</xdr:colOff>
                    <xdr:row>19</xdr:row>
                    <xdr:rowOff>257175</xdr:rowOff>
                  </to>
                </anchor>
              </controlPr>
            </control>
          </mc:Choice>
        </mc:AlternateContent>
        <mc:AlternateContent xmlns:mc="http://schemas.openxmlformats.org/markup-compatibility/2006">
          <mc:Choice Requires="x14">
            <control shapeId="6238" r:id="rId64" name="Check Box 94">
              <controlPr defaultSize="0" autoFill="0" autoLine="0" autoPict="0">
                <anchor moveWithCells="1">
                  <from>
                    <xdr:col>10</xdr:col>
                    <xdr:colOff>0</xdr:colOff>
                    <xdr:row>19</xdr:row>
                    <xdr:rowOff>9525</xdr:rowOff>
                  </from>
                  <to>
                    <xdr:col>12</xdr:col>
                    <xdr:colOff>133350</xdr:colOff>
                    <xdr:row>19</xdr:row>
                    <xdr:rowOff>257175</xdr:rowOff>
                  </to>
                </anchor>
              </controlPr>
            </control>
          </mc:Choice>
        </mc:AlternateContent>
        <mc:AlternateContent xmlns:mc="http://schemas.openxmlformats.org/markup-compatibility/2006">
          <mc:Choice Requires="x14">
            <control shapeId="6239" r:id="rId65" name="Check Box 95">
              <controlPr defaultSize="0" autoFill="0" autoLine="0" autoPict="0">
                <anchor moveWithCells="1">
                  <from>
                    <xdr:col>13</xdr:col>
                    <xdr:colOff>0</xdr:colOff>
                    <xdr:row>19</xdr:row>
                    <xdr:rowOff>9525</xdr:rowOff>
                  </from>
                  <to>
                    <xdr:col>15</xdr:col>
                    <xdr:colOff>133350</xdr:colOff>
                    <xdr:row>19</xdr:row>
                    <xdr:rowOff>257175</xdr:rowOff>
                  </to>
                </anchor>
              </controlPr>
            </control>
          </mc:Choice>
        </mc:AlternateContent>
        <mc:AlternateContent xmlns:mc="http://schemas.openxmlformats.org/markup-compatibility/2006">
          <mc:Choice Requires="x14">
            <control shapeId="6240" r:id="rId66" name="Check Box 96">
              <controlPr defaultSize="0" autoFill="0" autoLine="0" autoPict="0">
                <anchor moveWithCells="1">
                  <from>
                    <xdr:col>16</xdr:col>
                    <xdr:colOff>0</xdr:colOff>
                    <xdr:row>19</xdr:row>
                    <xdr:rowOff>9525</xdr:rowOff>
                  </from>
                  <to>
                    <xdr:col>18</xdr:col>
                    <xdr:colOff>209550</xdr:colOff>
                    <xdr:row>19</xdr:row>
                    <xdr:rowOff>257175</xdr:rowOff>
                  </to>
                </anchor>
              </controlPr>
            </control>
          </mc:Choice>
        </mc:AlternateContent>
        <mc:AlternateContent xmlns:mc="http://schemas.openxmlformats.org/markup-compatibility/2006">
          <mc:Choice Requires="x14">
            <control shapeId="6241" r:id="rId67" name="Group Box 97">
              <controlPr defaultSize="0" autoFill="0" autoPict="0">
                <anchor moveWithCells="1">
                  <from>
                    <xdr:col>3</xdr:col>
                    <xdr:colOff>104775</xdr:colOff>
                    <xdr:row>18</xdr:row>
                    <xdr:rowOff>228600</xdr:rowOff>
                  </from>
                  <to>
                    <xdr:col>19</xdr:col>
                    <xdr:colOff>85725</xdr:colOff>
                    <xdr:row>20</xdr:row>
                    <xdr:rowOff>47625</xdr:rowOff>
                  </to>
                </anchor>
              </controlPr>
            </control>
          </mc:Choice>
        </mc:AlternateContent>
        <mc:AlternateContent xmlns:mc="http://schemas.openxmlformats.org/markup-compatibility/2006">
          <mc:Choice Requires="x14">
            <control shapeId="6242" r:id="rId68" name="Option Button 98">
              <controlPr defaultSize="0" autoFill="0" autoLine="0" autoPict="0">
                <anchor moveWithCells="1">
                  <from>
                    <xdr:col>4</xdr:col>
                    <xdr:colOff>0</xdr:colOff>
                    <xdr:row>20</xdr:row>
                    <xdr:rowOff>28575</xdr:rowOff>
                  </from>
                  <to>
                    <xdr:col>7</xdr:col>
                    <xdr:colOff>28575</xdr:colOff>
                    <xdr:row>20</xdr:row>
                    <xdr:rowOff>238125</xdr:rowOff>
                  </to>
                </anchor>
              </controlPr>
            </control>
          </mc:Choice>
        </mc:AlternateContent>
        <mc:AlternateContent xmlns:mc="http://schemas.openxmlformats.org/markup-compatibility/2006">
          <mc:Choice Requires="x14">
            <control shapeId="6243" r:id="rId69" name="Option Button 99">
              <controlPr defaultSize="0" autoFill="0" autoLine="0" autoPict="0">
                <anchor moveWithCells="1">
                  <from>
                    <xdr:col>6</xdr:col>
                    <xdr:colOff>200025</xdr:colOff>
                    <xdr:row>20</xdr:row>
                    <xdr:rowOff>28575</xdr:rowOff>
                  </from>
                  <to>
                    <xdr:col>10</xdr:col>
                    <xdr:colOff>9525</xdr:colOff>
                    <xdr:row>20</xdr:row>
                    <xdr:rowOff>247650</xdr:rowOff>
                  </to>
                </anchor>
              </controlPr>
            </control>
          </mc:Choice>
        </mc:AlternateContent>
        <mc:AlternateContent xmlns:mc="http://schemas.openxmlformats.org/markup-compatibility/2006">
          <mc:Choice Requires="x14">
            <control shapeId="6244" r:id="rId70" name="Group Box 100">
              <controlPr defaultSize="0" autoFill="0" autoPict="0">
                <anchor moveWithCells="1">
                  <from>
                    <xdr:col>3</xdr:col>
                    <xdr:colOff>95250</xdr:colOff>
                    <xdr:row>19</xdr:row>
                    <xdr:rowOff>238125</xdr:rowOff>
                  </from>
                  <to>
                    <xdr:col>10</xdr:col>
                    <xdr:colOff>19050</xdr:colOff>
                    <xdr:row>21</xdr:row>
                    <xdr:rowOff>66675</xdr:rowOff>
                  </to>
                </anchor>
              </controlPr>
            </control>
          </mc:Choice>
        </mc:AlternateContent>
        <mc:AlternateContent xmlns:mc="http://schemas.openxmlformats.org/markup-compatibility/2006">
          <mc:Choice Requires="x14">
            <control shapeId="6245" r:id="rId71" name="Option Button 101">
              <controlPr defaultSize="0" autoFill="0" autoLine="0" autoPict="0">
                <anchor moveWithCells="1">
                  <from>
                    <xdr:col>21</xdr:col>
                    <xdr:colOff>0</xdr:colOff>
                    <xdr:row>20</xdr:row>
                    <xdr:rowOff>38100</xdr:rowOff>
                  </from>
                  <to>
                    <xdr:col>23</xdr:col>
                    <xdr:colOff>0</xdr:colOff>
                    <xdr:row>20</xdr:row>
                    <xdr:rowOff>238125</xdr:rowOff>
                  </to>
                </anchor>
              </controlPr>
            </control>
          </mc:Choice>
        </mc:AlternateContent>
        <mc:AlternateContent xmlns:mc="http://schemas.openxmlformats.org/markup-compatibility/2006">
          <mc:Choice Requires="x14">
            <control shapeId="6246" r:id="rId72" name="Option Button 102">
              <controlPr defaultSize="0" autoFill="0" autoLine="0" autoPict="0">
                <anchor moveWithCells="1">
                  <from>
                    <xdr:col>22</xdr:col>
                    <xdr:colOff>200025</xdr:colOff>
                    <xdr:row>20</xdr:row>
                    <xdr:rowOff>28575</xdr:rowOff>
                  </from>
                  <to>
                    <xdr:col>25</xdr:col>
                    <xdr:colOff>57150</xdr:colOff>
                    <xdr:row>20</xdr:row>
                    <xdr:rowOff>247650</xdr:rowOff>
                  </to>
                </anchor>
              </controlPr>
            </control>
          </mc:Choice>
        </mc:AlternateContent>
        <mc:AlternateContent xmlns:mc="http://schemas.openxmlformats.org/markup-compatibility/2006">
          <mc:Choice Requires="x14">
            <control shapeId="6247" r:id="rId73" name="Option Button 103">
              <controlPr defaultSize="0" autoFill="0" autoLine="0" autoPict="0">
                <anchor moveWithCells="1">
                  <from>
                    <xdr:col>26</xdr:col>
                    <xdr:colOff>0</xdr:colOff>
                    <xdr:row>20</xdr:row>
                    <xdr:rowOff>38100</xdr:rowOff>
                  </from>
                  <to>
                    <xdr:col>28</xdr:col>
                    <xdr:colOff>76200</xdr:colOff>
                    <xdr:row>20</xdr:row>
                    <xdr:rowOff>238125</xdr:rowOff>
                  </to>
                </anchor>
              </controlPr>
            </control>
          </mc:Choice>
        </mc:AlternateContent>
        <mc:AlternateContent xmlns:mc="http://schemas.openxmlformats.org/markup-compatibility/2006">
          <mc:Choice Requires="x14">
            <control shapeId="6248" r:id="rId74" name="Option Button 104">
              <controlPr defaultSize="0" autoFill="0" autoLine="0" autoPict="0">
                <anchor moveWithCells="1">
                  <from>
                    <xdr:col>28</xdr:col>
                    <xdr:colOff>200025</xdr:colOff>
                    <xdr:row>20</xdr:row>
                    <xdr:rowOff>28575</xdr:rowOff>
                  </from>
                  <to>
                    <xdr:col>31</xdr:col>
                    <xdr:colOff>76200</xdr:colOff>
                    <xdr:row>20</xdr:row>
                    <xdr:rowOff>238125</xdr:rowOff>
                  </to>
                </anchor>
              </controlPr>
            </control>
          </mc:Choice>
        </mc:AlternateContent>
        <mc:AlternateContent xmlns:mc="http://schemas.openxmlformats.org/markup-compatibility/2006">
          <mc:Choice Requires="x14">
            <control shapeId="6249" r:id="rId75" name="Option Button 105">
              <controlPr defaultSize="0" autoFill="0" autoLine="0" autoPict="0">
                <anchor moveWithCells="1">
                  <from>
                    <xdr:col>31</xdr:col>
                    <xdr:colOff>200025</xdr:colOff>
                    <xdr:row>20</xdr:row>
                    <xdr:rowOff>28575</xdr:rowOff>
                  </from>
                  <to>
                    <xdr:col>34</xdr:col>
                    <xdr:colOff>85725</xdr:colOff>
                    <xdr:row>20</xdr:row>
                    <xdr:rowOff>247650</xdr:rowOff>
                  </to>
                </anchor>
              </controlPr>
            </control>
          </mc:Choice>
        </mc:AlternateContent>
        <mc:AlternateContent xmlns:mc="http://schemas.openxmlformats.org/markup-compatibility/2006">
          <mc:Choice Requires="x14">
            <control shapeId="6250" r:id="rId76" name="Group Box 106">
              <controlPr defaultSize="0" autoFill="0" autoPict="0">
                <anchor moveWithCells="1">
                  <from>
                    <xdr:col>20</xdr:col>
                    <xdr:colOff>57150</xdr:colOff>
                    <xdr:row>19</xdr:row>
                    <xdr:rowOff>200025</xdr:rowOff>
                  </from>
                  <to>
                    <xdr:col>35</xdr:col>
                    <xdr:colOff>95250</xdr:colOff>
                    <xdr:row>21</xdr:row>
                    <xdr:rowOff>104775</xdr:rowOff>
                  </to>
                </anchor>
              </controlPr>
            </control>
          </mc:Choice>
        </mc:AlternateContent>
        <mc:AlternateContent xmlns:mc="http://schemas.openxmlformats.org/markup-compatibility/2006">
          <mc:Choice Requires="x14">
            <control shapeId="6251" r:id="rId77" name="Check Box 107">
              <controlPr defaultSize="0" autoFill="0" autoLine="0" autoPict="0">
                <anchor moveWithCells="1">
                  <from>
                    <xdr:col>4</xdr:col>
                    <xdr:colOff>0</xdr:colOff>
                    <xdr:row>22</xdr:row>
                    <xdr:rowOff>19050</xdr:rowOff>
                  </from>
                  <to>
                    <xdr:col>6</xdr:col>
                    <xdr:colOff>133350</xdr:colOff>
                    <xdr:row>23</xdr:row>
                    <xdr:rowOff>0</xdr:rowOff>
                  </to>
                </anchor>
              </controlPr>
            </control>
          </mc:Choice>
        </mc:AlternateContent>
        <mc:AlternateContent xmlns:mc="http://schemas.openxmlformats.org/markup-compatibility/2006">
          <mc:Choice Requires="x14">
            <control shapeId="6252" r:id="rId78" name="Check Box 108">
              <controlPr defaultSize="0" autoFill="0" autoLine="0" autoPict="0">
                <anchor moveWithCells="1">
                  <from>
                    <xdr:col>7</xdr:col>
                    <xdr:colOff>0</xdr:colOff>
                    <xdr:row>22</xdr:row>
                    <xdr:rowOff>19050</xdr:rowOff>
                  </from>
                  <to>
                    <xdr:col>10</xdr:col>
                    <xdr:colOff>0</xdr:colOff>
                    <xdr:row>23</xdr:row>
                    <xdr:rowOff>0</xdr:rowOff>
                  </to>
                </anchor>
              </controlPr>
            </control>
          </mc:Choice>
        </mc:AlternateContent>
        <mc:AlternateContent xmlns:mc="http://schemas.openxmlformats.org/markup-compatibility/2006">
          <mc:Choice Requires="x14">
            <control shapeId="6253" r:id="rId79" name="Check Box 109">
              <controlPr defaultSize="0" autoFill="0" autoLine="0" autoPict="0">
                <anchor moveWithCells="1">
                  <from>
                    <xdr:col>10</xdr:col>
                    <xdr:colOff>0</xdr:colOff>
                    <xdr:row>22</xdr:row>
                    <xdr:rowOff>19050</xdr:rowOff>
                  </from>
                  <to>
                    <xdr:col>12</xdr:col>
                    <xdr:colOff>133350</xdr:colOff>
                    <xdr:row>23</xdr:row>
                    <xdr:rowOff>0</xdr:rowOff>
                  </to>
                </anchor>
              </controlPr>
            </control>
          </mc:Choice>
        </mc:AlternateContent>
        <mc:AlternateContent xmlns:mc="http://schemas.openxmlformats.org/markup-compatibility/2006">
          <mc:Choice Requires="x14">
            <control shapeId="6254" r:id="rId80" name="Check Box 110">
              <controlPr defaultSize="0" autoFill="0" autoLine="0" autoPict="0">
                <anchor moveWithCells="1">
                  <from>
                    <xdr:col>16</xdr:col>
                    <xdr:colOff>0</xdr:colOff>
                    <xdr:row>22</xdr:row>
                    <xdr:rowOff>19050</xdr:rowOff>
                  </from>
                  <to>
                    <xdr:col>18</xdr:col>
                    <xdr:colOff>28575</xdr:colOff>
                    <xdr:row>23</xdr:row>
                    <xdr:rowOff>0</xdr:rowOff>
                  </to>
                </anchor>
              </controlPr>
            </control>
          </mc:Choice>
        </mc:AlternateContent>
        <mc:AlternateContent xmlns:mc="http://schemas.openxmlformats.org/markup-compatibility/2006">
          <mc:Choice Requires="x14">
            <control shapeId="6255" r:id="rId81" name="Check Box 111">
              <controlPr defaultSize="0" autoFill="0" autoLine="0" autoPict="0">
                <anchor moveWithCells="1">
                  <from>
                    <xdr:col>18</xdr:col>
                    <xdr:colOff>0</xdr:colOff>
                    <xdr:row>22</xdr:row>
                    <xdr:rowOff>19050</xdr:rowOff>
                  </from>
                  <to>
                    <xdr:col>20</xdr:col>
                    <xdr:colOff>19050</xdr:colOff>
                    <xdr:row>23</xdr:row>
                    <xdr:rowOff>0</xdr:rowOff>
                  </to>
                </anchor>
              </controlPr>
            </control>
          </mc:Choice>
        </mc:AlternateContent>
        <mc:AlternateContent xmlns:mc="http://schemas.openxmlformats.org/markup-compatibility/2006">
          <mc:Choice Requires="x14">
            <control shapeId="6256" r:id="rId82" name="Check Box 112">
              <controlPr defaultSize="0" autoFill="0" autoLine="0" autoPict="0">
                <anchor moveWithCells="1">
                  <from>
                    <xdr:col>20</xdr:col>
                    <xdr:colOff>0</xdr:colOff>
                    <xdr:row>22</xdr:row>
                    <xdr:rowOff>19050</xdr:rowOff>
                  </from>
                  <to>
                    <xdr:col>24</xdr:col>
                    <xdr:colOff>38100</xdr:colOff>
                    <xdr:row>23</xdr:row>
                    <xdr:rowOff>0</xdr:rowOff>
                  </to>
                </anchor>
              </controlPr>
            </control>
          </mc:Choice>
        </mc:AlternateContent>
        <mc:AlternateContent xmlns:mc="http://schemas.openxmlformats.org/markup-compatibility/2006">
          <mc:Choice Requires="x14">
            <control shapeId="6257" r:id="rId83" name="Check Box 113">
              <controlPr defaultSize="0" autoFill="0" autoLine="0" autoPict="0">
                <anchor moveWithCells="1">
                  <from>
                    <xdr:col>28</xdr:col>
                    <xdr:colOff>0</xdr:colOff>
                    <xdr:row>22</xdr:row>
                    <xdr:rowOff>19050</xdr:rowOff>
                  </from>
                  <to>
                    <xdr:col>31</xdr:col>
                    <xdr:colOff>9525</xdr:colOff>
                    <xdr:row>23</xdr:row>
                    <xdr:rowOff>0</xdr:rowOff>
                  </to>
                </anchor>
              </controlPr>
            </control>
          </mc:Choice>
        </mc:AlternateContent>
        <mc:AlternateContent xmlns:mc="http://schemas.openxmlformats.org/markup-compatibility/2006">
          <mc:Choice Requires="x14">
            <control shapeId="6258" r:id="rId84" name="Group Box 114">
              <controlPr defaultSize="0" autoFill="0" autoPict="0">
                <anchor moveWithCells="1">
                  <from>
                    <xdr:col>3</xdr:col>
                    <xdr:colOff>123825</xdr:colOff>
                    <xdr:row>21</xdr:row>
                    <xdr:rowOff>219075</xdr:rowOff>
                  </from>
                  <to>
                    <xdr:col>35</xdr:col>
                    <xdr:colOff>95250</xdr:colOff>
                    <xdr:row>23</xdr:row>
                    <xdr:rowOff>28575</xdr:rowOff>
                  </to>
                </anchor>
              </controlPr>
            </control>
          </mc:Choice>
        </mc:AlternateContent>
        <mc:AlternateContent xmlns:mc="http://schemas.openxmlformats.org/markup-compatibility/2006">
          <mc:Choice Requires="x14">
            <control shapeId="6259" r:id="rId85" name="Check Box 115">
              <controlPr defaultSize="0" autoFill="0" autoLine="0" autoPict="0">
                <anchor moveWithCells="1">
                  <from>
                    <xdr:col>4</xdr:col>
                    <xdr:colOff>0</xdr:colOff>
                    <xdr:row>23</xdr:row>
                    <xdr:rowOff>19050</xdr:rowOff>
                  </from>
                  <to>
                    <xdr:col>6</xdr:col>
                    <xdr:colOff>133350</xdr:colOff>
                    <xdr:row>24</xdr:row>
                    <xdr:rowOff>0</xdr:rowOff>
                  </to>
                </anchor>
              </controlPr>
            </control>
          </mc:Choice>
        </mc:AlternateContent>
        <mc:AlternateContent xmlns:mc="http://schemas.openxmlformats.org/markup-compatibility/2006">
          <mc:Choice Requires="x14">
            <control shapeId="6260" r:id="rId86" name="Check Box 116">
              <controlPr defaultSize="0" autoFill="0" autoLine="0" autoPict="0">
                <anchor moveWithCells="1">
                  <from>
                    <xdr:col>7</xdr:col>
                    <xdr:colOff>0</xdr:colOff>
                    <xdr:row>23</xdr:row>
                    <xdr:rowOff>19050</xdr:rowOff>
                  </from>
                  <to>
                    <xdr:col>10</xdr:col>
                    <xdr:colOff>0</xdr:colOff>
                    <xdr:row>24</xdr:row>
                    <xdr:rowOff>0</xdr:rowOff>
                  </to>
                </anchor>
              </controlPr>
            </control>
          </mc:Choice>
        </mc:AlternateContent>
        <mc:AlternateContent xmlns:mc="http://schemas.openxmlformats.org/markup-compatibility/2006">
          <mc:Choice Requires="x14">
            <control shapeId="6261" r:id="rId87" name="Check Box 117">
              <controlPr defaultSize="0" autoFill="0" autoLine="0" autoPict="0">
                <anchor moveWithCells="1">
                  <from>
                    <xdr:col>10</xdr:col>
                    <xdr:colOff>0</xdr:colOff>
                    <xdr:row>23</xdr:row>
                    <xdr:rowOff>19050</xdr:rowOff>
                  </from>
                  <to>
                    <xdr:col>12</xdr:col>
                    <xdr:colOff>133350</xdr:colOff>
                    <xdr:row>24</xdr:row>
                    <xdr:rowOff>0</xdr:rowOff>
                  </to>
                </anchor>
              </controlPr>
            </control>
          </mc:Choice>
        </mc:AlternateContent>
        <mc:AlternateContent xmlns:mc="http://schemas.openxmlformats.org/markup-compatibility/2006">
          <mc:Choice Requires="x14">
            <control shapeId="6262" r:id="rId88" name="Check Box 118">
              <controlPr defaultSize="0" autoFill="0" autoLine="0" autoPict="0">
                <anchor moveWithCells="1">
                  <from>
                    <xdr:col>16</xdr:col>
                    <xdr:colOff>0</xdr:colOff>
                    <xdr:row>23</xdr:row>
                    <xdr:rowOff>19050</xdr:rowOff>
                  </from>
                  <to>
                    <xdr:col>18</xdr:col>
                    <xdr:colOff>28575</xdr:colOff>
                    <xdr:row>24</xdr:row>
                    <xdr:rowOff>0</xdr:rowOff>
                  </to>
                </anchor>
              </controlPr>
            </control>
          </mc:Choice>
        </mc:AlternateContent>
        <mc:AlternateContent xmlns:mc="http://schemas.openxmlformats.org/markup-compatibility/2006">
          <mc:Choice Requires="x14">
            <control shapeId="6263" r:id="rId89" name="Check Box 119">
              <controlPr defaultSize="0" autoFill="0" autoLine="0" autoPict="0">
                <anchor moveWithCells="1">
                  <from>
                    <xdr:col>18</xdr:col>
                    <xdr:colOff>0</xdr:colOff>
                    <xdr:row>23</xdr:row>
                    <xdr:rowOff>19050</xdr:rowOff>
                  </from>
                  <to>
                    <xdr:col>20</xdr:col>
                    <xdr:colOff>19050</xdr:colOff>
                    <xdr:row>24</xdr:row>
                    <xdr:rowOff>0</xdr:rowOff>
                  </to>
                </anchor>
              </controlPr>
            </control>
          </mc:Choice>
        </mc:AlternateContent>
        <mc:AlternateContent xmlns:mc="http://schemas.openxmlformats.org/markup-compatibility/2006">
          <mc:Choice Requires="x14">
            <control shapeId="6264" r:id="rId90" name="Check Box 120">
              <controlPr defaultSize="0" autoFill="0" autoLine="0" autoPict="0">
                <anchor moveWithCells="1">
                  <from>
                    <xdr:col>20</xdr:col>
                    <xdr:colOff>0</xdr:colOff>
                    <xdr:row>23</xdr:row>
                    <xdr:rowOff>19050</xdr:rowOff>
                  </from>
                  <to>
                    <xdr:col>24</xdr:col>
                    <xdr:colOff>38100</xdr:colOff>
                    <xdr:row>24</xdr:row>
                    <xdr:rowOff>0</xdr:rowOff>
                  </to>
                </anchor>
              </controlPr>
            </control>
          </mc:Choice>
        </mc:AlternateContent>
        <mc:AlternateContent xmlns:mc="http://schemas.openxmlformats.org/markup-compatibility/2006">
          <mc:Choice Requires="x14">
            <control shapeId="6265" r:id="rId91" name="Check Box 121">
              <controlPr defaultSize="0" autoFill="0" autoLine="0" autoPict="0">
                <anchor moveWithCells="1">
                  <from>
                    <xdr:col>28</xdr:col>
                    <xdr:colOff>0</xdr:colOff>
                    <xdr:row>23</xdr:row>
                    <xdr:rowOff>19050</xdr:rowOff>
                  </from>
                  <to>
                    <xdr:col>31</xdr:col>
                    <xdr:colOff>9525</xdr:colOff>
                    <xdr:row>24</xdr:row>
                    <xdr:rowOff>0</xdr:rowOff>
                  </to>
                </anchor>
              </controlPr>
            </control>
          </mc:Choice>
        </mc:AlternateContent>
        <mc:AlternateContent xmlns:mc="http://schemas.openxmlformats.org/markup-compatibility/2006">
          <mc:Choice Requires="x14">
            <control shapeId="6266" r:id="rId92" name="Group Box 122">
              <controlPr defaultSize="0" autoFill="0" autoPict="0">
                <anchor moveWithCells="1">
                  <from>
                    <xdr:col>3</xdr:col>
                    <xdr:colOff>133350</xdr:colOff>
                    <xdr:row>23</xdr:row>
                    <xdr:rowOff>9525</xdr:rowOff>
                  </from>
                  <to>
                    <xdr:col>35</xdr:col>
                    <xdr:colOff>123825</xdr:colOff>
                    <xdr:row>24</xdr:row>
                    <xdr:rowOff>19050</xdr:rowOff>
                  </to>
                </anchor>
              </controlPr>
            </control>
          </mc:Choice>
        </mc:AlternateContent>
        <mc:AlternateContent xmlns:mc="http://schemas.openxmlformats.org/markup-compatibility/2006">
          <mc:Choice Requires="x14">
            <control shapeId="6267" r:id="rId93" name="Option Button 123">
              <controlPr defaultSize="0" autoFill="0" autoLine="0" autoPict="0">
                <anchor moveWithCells="1">
                  <from>
                    <xdr:col>4</xdr:col>
                    <xdr:colOff>0</xdr:colOff>
                    <xdr:row>24</xdr:row>
                    <xdr:rowOff>38100</xdr:rowOff>
                  </from>
                  <to>
                    <xdr:col>7</xdr:col>
                    <xdr:colOff>200025</xdr:colOff>
                    <xdr:row>24</xdr:row>
                    <xdr:rowOff>228600</xdr:rowOff>
                  </to>
                </anchor>
              </controlPr>
            </control>
          </mc:Choice>
        </mc:AlternateContent>
        <mc:AlternateContent xmlns:mc="http://schemas.openxmlformats.org/markup-compatibility/2006">
          <mc:Choice Requires="x14">
            <control shapeId="6268" r:id="rId94" name="Option Button 124">
              <controlPr defaultSize="0" autoFill="0" autoLine="0" autoPict="0">
                <anchor moveWithCells="1">
                  <from>
                    <xdr:col>7</xdr:col>
                    <xdr:colOff>200025</xdr:colOff>
                    <xdr:row>24</xdr:row>
                    <xdr:rowOff>28575</xdr:rowOff>
                  </from>
                  <to>
                    <xdr:col>12</xdr:col>
                    <xdr:colOff>95250</xdr:colOff>
                    <xdr:row>24</xdr:row>
                    <xdr:rowOff>247650</xdr:rowOff>
                  </to>
                </anchor>
              </controlPr>
            </control>
          </mc:Choice>
        </mc:AlternateContent>
        <mc:AlternateContent xmlns:mc="http://schemas.openxmlformats.org/markup-compatibility/2006">
          <mc:Choice Requires="x14">
            <control shapeId="6269" r:id="rId95" name="Group Box 125">
              <controlPr defaultSize="0" autoFill="0" autoPict="0">
                <anchor moveWithCells="1">
                  <from>
                    <xdr:col>3</xdr:col>
                    <xdr:colOff>142875</xdr:colOff>
                    <xdr:row>23</xdr:row>
                    <xdr:rowOff>228600</xdr:rowOff>
                  </from>
                  <to>
                    <xdr:col>13</xdr:col>
                    <xdr:colOff>142875</xdr:colOff>
                    <xdr:row>25</xdr:row>
                    <xdr:rowOff>104775</xdr:rowOff>
                  </to>
                </anchor>
              </controlPr>
            </control>
          </mc:Choice>
        </mc:AlternateContent>
        <mc:AlternateContent xmlns:mc="http://schemas.openxmlformats.org/markup-compatibility/2006">
          <mc:Choice Requires="x14">
            <control shapeId="6270" r:id="rId96" name="Check Box 126">
              <controlPr defaultSize="0" autoFill="0" autoLine="0" autoPict="0">
                <anchor moveWithCells="1">
                  <from>
                    <xdr:col>4</xdr:col>
                    <xdr:colOff>0</xdr:colOff>
                    <xdr:row>26</xdr:row>
                    <xdr:rowOff>19050</xdr:rowOff>
                  </from>
                  <to>
                    <xdr:col>6</xdr:col>
                    <xdr:colOff>133350</xdr:colOff>
                    <xdr:row>27</xdr:row>
                    <xdr:rowOff>0</xdr:rowOff>
                  </to>
                </anchor>
              </controlPr>
            </control>
          </mc:Choice>
        </mc:AlternateContent>
        <mc:AlternateContent xmlns:mc="http://schemas.openxmlformats.org/markup-compatibility/2006">
          <mc:Choice Requires="x14">
            <control shapeId="6271" r:id="rId97" name="Check Box 127">
              <controlPr defaultSize="0" autoFill="0" autoLine="0" autoPict="0">
                <anchor moveWithCells="1">
                  <from>
                    <xdr:col>7</xdr:col>
                    <xdr:colOff>0</xdr:colOff>
                    <xdr:row>26</xdr:row>
                    <xdr:rowOff>19050</xdr:rowOff>
                  </from>
                  <to>
                    <xdr:col>9</xdr:col>
                    <xdr:colOff>133350</xdr:colOff>
                    <xdr:row>27</xdr:row>
                    <xdr:rowOff>0</xdr:rowOff>
                  </to>
                </anchor>
              </controlPr>
            </control>
          </mc:Choice>
        </mc:AlternateContent>
        <mc:AlternateContent xmlns:mc="http://schemas.openxmlformats.org/markup-compatibility/2006">
          <mc:Choice Requires="x14">
            <control shapeId="6272" r:id="rId98" name="Option Button 128">
              <controlPr defaultSize="0" autoFill="0" autoLine="0" autoPict="0">
                <anchor moveWithCells="1">
                  <from>
                    <xdr:col>9</xdr:col>
                    <xdr:colOff>200025</xdr:colOff>
                    <xdr:row>26</xdr:row>
                    <xdr:rowOff>38100</xdr:rowOff>
                  </from>
                  <to>
                    <xdr:col>12</xdr:col>
                    <xdr:colOff>228600</xdr:colOff>
                    <xdr:row>26</xdr:row>
                    <xdr:rowOff>247650</xdr:rowOff>
                  </to>
                </anchor>
              </controlPr>
            </control>
          </mc:Choice>
        </mc:AlternateContent>
        <mc:AlternateContent xmlns:mc="http://schemas.openxmlformats.org/markup-compatibility/2006">
          <mc:Choice Requires="x14">
            <control shapeId="6273" r:id="rId99" name="Option Button 129">
              <controlPr defaultSize="0" autoFill="0" autoLine="0" autoPict="0">
                <anchor moveWithCells="1">
                  <from>
                    <xdr:col>12</xdr:col>
                    <xdr:colOff>228600</xdr:colOff>
                    <xdr:row>26</xdr:row>
                    <xdr:rowOff>38100</xdr:rowOff>
                  </from>
                  <to>
                    <xdr:col>16</xdr:col>
                    <xdr:colOff>9525</xdr:colOff>
                    <xdr:row>26</xdr:row>
                    <xdr:rowOff>257175</xdr:rowOff>
                  </to>
                </anchor>
              </controlPr>
            </control>
          </mc:Choice>
        </mc:AlternateContent>
        <mc:AlternateContent xmlns:mc="http://schemas.openxmlformats.org/markup-compatibility/2006">
          <mc:Choice Requires="x14">
            <control shapeId="6274" r:id="rId100" name="Option Button 130">
              <controlPr defaultSize="0" autoFill="0" autoLine="0" autoPict="0">
                <anchor moveWithCells="1">
                  <from>
                    <xdr:col>16</xdr:col>
                    <xdr:colOff>200025</xdr:colOff>
                    <xdr:row>26</xdr:row>
                    <xdr:rowOff>38100</xdr:rowOff>
                  </from>
                  <to>
                    <xdr:col>20</xdr:col>
                    <xdr:colOff>104775</xdr:colOff>
                    <xdr:row>26</xdr:row>
                    <xdr:rowOff>247650</xdr:rowOff>
                  </to>
                </anchor>
              </controlPr>
            </control>
          </mc:Choice>
        </mc:AlternateContent>
        <mc:AlternateContent xmlns:mc="http://schemas.openxmlformats.org/markup-compatibility/2006">
          <mc:Choice Requires="x14">
            <control shapeId="6275" r:id="rId101" name="Group Box 131">
              <controlPr defaultSize="0" autoFill="0" autoPict="0">
                <anchor moveWithCells="1">
                  <from>
                    <xdr:col>3</xdr:col>
                    <xdr:colOff>161925</xdr:colOff>
                    <xdr:row>25</xdr:row>
                    <xdr:rowOff>180975</xdr:rowOff>
                  </from>
                  <to>
                    <xdr:col>21</xdr:col>
                    <xdr:colOff>76200</xdr:colOff>
                    <xdr:row>27</xdr:row>
                    <xdr:rowOff>66675</xdr:rowOff>
                  </to>
                </anchor>
              </controlPr>
            </control>
          </mc:Choice>
        </mc:AlternateContent>
        <mc:AlternateContent xmlns:mc="http://schemas.openxmlformats.org/markup-compatibility/2006">
          <mc:Choice Requires="x14">
            <control shapeId="6276" r:id="rId102" name="Option Button 132">
              <controlPr defaultSize="0" autoFill="0" autoLine="0" autoPict="0">
                <anchor moveWithCells="1">
                  <from>
                    <xdr:col>24</xdr:col>
                    <xdr:colOff>0</xdr:colOff>
                    <xdr:row>26</xdr:row>
                    <xdr:rowOff>47625</xdr:rowOff>
                  </from>
                  <to>
                    <xdr:col>27</xdr:col>
                    <xdr:colOff>180975</xdr:colOff>
                    <xdr:row>26</xdr:row>
                    <xdr:rowOff>238125</xdr:rowOff>
                  </to>
                </anchor>
              </controlPr>
            </control>
          </mc:Choice>
        </mc:AlternateContent>
        <mc:AlternateContent xmlns:mc="http://schemas.openxmlformats.org/markup-compatibility/2006">
          <mc:Choice Requires="x14">
            <control shapeId="6277" r:id="rId103" name="Option Button 133">
              <controlPr defaultSize="0" autoFill="0" autoLine="0" autoPict="0">
                <anchor moveWithCells="1">
                  <from>
                    <xdr:col>27</xdr:col>
                    <xdr:colOff>209550</xdr:colOff>
                    <xdr:row>26</xdr:row>
                    <xdr:rowOff>38100</xdr:rowOff>
                  </from>
                  <to>
                    <xdr:col>32</xdr:col>
                    <xdr:colOff>95250</xdr:colOff>
                    <xdr:row>26</xdr:row>
                    <xdr:rowOff>257175</xdr:rowOff>
                  </to>
                </anchor>
              </controlPr>
            </control>
          </mc:Choice>
        </mc:AlternateContent>
        <mc:AlternateContent xmlns:mc="http://schemas.openxmlformats.org/markup-compatibility/2006">
          <mc:Choice Requires="x14">
            <control shapeId="6278" r:id="rId104" name="Group Box 134">
              <controlPr defaultSize="0" autoFill="0" autoPict="0">
                <anchor moveWithCells="1">
                  <from>
                    <xdr:col>23</xdr:col>
                    <xdr:colOff>123825</xdr:colOff>
                    <xdr:row>25</xdr:row>
                    <xdr:rowOff>161925</xdr:rowOff>
                  </from>
                  <to>
                    <xdr:col>33</xdr:col>
                    <xdr:colOff>38100</xdr:colOff>
                    <xdr:row>27</xdr:row>
                    <xdr:rowOff>123825</xdr:rowOff>
                  </to>
                </anchor>
              </controlPr>
            </control>
          </mc:Choice>
        </mc:AlternateContent>
        <mc:AlternateContent xmlns:mc="http://schemas.openxmlformats.org/markup-compatibility/2006">
          <mc:Choice Requires="x14">
            <control shapeId="6279" r:id="rId105" name="Option Button 135">
              <controlPr defaultSize="0" autoFill="0" autoLine="0" autoPict="0">
                <anchor moveWithCells="1">
                  <from>
                    <xdr:col>3</xdr:col>
                    <xdr:colOff>200025</xdr:colOff>
                    <xdr:row>28</xdr:row>
                    <xdr:rowOff>57150</xdr:rowOff>
                  </from>
                  <to>
                    <xdr:col>6</xdr:col>
                    <xdr:colOff>171450</xdr:colOff>
                    <xdr:row>28</xdr:row>
                    <xdr:rowOff>238125</xdr:rowOff>
                  </to>
                </anchor>
              </controlPr>
            </control>
          </mc:Choice>
        </mc:AlternateContent>
        <mc:AlternateContent xmlns:mc="http://schemas.openxmlformats.org/markup-compatibility/2006">
          <mc:Choice Requires="x14">
            <control shapeId="6280" r:id="rId106" name="Option Button 136">
              <controlPr defaultSize="0" autoFill="0" autoLine="0" autoPict="0">
                <anchor moveWithCells="1">
                  <from>
                    <xdr:col>6</xdr:col>
                    <xdr:colOff>200025</xdr:colOff>
                    <xdr:row>28</xdr:row>
                    <xdr:rowOff>28575</xdr:rowOff>
                  </from>
                  <to>
                    <xdr:col>10</xdr:col>
                    <xdr:colOff>190500</xdr:colOff>
                    <xdr:row>28</xdr:row>
                    <xdr:rowOff>257175</xdr:rowOff>
                  </to>
                </anchor>
              </controlPr>
            </control>
          </mc:Choice>
        </mc:AlternateContent>
        <mc:AlternateContent xmlns:mc="http://schemas.openxmlformats.org/markup-compatibility/2006">
          <mc:Choice Requires="x14">
            <control shapeId="6281" r:id="rId107" name="Option Button 137">
              <controlPr defaultSize="0" autoFill="0" autoLine="0" autoPict="0">
                <anchor moveWithCells="1">
                  <from>
                    <xdr:col>10</xdr:col>
                    <xdr:colOff>200025</xdr:colOff>
                    <xdr:row>28</xdr:row>
                    <xdr:rowOff>57150</xdr:rowOff>
                  </from>
                  <to>
                    <xdr:col>15</xdr:col>
                    <xdr:colOff>190500</xdr:colOff>
                    <xdr:row>28</xdr:row>
                    <xdr:rowOff>228600</xdr:rowOff>
                  </to>
                </anchor>
              </controlPr>
            </control>
          </mc:Choice>
        </mc:AlternateContent>
        <mc:AlternateContent xmlns:mc="http://schemas.openxmlformats.org/markup-compatibility/2006">
          <mc:Choice Requires="x14">
            <control shapeId="6282" r:id="rId108" name="Option Button 138">
              <controlPr defaultSize="0" autoFill="0" autoLine="0" autoPict="0">
                <anchor moveWithCells="1">
                  <from>
                    <xdr:col>15</xdr:col>
                    <xdr:colOff>200025</xdr:colOff>
                    <xdr:row>28</xdr:row>
                    <xdr:rowOff>66675</xdr:rowOff>
                  </from>
                  <to>
                    <xdr:col>20</xdr:col>
                    <xdr:colOff>190500</xdr:colOff>
                    <xdr:row>28</xdr:row>
                    <xdr:rowOff>228600</xdr:rowOff>
                  </to>
                </anchor>
              </controlPr>
            </control>
          </mc:Choice>
        </mc:AlternateContent>
        <mc:AlternateContent xmlns:mc="http://schemas.openxmlformats.org/markup-compatibility/2006">
          <mc:Choice Requires="x14">
            <control shapeId="6283" r:id="rId109" name="Group Box 139">
              <controlPr defaultSize="0" autoFill="0" autoPict="0">
                <anchor moveWithCells="1">
                  <from>
                    <xdr:col>3</xdr:col>
                    <xdr:colOff>57150</xdr:colOff>
                    <xdr:row>27</xdr:row>
                    <xdr:rowOff>142875</xdr:rowOff>
                  </from>
                  <to>
                    <xdr:col>21</xdr:col>
                    <xdr:colOff>200025</xdr:colOff>
                    <xdr:row>29</xdr:row>
                    <xdr:rowOff>85725</xdr:rowOff>
                  </to>
                </anchor>
              </controlPr>
            </control>
          </mc:Choice>
        </mc:AlternateContent>
        <mc:AlternateContent xmlns:mc="http://schemas.openxmlformats.org/markup-compatibility/2006">
          <mc:Choice Requires="x14">
            <control shapeId="6284" r:id="rId110" name="Option Button 140">
              <controlPr defaultSize="0" autoFill="0" autoLine="0" autoPict="0">
                <anchor moveWithCells="1">
                  <from>
                    <xdr:col>21</xdr:col>
                    <xdr:colOff>209550</xdr:colOff>
                    <xdr:row>28</xdr:row>
                    <xdr:rowOff>57150</xdr:rowOff>
                  </from>
                  <to>
                    <xdr:col>24</xdr:col>
                    <xdr:colOff>171450</xdr:colOff>
                    <xdr:row>28</xdr:row>
                    <xdr:rowOff>238125</xdr:rowOff>
                  </to>
                </anchor>
              </controlPr>
            </control>
          </mc:Choice>
        </mc:AlternateContent>
        <mc:AlternateContent xmlns:mc="http://schemas.openxmlformats.org/markup-compatibility/2006">
          <mc:Choice Requires="x14">
            <control shapeId="6285" r:id="rId111" name="Option Button 141">
              <controlPr defaultSize="0" autoFill="0" autoLine="0" autoPict="0">
                <anchor moveWithCells="1">
                  <from>
                    <xdr:col>26</xdr:col>
                    <xdr:colOff>0</xdr:colOff>
                    <xdr:row>28</xdr:row>
                    <xdr:rowOff>28575</xdr:rowOff>
                  </from>
                  <to>
                    <xdr:col>29</xdr:col>
                    <xdr:colOff>180975</xdr:colOff>
                    <xdr:row>28</xdr:row>
                    <xdr:rowOff>257175</xdr:rowOff>
                  </to>
                </anchor>
              </controlPr>
            </control>
          </mc:Choice>
        </mc:AlternateContent>
        <mc:AlternateContent xmlns:mc="http://schemas.openxmlformats.org/markup-compatibility/2006">
          <mc:Choice Requires="x14">
            <control shapeId="6286" r:id="rId112" name="Group Box 142">
              <controlPr defaultSize="0" autoFill="0" autoPict="0">
                <anchor moveWithCells="1">
                  <from>
                    <xdr:col>20</xdr:col>
                    <xdr:colOff>171450</xdr:colOff>
                    <xdr:row>27</xdr:row>
                    <xdr:rowOff>180975</xdr:rowOff>
                  </from>
                  <to>
                    <xdr:col>32</xdr:col>
                    <xdr:colOff>28575</xdr:colOff>
                    <xdr:row>29</xdr:row>
                    <xdr:rowOff>38100</xdr:rowOff>
                  </to>
                </anchor>
              </controlPr>
            </control>
          </mc:Choice>
        </mc:AlternateContent>
        <mc:AlternateContent xmlns:mc="http://schemas.openxmlformats.org/markup-compatibility/2006">
          <mc:Choice Requires="x14">
            <control shapeId="6287" r:id="rId113" name="Check Box 143">
              <controlPr defaultSize="0" autoFill="0" autoLine="0" autoPict="0">
                <anchor moveWithCells="1">
                  <from>
                    <xdr:col>3</xdr:col>
                    <xdr:colOff>200025</xdr:colOff>
                    <xdr:row>29</xdr:row>
                    <xdr:rowOff>19050</xdr:rowOff>
                  </from>
                  <to>
                    <xdr:col>8</xdr:col>
                    <xdr:colOff>0</xdr:colOff>
                    <xdr:row>30</xdr:row>
                    <xdr:rowOff>0</xdr:rowOff>
                  </to>
                </anchor>
              </controlPr>
            </control>
          </mc:Choice>
        </mc:AlternateContent>
        <mc:AlternateContent xmlns:mc="http://schemas.openxmlformats.org/markup-compatibility/2006">
          <mc:Choice Requires="x14">
            <control shapeId="6288" r:id="rId114" name="Check Box 144">
              <controlPr defaultSize="0" autoFill="0" autoLine="0" autoPict="0">
                <anchor moveWithCells="1">
                  <from>
                    <xdr:col>8</xdr:col>
                    <xdr:colOff>0</xdr:colOff>
                    <xdr:row>29</xdr:row>
                    <xdr:rowOff>19050</xdr:rowOff>
                  </from>
                  <to>
                    <xdr:col>12</xdr:col>
                    <xdr:colOff>9525</xdr:colOff>
                    <xdr:row>30</xdr:row>
                    <xdr:rowOff>0</xdr:rowOff>
                  </to>
                </anchor>
              </controlPr>
            </control>
          </mc:Choice>
        </mc:AlternateContent>
        <mc:AlternateContent xmlns:mc="http://schemas.openxmlformats.org/markup-compatibility/2006">
          <mc:Choice Requires="x14">
            <control shapeId="6289" r:id="rId115" name="Check Box 145">
              <controlPr defaultSize="0" autoFill="0" autoLine="0" autoPict="0">
                <anchor moveWithCells="1">
                  <from>
                    <xdr:col>12</xdr:col>
                    <xdr:colOff>9525</xdr:colOff>
                    <xdr:row>29</xdr:row>
                    <xdr:rowOff>19050</xdr:rowOff>
                  </from>
                  <to>
                    <xdr:col>16</xdr:col>
                    <xdr:colOff>180975</xdr:colOff>
                    <xdr:row>30</xdr:row>
                    <xdr:rowOff>0</xdr:rowOff>
                  </to>
                </anchor>
              </controlPr>
            </control>
          </mc:Choice>
        </mc:AlternateContent>
        <mc:AlternateContent xmlns:mc="http://schemas.openxmlformats.org/markup-compatibility/2006">
          <mc:Choice Requires="x14">
            <control shapeId="6290" r:id="rId116" name="Check Box 146">
              <controlPr defaultSize="0" autoFill="0" autoLine="0" autoPict="0">
                <anchor moveWithCells="1">
                  <from>
                    <xdr:col>16</xdr:col>
                    <xdr:colOff>200025</xdr:colOff>
                    <xdr:row>29</xdr:row>
                    <xdr:rowOff>19050</xdr:rowOff>
                  </from>
                  <to>
                    <xdr:col>19</xdr:col>
                    <xdr:colOff>161925</xdr:colOff>
                    <xdr:row>30</xdr:row>
                    <xdr:rowOff>0</xdr:rowOff>
                  </to>
                </anchor>
              </controlPr>
            </control>
          </mc:Choice>
        </mc:AlternateContent>
        <mc:AlternateContent xmlns:mc="http://schemas.openxmlformats.org/markup-compatibility/2006">
          <mc:Choice Requires="x14">
            <control shapeId="6291" r:id="rId117" name="Check Box 147">
              <controlPr defaultSize="0" autoFill="0" autoLine="0" autoPict="0">
                <anchor moveWithCells="1">
                  <from>
                    <xdr:col>20</xdr:col>
                    <xdr:colOff>9525</xdr:colOff>
                    <xdr:row>29</xdr:row>
                    <xdr:rowOff>19050</xdr:rowOff>
                  </from>
                  <to>
                    <xdr:col>22</xdr:col>
                    <xdr:colOff>180975</xdr:colOff>
                    <xdr:row>30</xdr:row>
                    <xdr:rowOff>0</xdr:rowOff>
                  </to>
                </anchor>
              </controlPr>
            </control>
          </mc:Choice>
        </mc:AlternateContent>
        <mc:AlternateContent xmlns:mc="http://schemas.openxmlformats.org/markup-compatibility/2006">
          <mc:Choice Requires="x14">
            <control shapeId="6292" r:id="rId118" name="Check Box 148">
              <controlPr defaultSize="0" autoFill="0" autoLine="0" autoPict="0">
                <anchor moveWithCells="1">
                  <from>
                    <xdr:col>23</xdr:col>
                    <xdr:colOff>0</xdr:colOff>
                    <xdr:row>29</xdr:row>
                    <xdr:rowOff>19050</xdr:rowOff>
                  </from>
                  <to>
                    <xdr:col>25</xdr:col>
                    <xdr:colOff>200025</xdr:colOff>
                    <xdr:row>30</xdr:row>
                    <xdr:rowOff>0</xdr:rowOff>
                  </to>
                </anchor>
              </controlPr>
            </control>
          </mc:Choice>
        </mc:AlternateContent>
        <mc:AlternateContent xmlns:mc="http://schemas.openxmlformats.org/markup-compatibility/2006">
          <mc:Choice Requires="x14">
            <control shapeId="6293" r:id="rId119" name="Check Box 149">
              <controlPr defaultSize="0" autoFill="0" autoLine="0" autoPict="0">
                <anchor moveWithCells="1">
                  <from>
                    <xdr:col>26</xdr:col>
                    <xdr:colOff>9525</xdr:colOff>
                    <xdr:row>29</xdr:row>
                    <xdr:rowOff>19050</xdr:rowOff>
                  </from>
                  <to>
                    <xdr:col>28</xdr:col>
                    <xdr:colOff>123825</xdr:colOff>
                    <xdr:row>30</xdr:row>
                    <xdr:rowOff>0</xdr:rowOff>
                  </to>
                </anchor>
              </controlPr>
            </control>
          </mc:Choice>
        </mc:AlternateContent>
        <mc:AlternateContent xmlns:mc="http://schemas.openxmlformats.org/markup-compatibility/2006">
          <mc:Choice Requires="x14">
            <control shapeId="6294" r:id="rId120" name="Group Box 150">
              <controlPr defaultSize="0" autoFill="0" autoPict="0">
                <anchor moveWithCells="1">
                  <from>
                    <xdr:col>3</xdr:col>
                    <xdr:colOff>66675</xdr:colOff>
                    <xdr:row>28</xdr:row>
                    <xdr:rowOff>209550</xdr:rowOff>
                  </from>
                  <to>
                    <xdr:col>32</xdr:col>
                    <xdr:colOff>152400</xdr:colOff>
                    <xdr:row>30</xdr:row>
                    <xdr:rowOff>95250</xdr:rowOff>
                  </to>
                </anchor>
              </controlPr>
            </control>
          </mc:Choice>
        </mc:AlternateContent>
        <mc:AlternateContent xmlns:mc="http://schemas.openxmlformats.org/markup-compatibility/2006">
          <mc:Choice Requires="x14">
            <control shapeId="6295" r:id="rId121" name="Option Button 151">
              <controlPr defaultSize="0" autoFill="0" autoLine="0" autoPict="0">
                <anchor moveWithCells="1">
                  <from>
                    <xdr:col>3</xdr:col>
                    <xdr:colOff>200025</xdr:colOff>
                    <xdr:row>31</xdr:row>
                    <xdr:rowOff>57150</xdr:rowOff>
                  </from>
                  <to>
                    <xdr:col>6</xdr:col>
                    <xdr:colOff>171450</xdr:colOff>
                    <xdr:row>31</xdr:row>
                    <xdr:rowOff>238125</xdr:rowOff>
                  </to>
                </anchor>
              </controlPr>
            </control>
          </mc:Choice>
        </mc:AlternateContent>
        <mc:AlternateContent xmlns:mc="http://schemas.openxmlformats.org/markup-compatibility/2006">
          <mc:Choice Requires="x14">
            <control shapeId="6296" r:id="rId122" name="Option Button 152">
              <controlPr defaultSize="0" autoFill="0" autoLine="0" autoPict="0">
                <anchor moveWithCells="1">
                  <from>
                    <xdr:col>6</xdr:col>
                    <xdr:colOff>200025</xdr:colOff>
                    <xdr:row>31</xdr:row>
                    <xdr:rowOff>28575</xdr:rowOff>
                  </from>
                  <to>
                    <xdr:col>10</xdr:col>
                    <xdr:colOff>190500</xdr:colOff>
                    <xdr:row>31</xdr:row>
                    <xdr:rowOff>257175</xdr:rowOff>
                  </to>
                </anchor>
              </controlPr>
            </control>
          </mc:Choice>
        </mc:AlternateContent>
        <mc:AlternateContent xmlns:mc="http://schemas.openxmlformats.org/markup-compatibility/2006">
          <mc:Choice Requires="x14">
            <control shapeId="6297" r:id="rId123" name="Option Button 153">
              <controlPr defaultSize="0" autoFill="0" autoLine="0" autoPict="0">
                <anchor moveWithCells="1">
                  <from>
                    <xdr:col>10</xdr:col>
                    <xdr:colOff>200025</xdr:colOff>
                    <xdr:row>31</xdr:row>
                    <xdr:rowOff>57150</xdr:rowOff>
                  </from>
                  <to>
                    <xdr:col>15</xdr:col>
                    <xdr:colOff>190500</xdr:colOff>
                    <xdr:row>31</xdr:row>
                    <xdr:rowOff>228600</xdr:rowOff>
                  </to>
                </anchor>
              </controlPr>
            </control>
          </mc:Choice>
        </mc:AlternateContent>
        <mc:AlternateContent xmlns:mc="http://schemas.openxmlformats.org/markup-compatibility/2006">
          <mc:Choice Requires="x14">
            <control shapeId="6298" r:id="rId124" name="Option Button 154">
              <controlPr defaultSize="0" autoFill="0" autoLine="0" autoPict="0">
                <anchor moveWithCells="1">
                  <from>
                    <xdr:col>15</xdr:col>
                    <xdr:colOff>200025</xdr:colOff>
                    <xdr:row>31</xdr:row>
                    <xdr:rowOff>66675</xdr:rowOff>
                  </from>
                  <to>
                    <xdr:col>20</xdr:col>
                    <xdr:colOff>190500</xdr:colOff>
                    <xdr:row>31</xdr:row>
                    <xdr:rowOff>228600</xdr:rowOff>
                  </to>
                </anchor>
              </controlPr>
            </control>
          </mc:Choice>
        </mc:AlternateContent>
        <mc:AlternateContent xmlns:mc="http://schemas.openxmlformats.org/markup-compatibility/2006">
          <mc:Choice Requires="x14">
            <control shapeId="6299" r:id="rId125" name="Option Button 155">
              <controlPr defaultSize="0" autoFill="0" autoLine="0" autoPict="0">
                <anchor moveWithCells="1">
                  <from>
                    <xdr:col>21</xdr:col>
                    <xdr:colOff>0</xdr:colOff>
                    <xdr:row>31</xdr:row>
                    <xdr:rowOff>57150</xdr:rowOff>
                  </from>
                  <to>
                    <xdr:col>23</xdr:col>
                    <xdr:colOff>171450</xdr:colOff>
                    <xdr:row>31</xdr:row>
                    <xdr:rowOff>238125</xdr:rowOff>
                  </to>
                </anchor>
              </controlPr>
            </control>
          </mc:Choice>
        </mc:AlternateContent>
        <mc:AlternateContent xmlns:mc="http://schemas.openxmlformats.org/markup-compatibility/2006">
          <mc:Choice Requires="x14">
            <control shapeId="6300" r:id="rId126" name="Option Button 156">
              <controlPr defaultSize="0" autoFill="0" autoLine="0" autoPict="0">
                <anchor moveWithCells="1">
                  <from>
                    <xdr:col>24</xdr:col>
                    <xdr:colOff>0</xdr:colOff>
                    <xdr:row>31</xdr:row>
                    <xdr:rowOff>38100</xdr:rowOff>
                  </from>
                  <to>
                    <xdr:col>27</xdr:col>
                    <xdr:colOff>57150</xdr:colOff>
                    <xdr:row>31</xdr:row>
                    <xdr:rowOff>247650</xdr:rowOff>
                  </to>
                </anchor>
              </controlPr>
            </control>
          </mc:Choice>
        </mc:AlternateContent>
        <mc:AlternateContent xmlns:mc="http://schemas.openxmlformats.org/markup-compatibility/2006">
          <mc:Choice Requires="x14">
            <control shapeId="6301" r:id="rId127" name="Group Box 157">
              <controlPr defaultSize="0" autoFill="0" autoPict="0">
                <anchor moveWithCells="1">
                  <from>
                    <xdr:col>3</xdr:col>
                    <xdr:colOff>38100</xdr:colOff>
                    <xdr:row>30</xdr:row>
                    <xdr:rowOff>200025</xdr:rowOff>
                  </from>
                  <to>
                    <xdr:col>29</xdr:col>
                    <xdr:colOff>95250</xdr:colOff>
                    <xdr:row>32</xdr:row>
                    <xdr:rowOff>190500</xdr:rowOff>
                  </to>
                </anchor>
              </controlPr>
            </control>
          </mc:Choice>
        </mc:AlternateContent>
        <mc:AlternateContent xmlns:mc="http://schemas.openxmlformats.org/markup-compatibility/2006">
          <mc:Choice Requires="x14">
            <control shapeId="6302" r:id="rId128" name="Check Box 158">
              <controlPr defaultSize="0" autoFill="0" autoLine="0" autoPict="0">
                <anchor moveWithCells="1">
                  <from>
                    <xdr:col>4</xdr:col>
                    <xdr:colOff>0</xdr:colOff>
                    <xdr:row>34</xdr:row>
                    <xdr:rowOff>9525</xdr:rowOff>
                  </from>
                  <to>
                    <xdr:col>7</xdr:col>
                    <xdr:colOff>171450</xdr:colOff>
                    <xdr:row>34</xdr:row>
                    <xdr:rowOff>257175</xdr:rowOff>
                  </to>
                </anchor>
              </controlPr>
            </control>
          </mc:Choice>
        </mc:AlternateContent>
        <mc:AlternateContent xmlns:mc="http://schemas.openxmlformats.org/markup-compatibility/2006">
          <mc:Choice Requires="x14">
            <control shapeId="6303" r:id="rId129" name="Check Box 159">
              <controlPr defaultSize="0" autoFill="0" autoLine="0" autoPict="0">
                <anchor moveWithCells="1">
                  <from>
                    <xdr:col>8</xdr:col>
                    <xdr:colOff>0</xdr:colOff>
                    <xdr:row>34</xdr:row>
                    <xdr:rowOff>9525</xdr:rowOff>
                  </from>
                  <to>
                    <xdr:col>12</xdr:col>
                    <xdr:colOff>9525</xdr:colOff>
                    <xdr:row>34</xdr:row>
                    <xdr:rowOff>257175</xdr:rowOff>
                  </to>
                </anchor>
              </controlPr>
            </control>
          </mc:Choice>
        </mc:AlternateContent>
        <mc:AlternateContent xmlns:mc="http://schemas.openxmlformats.org/markup-compatibility/2006">
          <mc:Choice Requires="x14">
            <control shapeId="6304" r:id="rId130" name="Check Box 160">
              <controlPr defaultSize="0" autoFill="0" autoLine="0" autoPict="0">
                <anchor moveWithCells="1">
                  <from>
                    <xdr:col>12</xdr:col>
                    <xdr:colOff>9525</xdr:colOff>
                    <xdr:row>34</xdr:row>
                    <xdr:rowOff>9525</xdr:rowOff>
                  </from>
                  <to>
                    <xdr:col>16</xdr:col>
                    <xdr:colOff>0</xdr:colOff>
                    <xdr:row>34</xdr:row>
                    <xdr:rowOff>257175</xdr:rowOff>
                  </to>
                </anchor>
              </controlPr>
            </control>
          </mc:Choice>
        </mc:AlternateContent>
        <mc:AlternateContent xmlns:mc="http://schemas.openxmlformats.org/markup-compatibility/2006">
          <mc:Choice Requires="x14">
            <control shapeId="6305" r:id="rId131" name="Group Box 161">
              <controlPr defaultSize="0" autoFill="0" autoPict="0">
                <anchor moveWithCells="1">
                  <from>
                    <xdr:col>3</xdr:col>
                    <xdr:colOff>133350</xdr:colOff>
                    <xdr:row>33</xdr:row>
                    <xdr:rowOff>219075</xdr:rowOff>
                  </from>
                  <to>
                    <xdr:col>16</xdr:col>
                    <xdr:colOff>142875</xdr:colOff>
                    <xdr:row>35</xdr:row>
                    <xdr:rowOff>142875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G69"/>
  <sheetViews>
    <sheetView showGridLines="0" zoomScaleNormal="100" zoomScaleSheetLayoutView="100" zoomScalePageLayoutView="60" workbookViewId="0">
      <selection activeCell="C8" sqref="C8:D8"/>
    </sheetView>
  </sheetViews>
  <sheetFormatPr defaultRowHeight="13.5"/>
  <cols>
    <col min="1" max="3" width="2.625" style="217" customWidth="1"/>
    <col min="4" max="4" width="6" style="217" customWidth="1"/>
    <col min="5" max="5" width="2.125" style="217" customWidth="1"/>
    <col min="6" max="6" width="3.625" style="217" customWidth="1"/>
    <col min="7" max="7" width="2.125" style="217" customWidth="1"/>
    <col min="8" max="8" width="3.625" style="217" customWidth="1"/>
    <col min="9" max="9" width="2.125" style="217" customWidth="1"/>
    <col min="10" max="10" width="3.125" style="217" customWidth="1"/>
    <col min="11" max="16" width="2.625" style="217" customWidth="1"/>
    <col min="17" max="17" width="2.125" style="217" customWidth="1"/>
    <col min="18" max="18" width="3.125" style="217" customWidth="1"/>
    <col min="19" max="19" width="2.125" style="217" customWidth="1"/>
    <col min="20" max="22" width="3.625" style="217" customWidth="1"/>
    <col min="23" max="23" width="3.375" style="217" customWidth="1"/>
    <col min="24" max="30" width="3.5" style="217" customWidth="1"/>
    <col min="31" max="31" width="2" style="217" customWidth="1"/>
    <col min="32" max="47" width="2.625" style="213" customWidth="1"/>
    <col min="48" max="16384" width="9" style="213"/>
  </cols>
  <sheetData>
    <row r="1" spans="1:35" ht="13.5" customHeight="1">
      <c r="A1" s="235" t="s">
        <v>11909</v>
      </c>
      <c r="I1" s="300"/>
      <c r="J1" s="629" t="s">
        <v>11918</v>
      </c>
      <c r="K1" s="629"/>
      <c r="L1" s="629"/>
      <c r="M1" s="629"/>
      <c r="N1" s="629"/>
      <c r="O1" s="629"/>
      <c r="P1" s="629"/>
      <c r="Q1" s="629"/>
      <c r="R1" s="629"/>
      <c r="S1" s="629"/>
      <c r="T1" s="629"/>
      <c r="U1" s="629"/>
      <c r="V1" s="629"/>
      <c r="W1" s="300"/>
      <c r="X1" s="300"/>
      <c r="Y1" s="300"/>
      <c r="AE1" s="293" t="s">
        <v>11911</v>
      </c>
    </row>
    <row r="2" spans="1:35" ht="13.5" customHeight="1">
      <c r="A2" s="235" t="s">
        <v>11910</v>
      </c>
      <c r="I2" s="300"/>
      <c r="J2" s="629"/>
      <c r="K2" s="629"/>
      <c r="L2" s="629"/>
      <c r="M2" s="629"/>
      <c r="N2" s="629"/>
      <c r="O2" s="629"/>
      <c r="P2" s="629"/>
      <c r="Q2" s="629"/>
      <c r="R2" s="629"/>
      <c r="S2" s="629"/>
      <c r="T2" s="629"/>
      <c r="U2" s="629"/>
      <c r="V2" s="629"/>
      <c r="W2" s="300"/>
      <c r="X2" s="300"/>
      <c r="Y2" s="300"/>
    </row>
    <row r="3" spans="1:35">
      <c r="A3" s="212" t="s">
        <v>11618</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row>
    <row r="4" spans="1:35">
      <c r="A4" s="212" t="s">
        <v>11619</v>
      </c>
      <c r="B4" s="212"/>
      <c r="C4" s="212"/>
      <c r="D4" s="212"/>
      <c r="E4" s="212"/>
      <c r="F4" s="212"/>
      <c r="G4" s="212"/>
      <c r="H4" s="212"/>
      <c r="I4" s="212"/>
      <c r="J4" s="212"/>
      <c r="K4" s="212"/>
      <c r="L4" s="212"/>
      <c r="M4" s="212"/>
      <c r="N4" s="212"/>
      <c r="O4" s="212"/>
      <c r="P4" s="212"/>
      <c r="Q4" s="212"/>
      <c r="R4" s="212"/>
      <c r="S4" s="212"/>
      <c r="T4" s="212"/>
      <c r="U4" s="212"/>
      <c r="V4" s="214"/>
      <c r="W4" s="212"/>
      <c r="X4" s="212"/>
      <c r="Y4" s="212"/>
      <c r="Z4" s="212"/>
      <c r="AA4" s="212"/>
      <c r="AB4" s="212"/>
      <c r="AC4" s="212"/>
      <c r="AD4" s="212"/>
      <c r="AE4" s="212"/>
      <c r="AI4" s="215"/>
    </row>
    <row r="5" spans="1:35" ht="15" customHeight="1">
      <c r="A5" s="623" t="s">
        <v>11620</v>
      </c>
      <c r="B5" s="623"/>
      <c r="C5" s="624" t="str">
        <f>IF(患者氏名&lt;&gt;"",患者氏名,"")</f>
        <v/>
      </c>
      <c r="D5" s="624"/>
      <c r="E5" s="624"/>
      <c r="F5" s="624"/>
      <c r="G5" s="624"/>
      <c r="H5" s="624"/>
      <c r="I5" s="624"/>
      <c r="J5" s="624"/>
      <c r="K5" s="626" t="s">
        <v>11621</v>
      </c>
      <c r="L5" s="626"/>
      <c r="M5" s="627" t="str">
        <f>IF(診断名&lt;&gt;"",診断名,"")</f>
        <v/>
      </c>
      <c r="N5" s="627"/>
      <c r="O5" s="627"/>
      <c r="P5" s="627"/>
      <c r="Q5" s="627"/>
      <c r="R5" s="627"/>
      <c r="S5" s="627"/>
      <c r="T5" s="627"/>
      <c r="U5" s="216" t="s">
        <v>11622</v>
      </c>
      <c r="W5" s="216"/>
      <c r="X5" s="216"/>
      <c r="Y5" s="216"/>
      <c r="Z5" s="216"/>
      <c r="AA5" s="218"/>
      <c r="AB5" s="216"/>
      <c r="AC5" s="216"/>
      <c r="AD5" s="216"/>
      <c r="AE5" s="216"/>
    </row>
    <row r="6" spans="1:35" ht="15" customHeight="1">
      <c r="A6" s="623"/>
      <c r="B6" s="623"/>
      <c r="C6" s="625"/>
      <c r="D6" s="625"/>
      <c r="E6" s="625"/>
      <c r="F6" s="625"/>
      <c r="G6" s="625"/>
      <c r="H6" s="625"/>
      <c r="I6" s="625"/>
      <c r="J6" s="625"/>
      <c r="K6" s="626"/>
      <c r="L6" s="626"/>
      <c r="M6" s="628"/>
      <c r="N6" s="628"/>
      <c r="O6" s="628"/>
      <c r="P6" s="628"/>
      <c r="Q6" s="628"/>
      <c r="R6" s="628"/>
      <c r="S6" s="628"/>
      <c r="T6" s="628"/>
      <c r="U6" s="219"/>
      <c r="V6" s="219"/>
      <c r="W6" s="219"/>
      <c r="X6" s="219"/>
      <c r="Y6" s="219"/>
      <c r="Z6" s="219"/>
      <c r="AA6" s="219"/>
      <c r="AB6" s="219"/>
      <c r="AC6" s="219"/>
      <c r="AD6" s="219"/>
      <c r="AE6" s="219"/>
      <c r="AF6" s="220"/>
      <c r="AG6" s="220"/>
    </row>
    <row r="7" spans="1:35" ht="15" customHeight="1">
      <c r="A7" s="221" t="s">
        <v>11623</v>
      </c>
      <c r="B7" s="216"/>
      <c r="C7" s="222"/>
      <c r="D7" s="630" t="str">
        <f>IF(患者生年月日&lt;&gt;"",患者生年月日,"")</f>
        <v/>
      </c>
      <c r="E7" s="630"/>
      <c r="F7" s="630"/>
      <c r="G7" s="630"/>
      <c r="H7" s="630"/>
      <c r="I7" s="785" t="str">
        <f>IF(患者生年月日="","",DATEDIF(患者生年月日,O65&amp;"/"&amp;R65&amp;"/"&amp;U65,"Y"))</f>
        <v/>
      </c>
      <c r="J7" s="785"/>
      <c r="K7" s="224" t="s">
        <v>11624</v>
      </c>
      <c r="L7" s="626" t="s">
        <v>11625</v>
      </c>
      <c r="M7" s="626"/>
      <c r="N7" s="632"/>
      <c r="O7" s="633"/>
      <c r="P7" s="633"/>
      <c r="Q7" s="633"/>
      <c r="R7" s="633"/>
      <c r="S7" s="633"/>
      <c r="T7" s="633"/>
      <c r="U7" s="633"/>
      <c r="V7" s="633"/>
      <c r="W7" s="633"/>
      <c r="X7" s="295" t="s">
        <v>11626</v>
      </c>
      <c r="Y7" s="216"/>
      <c r="Z7" s="216"/>
      <c r="AA7" s="218"/>
      <c r="AB7" s="216"/>
      <c r="AC7" s="216"/>
      <c r="AD7" s="216"/>
      <c r="AE7" s="216"/>
    </row>
    <row r="8" spans="1:35" ht="15" customHeight="1">
      <c r="A8" s="219" t="s">
        <v>11627</v>
      </c>
      <c r="B8" s="219"/>
      <c r="C8" s="635"/>
      <c r="D8" s="635"/>
      <c r="E8" s="214" t="s">
        <v>11628</v>
      </c>
      <c r="F8" s="225"/>
      <c r="G8" s="219" t="s">
        <v>11629</v>
      </c>
      <c r="H8" s="225"/>
      <c r="I8" s="635"/>
      <c r="J8" s="635"/>
      <c r="K8" s="214" t="s">
        <v>11630</v>
      </c>
      <c r="L8" s="626"/>
      <c r="M8" s="626"/>
      <c r="N8" s="634"/>
      <c r="O8" s="634"/>
      <c r="P8" s="634"/>
      <c r="Q8" s="634"/>
      <c r="R8" s="634"/>
      <c r="S8" s="634"/>
      <c r="T8" s="634"/>
      <c r="U8" s="634"/>
      <c r="V8" s="634"/>
      <c r="W8" s="634"/>
      <c r="X8" s="225" t="s">
        <v>11631</v>
      </c>
      <c r="Y8" s="225"/>
      <c r="Z8" s="225"/>
      <c r="AA8" s="226"/>
      <c r="AB8" s="219"/>
      <c r="AC8" s="219"/>
      <c r="AD8" s="225"/>
      <c r="AE8" s="225"/>
    </row>
    <row r="9" spans="1:35" ht="4.5" customHeight="1">
      <c r="A9" s="223"/>
      <c r="B9" s="223"/>
      <c r="C9" s="223"/>
      <c r="D9" s="223"/>
      <c r="E9" s="222"/>
      <c r="F9" s="222"/>
      <c r="G9" s="222"/>
      <c r="H9" s="222"/>
      <c r="I9" s="222"/>
      <c r="J9" s="222"/>
      <c r="K9" s="222"/>
      <c r="L9" s="222"/>
      <c r="M9" s="227"/>
      <c r="N9" s="227"/>
      <c r="O9" s="227"/>
      <c r="P9" s="227"/>
      <c r="Q9" s="227"/>
      <c r="R9" s="227"/>
      <c r="S9" s="227"/>
      <c r="T9" s="227"/>
      <c r="U9" s="227"/>
      <c r="V9" s="227"/>
      <c r="W9" s="227"/>
      <c r="X9" s="227"/>
      <c r="Y9" s="227"/>
      <c r="Z9" s="227"/>
      <c r="AA9" s="227"/>
      <c r="AB9" s="227"/>
      <c r="AC9" s="227"/>
      <c r="AD9" s="227"/>
      <c r="AE9" s="227"/>
    </row>
    <row r="10" spans="1:35" ht="15.75" customHeight="1">
      <c r="A10" s="636" t="s">
        <v>11632</v>
      </c>
      <c r="B10" s="637"/>
      <c r="C10" s="637"/>
      <c r="D10" s="638"/>
      <c r="E10" s="636" t="s">
        <v>11633</v>
      </c>
      <c r="F10" s="643"/>
      <c r="G10" s="645"/>
      <c r="H10" s="645"/>
      <c r="I10" s="645"/>
      <c r="J10" s="645"/>
      <c r="K10" s="645"/>
      <c r="L10" s="645"/>
      <c r="M10" s="645"/>
      <c r="N10" s="647" t="s">
        <v>11634</v>
      </c>
      <c r="O10" s="647"/>
      <c r="P10" s="649" t="s">
        <v>11635</v>
      </c>
      <c r="Q10" s="649"/>
      <c r="R10" s="649"/>
      <c r="S10" s="221" t="s">
        <v>11636</v>
      </c>
      <c r="T10" s="227"/>
      <c r="U10" s="221"/>
      <c r="V10" s="216"/>
      <c r="W10" s="218"/>
      <c r="X10" s="229"/>
      <c r="Y10" s="216"/>
      <c r="Z10" s="216"/>
      <c r="AA10" s="230"/>
      <c r="AB10" s="230"/>
      <c r="AC10" s="229"/>
      <c r="AD10" s="229"/>
      <c r="AE10" s="231"/>
      <c r="AI10" s="232"/>
    </row>
    <row r="11" spans="1:35" ht="15.75" customHeight="1">
      <c r="A11" s="639"/>
      <c r="B11" s="640"/>
      <c r="C11" s="640"/>
      <c r="D11" s="641"/>
      <c r="E11" s="639"/>
      <c r="F11" s="644"/>
      <c r="G11" s="646"/>
      <c r="H11" s="646"/>
      <c r="I11" s="646"/>
      <c r="J11" s="646"/>
      <c r="K11" s="646"/>
      <c r="L11" s="646"/>
      <c r="M11" s="646"/>
      <c r="N11" s="648"/>
      <c r="O11" s="648"/>
      <c r="P11" s="650"/>
      <c r="Q11" s="650"/>
      <c r="R11" s="650"/>
      <c r="S11" s="221" t="s">
        <v>11637</v>
      </c>
      <c r="T11" s="227"/>
      <c r="U11" s="221"/>
      <c r="V11" s="216"/>
      <c r="W11" s="236"/>
      <c r="X11" s="229"/>
      <c r="Y11" s="229"/>
      <c r="Z11" s="229"/>
      <c r="AA11" s="216"/>
      <c r="AB11" s="216"/>
      <c r="AC11" s="216"/>
      <c r="AD11" s="216"/>
      <c r="AE11" s="237"/>
    </row>
    <row r="12" spans="1:35" ht="14.25" customHeight="1">
      <c r="A12" s="639"/>
      <c r="B12" s="640"/>
      <c r="C12" s="640"/>
      <c r="D12" s="641"/>
      <c r="E12" s="238" t="s">
        <v>11638</v>
      </c>
      <c r="F12" s="212" t="s">
        <v>11639</v>
      </c>
      <c r="G12" s="235"/>
      <c r="H12" s="235"/>
      <c r="I12" s="235"/>
      <c r="J12" s="235"/>
      <c r="K12" s="235"/>
      <c r="L12" s="235"/>
      <c r="M12" s="235"/>
      <c r="N12" s="235"/>
      <c r="O12" s="235"/>
      <c r="P12" s="235"/>
      <c r="Q12" s="235"/>
      <c r="T12" s="239"/>
      <c r="U12" s="212"/>
      <c r="W12" s="239"/>
      <c r="X12" s="240"/>
      <c r="Y12" s="239"/>
      <c r="Z12" s="239"/>
      <c r="AA12" s="239"/>
      <c r="AB12" s="239"/>
      <c r="AC12" s="239"/>
      <c r="AD12" s="239"/>
      <c r="AE12" s="241"/>
    </row>
    <row r="13" spans="1:35" ht="14.25" customHeight="1">
      <c r="A13" s="642"/>
      <c r="B13" s="640"/>
      <c r="C13" s="640"/>
      <c r="D13" s="641"/>
      <c r="E13" s="214"/>
      <c r="F13" s="214" t="s">
        <v>11640</v>
      </c>
      <c r="G13" s="242"/>
      <c r="H13" s="242"/>
      <c r="I13" s="242"/>
      <c r="J13" s="242"/>
      <c r="K13" s="242"/>
      <c r="L13" s="242"/>
      <c r="M13" s="242"/>
      <c r="N13" s="242"/>
      <c r="O13" s="242"/>
      <c r="P13" s="242"/>
      <c r="Q13" s="242"/>
      <c r="R13" s="242"/>
      <c r="S13" s="242"/>
      <c r="T13" s="225"/>
      <c r="U13" s="225"/>
      <c r="V13" s="225"/>
      <c r="W13" s="225"/>
      <c r="X13" s="225"/>
      <c r="Y13" s="225"/>
      <c r="Z13" s="225"/>
      <c r="AA13" s="225"/>
      <c r="AB13" s="225"/>
      <c r="AC13" s="225"/>
      <c r="AD13" s="225"/>
      <c r="AE13" s="243"/>
    </row>
    <row r="14" spans="1:35" ht="14.25" customHeight="1">
      <c r="A14" s="642"/>
      <c r="B14" s="640"/>
      <c r="C14" s="640"/>
      <c r="D14" s="641"/>
      <c r="E14" s="786" t="s">
        <v>11641</v>
      </c>
      <c r="F14" s="787"/>
      <c r="G14" s="787"/>
      <c r="H14" s="787"/>
      <c r="I14" s="290"/>
      <c r="J14" s="244"/>
      <c r="K14" s="245"/>
      <c r="L14" s="258"/>
      <c r="M14" s="245"/>
      <c r="N14" s="245"/>
      <c r="O14" s="245"/>
      <c r="P14" s="258"/>
      <c r="Q14" s="245"/>
      <c r="R14" s="258"/>
      <c r="S14" s="245"/>
      <c r="T14" s="245"/>
      <c r="U14" s="258"/>
      <c r="V14" s="245"/>
      <c r="W14" s="222"/>
      <c r="X14" s="227"/>
      <c r="Y14" s="222"/>
      <c r="Z14" s="222"/>
      <c r="AA14" s="222"/>
      <c r="AB14" s="222"/>
      <c r="AC14" s="222"/>
      <c r="AD14" s="222"/>
      <c r="AE14" s="246"/>
      <c r="AH14" s="247"/>
    </row>
    <row r="15" spans="1:35" ht="14.25" customHeight="1">
      <c r="A15" s="642"/>
      <c r="B15" s="640"/>
      <c r="C15" s="640"/>
      <c r="D15" s="641"/>
      <c r="E15" s="788"/>
      <c r="F15" s="789"/>
      <c r="G15" s="789"/>
      <c r="H15" s="789"/>
      <c r="I15" s="247"/>
      <c r="L15" s="248" t="s">
        <v>11642</v>
      </c>
      <c r="M15" s="249"/>
      <c r="N15" s="235"/>
      <c r="O15" s="235"/>
      <c r="P15" s="235"/>
      <c r="Q15" s="235" t="s">
        <v>11643</v>
      </c>
      <c r="R15" s="235"/>
      <c r="S15" s="235"/>
      <c r="T15" s="248" t="s">
        <v>11644</v>
      </c>
      <c r="U15" s="249"/>
      <c r="V15" s="235"/>
      <c r="W15" s="235"/>
      <c r="X15" s="217" t="s">
        <v>11643</v>
      </c>
      <c r="Y15" s="235"/>
      <c r="Z15" s="250"/>
      <c r="AA15" s="235"/>
      <c r="AB15" s="235"/>
      <c r="AC15" s="235"/>
      <c r="AD15" s="235"/>
      <c r="AE15" s="251"/>
      <c r="AH15" s="247"/>
    </row>
    <row r="16" spans="1:35" ht="14.25" customHeight="1">
      <c r="A16" s="642"/>
      <c r="B16" s="640"/>
      <c r="C16" s="640"/>
      <c r="D16" s="641"/>
      <c r="E16" s="790" t="s">
        <v>11645</v>
      </c>
      <c r="F16" s="791"/>
      <c r="G16" s="791"/>
      <c r="H16" s="791"/>
      <c r="I16" s="273"/>
      <c r="J16" s="252"/>
      <c r="K16" s="253"/>
      <c r="L16" s="273"/>
      <c r="M16" s="253"/>
      <c r="N16" s="253"/>
      <c r="O16" s="253"/>
      <c r="P16" s="273"/>
      <c r="Q16" s="253"/>
      <c r="R16" s="253"/>
      <c r="S16" s="225" t="s">
        <v>11646</v>
      </c>
      <c r="T16" s="225" t="s">
        <v>11647</v>
      </c>
      <c r="U16" s="254"/>
      <c r="V16" s="255"/>
      <c r="W16" s="225"/>
      <c r="X16" s="225"/>
      <c r="Y16" s="225" t="s">
        <v>11643</v>
      </c>
      <c r="Z16" s="273"/>
      <c r="AA16" s="225"/>
      <c r="AB16" s="225"/>
      <c r="AC16" s="225"/>
      <c r="AD16" s="225"/>
      <c r="AE16" s="243"/>
      <c r="AH16" s="235"/>
    </row>
    <row r="17" spans="1:33" ht="14.25" customHeight="1">
      <c r="A17" s="655"/>
      <c r="B17" s="656"/>
      <c r="C17" s="656"/>
      <c r="D17" s="657"/>
      <c r="E17" s="294" t="s">
        <v>11648</v>
      </c>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41"/>
    </row>
    <row r="18" spans="1:33" ht="14.25" customHeight="1">
      <c r="A18" s="655" t="s">
        <v>11649</v>
      </c>
      <c r="B18" s="656"/>
      <c r="C18" s="656"/>
      <c r="D18" s="657"/>
      <c r="E18" s="658"/>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60"/>
    </row>
    <row r="19" spans="1:33" ht="14.25" customHeight="1">
      <c r="A19" s="256"/>
      <c r="B19" s="635"/>
      <c r="C19" s="635"/>
      <c r="D19" s="257" t="s">
        <v>11650</v>
      </c>
      <c r="E19" s="661"/>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3"/>
    </row>
    <row r="20" spans="1:33" ht="3" customHeight="1">
      <c r="A20" s="234"/>
      <c r="B20" s="234"/>
      <c r="C20" s="234"/>
      <c r="D20" s="234"/>
      <c r="E20" s="235"/>
      <c r="F20" s="235"/>
      <c r="G20" s="235"/>
      <c r="H20" s="235"/>
      <c r="I20" s="235"/>
      <c r="J20" s="235"/>
      <c r="K20" s="235"/>
      <c r="L20" s="235"/>
    </row>
    <row r="21" spans="1:33" ht="14.25" customHeight="1">
      <c r="A21" s="636" t="s">
        <v>11651</v>
      </c>
      <c r="B21" s="637"/>
      <c r="C21" s="637"/>
      <c r="D21" s="638"/>
      <c r="E21" s="786" t="s">
        <v>11652</v>
      </c>
      <c r="F21" s="787"/>
      <c r="G21" s="787"/>
      <c r="H21" s="787"/>
      <c r="I21" s="258"/>
      <c r="J21" s="222"/>
      <c r="K21" s="222"/>
      <c r="L21" s="222"/>
      <c r="M21" s="222"/>
      <c r="N21" s="222"/>
      <c r="O21" s="222"/>
      <c r="P21" s="222"/>
      <c r="Q21" s="222"/>
      <c r="R21" s="222"/>
      <c r="S21" s="222"/>
      <c r="T21" s="222"/>
      <c r="U21" s="222"/>
      <c r="V21" s="222"/>
      <c r="W21" s="222"/>
      <c r="X21" s="222"/>
      <c r="Y21" s="222"/>
      <c r="Z21" s="222"/>
      <c r="AA21" s="222"/>
      <c r="AB21" s="222"/>
      <c r="AC21" s="222"/>
      <c r="AD21" s="222"/>
      <c r="AE21" s="246"/>
      <c r="AG21" s="235"/>
    </row>
    <row r="22" spans="1:33" ht="14.25" customHeight="1">
      <c r="A22" s="642"/>
      <c r="B22" s="640"/>
      <c r="C22" s="640"/>
      <c r="D22" s="641"/>
      <c r="E22" s="652" t="s">
        <v>11653</v>
      </c>
      <c r="F22" s="648"/>
      <c r="G22" s="648"/>
      <c r="H22" s="648"/>
      <c r="I22" s="235" t="s">
        <v>11917</v>
      </c>
      <c r="J22" s="235"/>
      <c r="K22" s="235"/>
      <c r="L22" s="248"/>
      <c r="M22" s="667"/>
      <c r="N22" s="667"/>
      <c r="O22" s="667"/>
      <c r="P22" s="667"/>
      <c r="Q22" s="667"/>
      <c r="R22" s="667"/>
      <c r="S22" s="667"/>
      <c r="T22" s="667"/>
      <c r="U22" s="667"/>
      <c r="V22" s="667"/>
      <c r="W22" s="235" t="s">
        <v>11643</v>
      </c>
      <c r="X22" s="235"/>
      <c r="Y22" s="235"/>
      <c r="Z22" s="235"/>
      <c r="AD22" s="235"/>
      <c r="AE22" s="241"/>
      <c r="AG22" s="235"/>
    </row>
    <row r="23" spans="1:33" ht="14.25" customHeight="1">
      <c r="A23" s="642"/>
      <c r="B23" s="640"/>
      <c r="C23" s="640"/>
      <c r="D23" s="641"/>
      <c r="E23" s="652" t="s">
        <v>11654</v>
      </c>
      <c r="F23" s="648"/>
      <c r="G23" s="648"/>
      <c r="H23" s="648"/>
      <c r="I23" s="249"/>
      <c r="J23" s="235"/>
      <c r="K23" s="235"/>
      <c r="L23" s="235"/>
      <c r="M23" s="235"/>
      <c r="N23" s="248" t="s">
        <v>11655</v>
      </c>
      <c r="O23" s="646"/>
      <c r="P23" s="646"/>
      <c r="Q23" s="648" t="s">
        <v>11656</v>
      </c>
      <c r="R23" s="648"/>
      <c r="S23" s="235"/>
      <c r="T23" s="259"/>
      <c r="U23" s="249"/>
      <c r="V23" s="235"/>
      <c r="W23" s="235"/>
      <c r="X23" s="248" t="s">
        <v>11643</v>
      </c>
      <c r="Z23" s="235"/>
      <c r="AA23" s="646"/>
      <c r="AB23" s="646"/>
      <c r="AC23" s="646"/>
      <c r="AD23" s="646"/>
      <c r="AE23" s="241" t="s">
        <v>11634</v>
      </c>
      <c r="AG23" s="235"/>
    </row>
    <row r="24" spans="1:33" ht="14.25" customHeight="1">
      <c r="A24" s="642"/>
      <c r="B24" s="640"/>
      <c r="C24" s="640"/>
      <c r="D24" s="641"/>
      <c r="E24" s="294" t="s">
        <v>11659</v>
      </c>
      <c r="F24" s="235"/>
      <c r="G24" s="235"/>
      <c r="H24" s="235"/>
      <c r="J24" s="260"/>
      <c r="K24" s="260"/>
      <c r="L24" s="261"/>
      <c r="M24" s="261"/>
      <c r="N24" s="261"/>
      <c r="O24" s="261"/>
      <c r="P24" s="261"/>
      <c r="Q24" s="261"/>
      <c r="R24" s="235"/>
      <c r="S24" s="235"/>
      <c r="T24" s="261"/>
      <c r="U24" s="261"/>
      <c r="V24" s="261"/>
      <c r="W24" s="261"/>
      <c r="X24" s="261"/>
      <c r="Y24" s="261"/>
      <c r="Z24" s="261"/>
      <c r="AA24" s="261"/>
      <c r="AB24" s="261"/>
      <c r="AC24" s="261"/>
      <c r="AD24" s="261"/>
      <c r="AE24" s="262"/>
    </row>
    <row r="25" spans="1:33" ht="14.25" customHeight="1">
      <c r="A25" s="642"/>
      <c r="B25" s="640"/>
      <c r="C25" s="640"/>
      <c r="D25" s="641"/>
      <c r="E25" s="669"/>
      <c r="F25" s="670"/>
      <c r="G25" s="670"/>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1"/>
    </row>
    <row r="26" spans="1:33" ht="14.25" customHeight="1">
      <c r="A26" s="664"/>
      <c r="B26" s="665"/>
      <c r="C26" s="665"/>
      <c r="D26" s="666"/>
      <c r="E26" s="672"/>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4"/>
    </row>
    <row r="27" spans="1:33" ht="3" customHeight="1">
      <c r="A27" s="234"/>
      <c r="B27" s="234"/>
      <c r="C27" s="234"/>
      <c r="D27" s="234"/>
      <c r="E27" s="235"/>
      <c r="F27" s="235"/>
      <c r="G27" s="235"/>
      <c r="H27" s="235"/>
      <c r="I27" s="235"/>
      <c r="J27" s="235"/>
      <c r="K27" s="235"/>
      <c r="L27" s="235"/>
    </row>
    <row r="28" spans="1:33" ht="14.25" customHeight="1">
      <c r="A28" s="636" t="s">
        <v>11660</v>
      </c>
      <c r="B28" s="637"/>
      <c r="C28" s="637"/>
      <c r="D28" s="638"/>
      <c r="E28" s="651" t="s">
        <v>11661</v>
      </c>
      <c r="F28" s="647"/>
      <c r="G28" s="647"/>
      <c r="H28" s="647"/>
      <c r="I28" s="222" t="s">
        <v>11662</v>
      </c>
      <c r="J28" s="222"/>
      <c r="K28" s="645"/>
      <c r="L28" s="645"/>
      <c r="M28" s="222" t="s">
        <v>11663</v>
      </c>
      <c r="N28" s="222"/>
      <c r="O28" s="222"/>
      <c r="P28" s="222"/>
      <c r="Q28" s="222"/>
      <c r="R28" s="222"/>
      <c r="S28" s="222"/>
      <c r="T28" s="222"/>
      <c r="U28" s="222"/>
      <c r="V28" s="222"/>
      <c r="W28" s="264" t="s">
        <v>11664</v>
      </c>
      <c r="X28" s="645"/>
      <c r="Y28" s="645"/>
      <c r="Z28" s="222" t="s">
        <v>11665</v>
      </c>
      <c r="AA28" s="222"/>
      <c r="AB28" s="222"/>
      <c r="AC28" s="222"/>
      <c r="AD28" s="222"/>
      <c r="AE28" s="246"/>
      <c r="AG28" s="235"/>
    </row>
    <row r="29" spans="1:33" ht="14.25" customHeight="1">
      <c r="A29" s="642"/>
      <c r="B29" s="640"/>
      <c r="C29" s="640"/>
      <c r="D29" s="641"/>
      <c r="E29" s="652" t="s">
        <v>11666</v>
      </c>
      <c r="F29" s="648"/>
      <c r="G29" s="648"/>
      <c r="H29" s="648"/>
      <c r="I29" s="265"/>
      <c r="J29" s="217" t="s">
        <v>11646</v>
      </c>
      <c r="K29" s="646"/>
      <c r="L29" s="646"/>
      <c r="M29" s="235" t="s">
        <v>11668</v>
      </c>
      <c r="U29" s="667"/>
      <c r="V29" s="667"/>
      <c r="W29" s="667"/>
      <c r="X29" s="667"/>
      <c r="Y29" s="667"/>
      <c r="Z29" s="667"/>
      <c r="AA29" s="217" t="s">
        <v>11643</v>
      </c>
      <c r="AE29" s="262"/>
      <c r="AG29" s="235"/>
    </row>
    <row r="30" spans="1:33" ht="14.25" customHeight="1">
      <c r="A30" s="642"/>
      <c r="B30" s="640"/>
      <c r="C30" s="640"/>
      <c r="D30" s="641"/>
      <c r="E30" s="296" t="s">
        <v>11669</v>
      </c>
      <c r="F30" s="261"/>
      <c r="G30" s="235"/>
      <c r="H30" s="268"/>
      <c r="I30" s="297"/>
      <c r="J30" s="260" t="s">
        <v>11646</v>
      </c>
      <c r="K30" s="298"/>
      <c r="L30" s="261"/>
      <c r="M30" s="266"/>
      <c r="N30" s="261"/>
      <c r="O30" s="217" t="s">
        <v>11643</v>
      </c>
      <c r="Q30" s="261"/>
      <c r="R30" s="644" t="s">
        <v>11670</v>
      </c>
      <c r="S30" s="644"/>
      <c r="T30" s="644"/>
      <c r="U30" s="644"/>
      <c r="V30" s="249"/>
      <c r="W30" s="235"/>
      <c r="X30" s="235"/>
      <c r="Y30" s="235"/>
      <c r="Z30" s="234" t="s">
        <v>11671</v>
      </c>
      <c r="AA30" s="249"/>
      <c r="AB30" s="235"/>
      <c r="AC30" s="235"/>
      <c r="AD30" s="235"/>
      <c r="AE30" s="262"/>
    </row>
    <row r="31" spans="1:33" ht="14.25" customHeight="1">
      <c r="A31" s="642"/>
      <c r="B31" s="640"/>
      <c r="C31" s="640"/>
      <c r="D31" s="641"/>
      <c r="E31" s="294" t="s">
        <v>11672</v>
      </c>
      <c r="F31" s="261"/>
      <c r="G31" s="235"/>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1"/>
    </row>
    <row r="32" spans="1:33" ht="14.25" customHeight="1">
      <c r="A32" s="664"/>
      <c r="B32" s="665"/>
      <c r="C32" s="665"/>
      <c r="D32" s="666"/>
      <c r="E32" s="269"/>
      <c r="F32" s="270"/>
      <c r="G32" s="270"/>
      <c r="H32" s="673"/>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4"/>
    </row>
    <row r="33" spans="1:59" ht="3" customHeight="1">
      <c r="A33" s="233"/>
      <c r="B33" s="233"/>
      <c r="C33" s="233"/>
      <c r="D33" s="233"/>
      <c r="E33" s="250"/>
      <c r="F33" s="261"/>
      <c r="G33" s="261"/>
      <c r="H33" s="261"/>
      <c r="I33" s="267"/>
      <c r="J33" s="260"/>
      <c r="K33" s="260"/>
      <c r="L33" s="261"/>
      <c r="M33" s="261"/>
      <c r="N33" s="261"/>
      <c r="O33" s="261"/>
      <c r="P33" s="261"/>
      <c r="Q33" s="261"/>
      <c r="R33" s="261"/>
      <c r="S33" s="261"/>
      <c r="T33" s="261"/>
      <c r="U33" s="261"/>
      <c r="V33" s="235"/>
      <c r="W33" s="235"/>
      <c r="X33" s="235"/>
      <c r="Y33" s="235"/>
      <c r="Z33" s="235"/>
      <c r="AA33" s="235"/>
      <c r="AB33" s="235"/>
      <c r="AC33" s="235"/>
      <c r="AD33" s="235"/>
      <c r="AE33" s="271"/>
    </row>
    <row r="34" spans="1:59" ht="14.25" customHeight="1">
      <c r="A34" s="636" t="s">
        <v>11673</v>
      </c>
      <c r="B34" s="637"/>
      <c r="C34" s="637"/>
      <c r="D34" s="638"/>
      <c r="E34" s="651" t="s">
        <v>11674</v>
      </c>
      <c r="F34" s="647"/>
      <c r="G34" s="647"/>
      <c r="H34" s="647"/>
      <c r="I34" s="647"/>
      <c r="J34" s="647"/>
      <c r="K34" s="647"/>
      <c r="L34" s="299"/>
      <c r="M34" s="245"/>
      <c r="N34" s="222"/>
      <c r="O34" s="676" t="s">
        <v>11908</v>
      </c>
      <c r="P34" s="676"/>
      <c r="Q34" s="677"/>
      <c r="R34" s="677"/>
      <c r="S34" s="643" t="s">
        <v>11675</v>
      </c>
      <c r="T34" s="643"/>
      <c r="U34" s="643"/>
      <c r="V34" s="643"/>
      <c r="W34" s="645"/>
      <c r="X34" s="645"/>
      <c r="Y34" s="222" t="s">
        <v>11676</v>
      </c>
      <c r="Z34" s="301"/>
      <c r="AA34" s="222" t="s">
        <v>11677</v>
      </c>
      <c r="AB34" s="227"/>
      <c r="AC34" s="227"/>
      <c r="AD34" s="227"/>
      <c r="AE34" s="272"/>
      <c r="AG34" s="235"/>
    </row>
    <row r="35" spans="1:59" ht="14.25" customHeight="1">
      <c r="A35" s="675"/>
      <c r="B35" s="665"/>
      <c r="C35" s="665"/>
      <c r="D35" s="666"/>
      <c r="E35" s="653" t="s">
        <v>11678</v>
      </c>
      <c r="F35" s="654"/>
      <c r="G35" s="654"/>
      <c r="H35" s="654"/>
      <c r="I35" s="654"/>
      <c r="J35" s="654"/>
      <c r="K35" s="654"/>
      <c r="L35" s="273"/>
      <c r="M35" s="225"/>
      <c r="N35" s="225"/>
      <c r="O35" s="225"/>
      <c r="P35" s="242"/>
      <c r="Q35" s="242"/>
      <c r="R35" s="242"/>
      <c r="S35" s="242"/>
      <c r="T35" s="242"/>
      <c r="U35" s="242"/>
      <c r="V35" s="242"/>
      <c r="W35" s="242"/>
      <c r="X35" s="242"/>
      <c r="Y35" s="242"/>
      <c r="Z35" s="242"/>
      <c r="AA35" s="242"/>
      <c r="AB35" s="242"/>
      <c r="AC35" s="242"/>
      <c r="AD35" s="242"/>
      <c r="AE35" s="243"/>
      <c r="AG35" s="235"/>
    </row>
    <row r="36" spans="1:59" ht="3" customHeight="1">
      <c r="A36" s="234"/>
      <c r="B36" s="234"/>
      <c r="C36" s="234"/>
      <c r="D36" s="234"/>
      <c r="E36" s="235"/>
      <c r="F36" s="235"/>
      <c r="G36" s="235"/>
      <c r="H36" s="235"/>
      <c r="I36" s="235"/>
      <c r="J36" s="235"/>
      <c r="K36" s="235"/>
      <c r="L36" s="235"/>
    </row>
    <row r="37" spans="1:59" ht="14.25" customHeight="1">
      <c r="A37" s="636" t="s">
        <v>11679</v>
      </c>
      <c r="B37" s="637"/>
      <c r="C37" s="637"/>
      <c r="D37" s="638"/>
      <c r="E37" s="651" t="s">
        <v>11680</v>
      </c>
      <c r="F37" s="647"/>
      <c r="G37" s="647"/>
      <c r="H37" s="647"/>
      <c r="I37" s="258"/>
      <c r="J37" s="698"/>
      <c r="K37" s="698"/>
      <c r="L37" s="291"/>
      <c r="M37" s="699"/>
      <c r="N37" s="699"/>
      <c r="O37" s="291"/>
      <c r="P37" s="699"/>
      <c r="Q37" s="699"/>
      <c r="R37" s="699"/>
      <c r="S37" s="699"/>
      <c r="T37" s="699"/>
      <c r="U37" s="699"/>
      <c r="V37" s="699"/>
      <c r="W37" s="699"/>
      <c r="X37" s="699"/>
      <c r="Y37" s="699"/>
      <c r="Z37" s="699"/>
      <c r="AA37" s="699"/>
      <c r="AB37" s="699"/>
      <c r="AC37" s="699"/>
      <c r="AD37" s="699"/>
      <c r="AE37" s="700"/>
      <c r="AG37" s="235"/>
    </row>
    <row r="38" spans="1:59" ht="14.25" customHeight="1">
      <c r="A38" s="675"/>
      <c r="B38" s="665"/>
      <c r="C38" s="665"/>
      <c r="D38" s="666"/>
      <c r="E38" s="653" t="s">
        <v>11681</v>
      </c>
      <c r="F38" s="654"/>
      <c r="G38" s="654"/>
      <c r="H38" s="654"/>
      <c r="I38" s="273"/>
      <c r="J38" s="253"/>
      <c r="K38" s="273"/>
      <c r="L38" s="253"/>
      <c r="M38" s="253"/>
      <c r="N38" s="253"/>
      <c r="O38" s="292"/>
      <c r="P38" s="252"/>
      <c r="Q38" s="252"/>
      <c r="R38" s="252"/>
      <c r="S38" s="252"/>
      <c r="T38" s="292"/>
      <c r="U38" s="252"/>
      <c r="V38" s="252"/>
      <c r="W38" s="252"/>
      <c r="X38" s="292"/>
      <c r="Y38" s="274" t="s">
        <v>11682</v>
      </c>
      <c r="Z38" s="682"/>
      <c r="AA38" s="682"/>
      <c r="AB38" s="682"/>
      <c r="AC38" s="682"/>
      <c r="AD38" s="682"/>
      <c r="AE38" s="275" t="s">
        <v>11634</v>
      </c>
      <c r="AG38" s="235"/>
    </row>
    <row r="39" spans="1:59" ht="3" customHeight="1">
      <c r="A39" s="234"/>
      <c r="B39" s="234"/>
      <c r="C39" s="234"/>
      <c r="D39" s="234"/>
      <c r="E39" s="235"/>
      <c r="F39" s="235"/>
      <c r="G39" s="235"/>
      <c r="H39" s="235"/>
      <c r="I39" s="235"/>
      <c r="J39" s="235"/>
      <c r="K39" s="235"/>
      <c r="L39" s="235"/>
    </row>
    <row r="40" spans="1:59" ht="14.25" customHeight="1">
      <c r="A40" s="636" t="s">
        <v>11684</v>
      </c>
      <c r="B40" s="637"/>
      <c r="C40" s="637"/>
      <c r="D40" s="638"/>
      <c r="E40" s="651" t="s">
        <v>11685</v>
      </c>
      <c r="F40" s="647"/>
      <c r="G40" s="647"/>
      <c r="H40" s="647"/>
      <c r="I40" s="647"/>
      <c r="J40" s="258"/>
      <c r="K40" s="222"/>
      <c r="L40" s="222"/>
      <c r="M40" s="222"/>
      <c r="N40" s="222"/>
      <c r="O40" s="222"/>
      <c r="P40" s="222"/>
      <c r="Q40" s="222"/>
      <c r="R40" s="222"/>
      <c r="S40" s="222"/>
      <c r="T40" s="264" t="s">
        <v>11686</v>
      </c>
      <c r="U40" s="258"/>
      <c r="V40" s="222"/>
      <c r="W40" s="222"/>
      <c r="X40" s="222"/>
      <c r="Y40" s="222"/>
      <c r="Z40" s="222"/>
      <c r="AA40" s="222"/>
      <c r="AB40" s="222"/>
      <c r="AC40" s="222"/>
      <c r="AD40" s="222"/>
      <c r="AE40" s="246"/>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row>
    <row r="41" spans="1:59" ht="14.25" customHeight="1">
      <c r="A41" s="642"/>
      <c r="B41" s="640"/>
      <c r="C41" s="640"/>
      <c r="D41" s="641"/>
      <c r="E41" s="701" t="s">
        <v>11687</v>
      </c>
      <c r="F41" s="702"/>
      <c r="G41" s="702"/>
      <c r="H41" s="702"/>
      <c r="I41" s="235" t="s">
        <v>11688</v>
      </c>
      <c r="J41" s="235"/>
      <c r="K41" s="249"/>
      <c r="L41" s="235"/>
      <c r="M41" s="235"/>
      <c r="N41" s="235"/>
      <c r="O41" s="235" t="s">
        <v>11682</v>
      </c>
      <c r="P41" s="249"/>
      <c r="Q41" s="259"/>
      <c r="R41" s="259"/>
      <c r="S41" s="249"/>
      <c r="T41" s="259"/>
      <c r="U41" s="259"/>
      <c r="V41" s="249"/>
      <c r="W41" s="259"/>
      <c r="X41" s="259"/>
      <c r="Y41" s="259"/>
      <c r="Z41" s="249"/>
      <c r="AA41" s="235"/>
      <c r="AB41" s="235"/>
      <c r="AC41" s="235" t="s">
        <v>11634</v>
      </c>
      <c r="AD41" s="235"/>
      <c r="AE41" s="241"/>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row>
    <row r="42" spans="1:59" ht="14.25" customHeight="1">
      <c r="A42" s="642"/>
      <c r="B42" s="640"/>
      <c r="C42" s="640"/>
      <c r="D42" s="641"/>
      <c r="E42" s="701"/>
      <c r="F42" s="702"/>
      <c r="G42" s="702"/>
      <c r="H42" s="702"/>
      <c r="I42" s="235" t="s">
        <v>11689</v>
      </c>
      <c r="J42" s="235"/>
      <c r="K42" s="249"/>
      <c r="L42" s="235"/>
      <c r="M42" s="235"/>
      <c r="N42" s="235"/>
      <c r="O42" s="235" t="s">
        <v>11682</v>
      </c>
      <c r="P42" s="249"/>
      <c r="Q42" s="259"/>
      <c r="R42" s="259"/>
      <c r="S42" s="249"/>
      <c r="T42" s="259"/>
      <c r="U42" s="259"/>
      <c r="V42" s="249"/>
      <c r="W42" s="259"/>
      <c r="X42" s="259"/>
      <c r="Y42" s="259"/>
      <c r="Z42" s="249"/>
      <c r="AA42" s="235"/>
      <c r="AB42" s="235"/>
      <c r="AC42" s="235" t="s">
        <v>11634</v>
      </c>
      <c r="AD42" s="235"/>
      <c r="AE42" s="241"/>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row>
    <row r="43" spans="1:59" ht="14.25" customHeight="1">
      <c r="A43" s="642"/>
      <c r="B43" s="640"/>
      <c r="C43" s="640"/>
      <c r="D43" s="641"/>
      <c r="E43" s="652" t="s">
        <v>9281</v>
      </c>
      <c r="F43" s="648"/>
      <c r="G43" s="648"/>
      <c r="H43" s="648"/>
      <c r="I43" s="249"/>
      <c r="J43" s="235"/>
      <c r="K43" s="235"/>
      <c r="L43" s="235"/>
      <c r="M43" s="235"/>
      <c r="N43" s="235"/>
      <c r="O43" s="235"/>
      <c r="P43" s="235"/>
      <c r="Q43" s="249" t="b">
        <v>0</v>
      </c>
      <c r="R43" s="235"/>
      <c r="S43" s="235"/>
      <c r="T43" s="235"/>
      <c r="U43" s="248" t="s">
        <v>11682</v>
      </c>
      <c r="V43" s="792"/>
      <c r="W43" s="792"/>
      <c r="X43" s="792"/>
      <c r="Y43" s="792"/>
      <c r="Z43" s="792"/>
      <c r="AA43" s="792"/>
      <c r="AB43" s="792"/>
      <c r="AC43" s="792"/>
      <c r="AD43" s="235" t="s">
        <v>11634</v>
      </c>
      <c r="AE43" s="241"/>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row>
    <row r="44" spans="1:59" ht="14.25" customHeight="1">
      <c r="A44" s="642"/>
      <c r="B44" s="640"/>
      <c r="C44" s="640"/>
      <c r="D44" s="641"/>
      <c r="E44" s="652" t="s">
        <v>11690</v>
      </c>
      <c r="F44" s="648"/>
      <c r="G44" s="648"/>
      <c r="H44" s="648"/>
      <c r="I44" s="249"/>
      <c r="J44" s="259"/>
      <c r="K44" s="259"/>
      <c r="L44" s="259"/>
      <c r="M44" s="249"/>
      <c r="N44" s="259"/>
      <c r="O44" s="259"/>
      <c r="P44" s="259"/>
      <c r="Q44" s="259"/>
      <c r="R44" s="249"/>
      <c r="S44" s="235"/>
      <c r="T44" s="248" t="s">
        <v>11682</v>
      </c>
      <c r="U44" s="792"/>
      <c r="V44" s="792"/>
      <c r="W44" s="792"/>
      <c r="X44" s="792"/>
      <c r="Y44" s="792"/>
      <c r="Z44" s="792"/>
      <c r="AA44" s="792"/>
      <c r="AB44" s="792"/>
      <c r="AC44" s="792"/>
      <c r="AD44" s="235" t="s">
        <v>11634</v>
      </c>
      <c r="AE44" s="241"/>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row>
    <row r="45" spans="1:59" ht="14.25" customHeight="1">
      <c r="A45" s="642"/>
      <c r="B45" s="640"/>
      <c r="C45" s="640"/>
      <c r="D45" s="641"/>
      <c r="E45" s="276" t="s">
        <v>11672</v>
      </c>
      <c r="F45" s="235"/>
      <c r="G45" s="235"/>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1"/>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row>
    <row r="46" spans="1:59" ht="14.25" customHeight="1">
      <c r="A46" s="664"/>
      <c r="B46" s="665"/>
      <c r="C46" s="665"/>
      <c r="D46" s="666"/>
      <c r="E46" s="225"/>
      <c r="F46" s="225"/>
      <c r="G46" s="225"/>
      <c r="H46" s="673"/>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4"/>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row>
    <row r="47" spans="1:59" ht="3" customHeight="1">
      <c r="A47" s="234"/>
      <c r="B47" s="234"/>
      <c r="C47" s="234"/>
      <c r="D47" s="234"/>
      <c r="E47" s="235"/>
      <c r="F47" s="235"/>
      <c r="G47" s="235"/>
      <c r="H47" s="235"/>
      <c r="I47" s="235"/>
      <c r="J47" s="235"/>
      <c r="K47" s="235"/>
      <c r="L47" s="235"/>
    </row>
    <row r="48" spans="1:59" ht="14.25" customHeight="1">
      <c r="A48" s="636" t="s">
        <v>11691</v>
      </c>
      <c r="B48" s="643"/>
      <c r="C48" s="643"/>
      <c r="D48" s="692"/>
      <c r="E48" s="222" t="s">
        <v>11692</v>
      </c>
      <c r="F48" s="222"/>
      <c r="G48" s="222"/>
      <c r="H48" s="222"/>
      <c r="I48" s="222"/>
      <c r="J48" s="222"/>
      <c r="K48" s="222"/>
      <c r="L48" s="222"/>
      <c r="M48" s="227"/>
      <c r="N48" s="227"/>
      <c r="O48" s="227"/>
      <c r="P48" s="227"/>
      <c r="Q48" s="227"/>
      <c r="R48" s="227"/>
      <c r="S48" s="227"/>
      <c r="T48" s="227"/>
      <c r="U48" s="227"/>
      <c r="V48" s="227"/>
      <c r="W48" s="227"/>
      <c r="X48" s="227"/>
      <c r="Y48" s="227"/>
      <c r="Z48" s="227"/>
      <c r="AA48" s="227"/>
      <c r="AB48" s="227"/>
      <c r="AC48" s="227"/>
      <c r="AD48" s="227"/>
      <c r="AE48" s="272"/>
    </row>
    <row r="49" spans="1:49" ht="14.25" customHeight="1">
      <c r="A49" s="639"/>
      <c r="B49" s="644"/>
      <c r="C49" s="644"/>
      <c r="D49" s="693"/>
      <c r="E49" s="669"/>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1"/>
    </row>
    <row r="50" spans="1:49" ht="14.25" customHeight="1">
      <c r="A50" s="639"/>
      <c r="B50" s="644"/>
      <c r="C50" s="644"/>
      <c r="D50" s="693"/>
      <c r="E50" s="669"/>
      <c r="F50" s="670"/>
      <c r="G50" s="670"/>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1"/>
    </row>
    <row r="51" spans="1:49" ht="14.25" customHeight="1">
      <c r="A51" s="675"/>
      <c r="B51" s="694"/>
      <c r="C51" s="694"/>
      <c r="D51" s="695"/>
      <c r="E51" s="672"/>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4"/>
    </row>
    <row r="52" spans="1:49" ht="3" customHeight="1">
      <c r="A52" s="234"/>
      <c r="B52" s="234"/>
      <c r="C52" s="234"/>
      <c r="D52" s="234"/>
      <c r="E52" s="235"/>
      <c r="F52" s="261"/>
      <c r="G52" s="261"/>
      <c r="H52" s="261"/>
      <c r="I52" s="267"/>
      <c r="J52" s="260"/>
      <c r="K52" s="260"/>
      <c r="L52" s="261"/>
      <c r="M52" s="261"/>
      <c r="N52" s="261"/>
      <c r="O52" s="261"/>
      <c r="P52" s="261"/>
      <c r="Q52" s="261"/>
      <c r="R52" s="261"/>
      <c r="S52" s="261"/>
      <c r="T52" s="261"/>
      <c r="U52" s="261"/>
      <c r="V52" s="235"/>
      <c r="W52" s="235"/>
      <c r="X52" s="235"/>
      <c r="Y52" s="235"/>
      <c r="Z52" s="235"/>
      <c r="AA52" s="235"/>
      <c r="AB52" s="235"/>
      <c r="AC52" s="235"/>
      <c r="AD52" s="235"/>
      <c r="AE52" s="261"/>
    </row>
    <row r="53" spans="1:49" ht="14.25" customHeight="1">
      <c r="A53" s="636" t="s">
        <v>11693</v>
      </c>
      <c r="B53" s="643"/>
      <c r="C53" s="643"/>
      <c r="D53" s="692"/>
      <c r="E53" s="277" t="s">
        <v>11694</v>
      </c>
      <c r="F53" s="278"/>
      <c r="G53" s="278"/>
      <c r="H53" s="278"/>
      <c r="I53" s="278"/>
      <c r="J53" s="278" t="s">
        <v>11646</v>
      </c>
      <c r="K53" s="677"/>
      <c r="L53" s="677"/>
      <c r="M53" s="677"/>
      <c r="N53" s="677"/>
      <c r="O53" s="677"/>
      <c r="P53" s="278" t="s">
        <v>11696</v>
      </c>
      <c r="Q53" s="278"/>
      <c r="R53" s="278"/>
      <c r="S53" s="278"/>
      <c r="T53" s="278"/>
      <c r="U53" s="222"/>
      <c r="V53" s="222"/>
      <c r="W53" s="222"/>
      <c r="X53" s="222"/>
      <c r="Y53" s="222"/>
      <c r="Z53" s="222"/>
      <c r="AA53" s="222"/>
      <c r="AB53" s="222"/>
      <c r="AC53" s="222"/>
      <c r="AD53" s="222"/>
      <c r="AE53" s="246"/>
    </row>
    <row r="54" spans="1:49" ht="14.25" customHeight="1">
      <c r="A54" s="639"/>
      <c r="B54" s="644"/>
      <c r="C54" s="644"/>
      <c r="D54" s="693"/>
      <c r="E54" s="279" t="s">
        <v>11697</v>
      </c>
      <c r="F54" s="225"/>
      <c r="G54" s="225"/>
      <c r="H54" s="225"/>
      <c r="I54" s="225"/>
      <c r="J54" s="225" t="s">
        <v>11646</v>
      </c>
      <c r="K54" s="635"/>
      <c r="L54" s="635"/>
      <c r="M54" s="635"/>
      <c r="N54" s="635"/>
      <c r="O54" s="635"/>
      <c r="P54" s="225" t="s">
        <v>11698</v>
      </c>
      <c r="Q54" s="225"/>
      <c r="R54" s="225"/>
      <c r="S54" s="225"/>
      <c r="T54" s="225"/>
      <c r="U54" s="280"/>
      <c r="V54" s="225"/>
      <c r="W54" s="225"/>
      <c r="X54" s="225"/>
      <c r="Y54" s="225"/>
      <c r="Z54" s="225"/>
      <c r="AA54" s="225"/>
      <c r="AB54" s="225"/>
      <c r="AC54" s="225"/>
      <c r="AD54" s="225"/>
      <c r="AE54" s="281"/>
    </row>
    <row r="55" spans="1:49" ht="14.25" customHeight="1">
      <c r="A55" s="639"/>
      <c r="B55" s="644"/>
      <c r="C55" s="644"/>
      <c r="D55" s="693"/>
      <c r="E55" s="263" t="s">
        <v>11699</v>
      </c>
      <c r="F55" s="222"/>
      <c r="G55" s="222"/>
      <c r="H55" s="222"/>
      <c r="I55" s="222"/>
      <c r="J55" s="222"/>
      <c r="K55" s="222"/>
      <c r="L55" s="222"/>
      <c r="M55" s="222"/>
      <c r="N55" s="222"/>
      <c r="O55" s="222"/>
      <c r="P55" s="222"/>
      <c r="Q55" s="222"/>
      <c r="R55" s="222"/>
      <c r="S55" s="222"/>
      <c r="T55" s="222"/>
      <c r="U55" s="282"/>
      <c r="V55" s="222"/>
      <c r="W55" s="222"/>
      <c r="X55" s="222"/>
      <c r="Y55" s="222"/>
      <c r="Z55" s="222"/>
      <c r="AA55" s="222"/>
      <c r="AB55" s="222"/>
      <c r="AC55" s="222"/>
      <c r="AD55" s="222"/>
      <c r="AE55" s="283"/>
    </row>
    <row r="56" spans="1:49" ht="14.25" customHeight="1">
      <c r="A56" s="639"/>
      <c r="B56" s="644"/>
      <c r="C56" s="644"/>
      <c r="D56" s="693"/>
      <c r="E56" s="683"/>
      <c r="F56" s="684"/>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5"/>
    </row>
    <row r="57" spans="1:49" ht="14.25" customHeight="1">
      <c r="A57" s="675"/>
      <c r="B57" s="694"/>
      <c r="C57" s="694"/>
      <c r="D57" s="695"/>
      <c r="E57" s="686"/>
      <c r="F57" s="687"/>
      <c r="G57" s="687"/>
      <c r="H57" s="687"/>
      <c r="I57" s="687"/>
      <c r="J57" s="687"/>
      <c r="K57" s="687"/>
      <c r="L57" s="687"/>
      <c r="M57" s="687"/>
      <c r="N57" s="687"/>
      <c r="O57" s="687"/>
      <c r="P57" s="687"/>
      <c r="Q57" s="687"/>
      <c r="R57" s="687"/>
      <c r="S57" s="687"/>
      <c r="T57" s="687"/>
      <c r="U57" s="687"/>
      <c r="V57" s="687"/>
      <c r="W57" s="687"/>
      <c r="X57" s="687"/>
      <c r="Y57" s="687"/>
      <c r="Z57" s="687"/>
      <c r="AA57" s="687"/>
      <c r="AB57" s="687"/>
      <c r="AC57" s="687"/>
      <c r="AD57" s="687"/>
      <c r="AE57" s="688"/>
    </row>
    <row r="58" spans="1:49" ht="14.25" customHeight="1">
      <c r="A58" s="636" t="s">
        <v>11700</v>
      </c>
      <c r="B58" s="643"/>
      <c r="C58" s="643"/>
      <c r="D58" s="692"/>
      <c r="E58" s="263" t="s">
        <v>11701</v>
      </c>
      <c r="F58" s="222"/>
      <c r="G58" s="222"/>
      <c r="H58" s="222"/>
      <c r="I58" s="222"/>
      <c r="J58" s="222"/>
      <c r="K58" s="245"/>
      <c r="L58" s="265"/>
      <c r="AC58" s="222"/>
      <c r="AD58" s="222"/>
      <c r="AE58" s="246"/>
      <c r="AG58" s="235"/>
      <c r="AH58" s="235"/>
      <c r="AI58" s="235"/>
      <c r="AJ58" s="235"/>
      <c r="AK58" s="235"/>
      <c r="AL58" s="235"/>
      <c r="AM58" s="235"/>
      <c r="AN58" s="235"/>
      <c r="AO58" s="235"/>
      <c r="AP58" s="250"/>
      <c r="AQ58" s="250"/>
      <c r="AR58" s="235"/>
      <c r="AS58" s="235"/>
      <c r="AT58" s="235"/>
      <c r="AU58" s="235"/>
      <c r="AV58" s="235"/>
      <c r="AW58" s="235"/>
    </row>
    <row r="59" spans="1:49" ht="14.25" customHeight="1">
      <c r="A59" s="639"/>
      <c r="B59" s="644"/>
      <c r="C59" s="644"/>
      <c r="D59" s="693"/>
      <c r="E59" s="276" t="s">
        <v>11702</v>
      </c>
      <c r="F59" s="235"/>
      <c r="G59" s="235"/>
      <c r="H59" s="235"/>
      <c r="I59" s="235"/>
      <c r="J59" s="235"/>
      <c r="K59" s="259"/>
      <c r="L59" s="265"/>
      <c r="AC59" s="235"/>
      <c r="AD59" s="235"/>
      <c r="AE59" s="241"/>
      <c r="AG59" s="250"/>
      <c r="AH59" s="235"/>
      <c r="AI59" s="235"/>
      <c r="AJ59" s="235"/>
      <c r="AK59" s="235"/>
      <c r="AL59" s="235"/>
      <c r="AM59" s="235"/>
      <c r="AN59" s="235"/>
      <c r="AO59" s="235"/>
      <c r="AP59" s="235"/>
      <c r="AQ59" s="235"/>
      <c r="AR59" s="250"/>
      <c r="AS59" s="250"/>
      <c r="AT59" s="235"/>
      <c r="AU59" s="235"/>
      <c r="AV59" s="235"/>
      <c r="AW59" s="235"/>
    </row>
    <row r="60" spans="1:49" ht="14.25" customHeight="1">
      <c r="A60" s="639"/>
      <c r="B60" s="644"/>
      <c r="C60" s="644"/>
      <c r="D60" s="693"/>
      <c r="E60" s="284" t="s">
        <v>11703</v>
      </c>
      <c r="F60" s="235"/>
      <c r="G60" s="235"/>
      <c r="H60" s="235"/>
      <c r="I60" s="235"/>
      <c r="J60" s="235"/>
      <c r="K60" s="235"/>
      <c r="L60" s="646"/>
      <c r="M60" s="646"/>
      <c r="N60" s="235" t="s">
        <v>11704</v>
      </c>
      <c r="O60" s="696"/>
      <c r="P60" s="696"/>
      <c r="Q60" s="235" t="s">
        <v>11705</v>
      </c>
      <c r="R60" s="696"/>
      <c r="S60" s="696"/>
      <c r="T60" s="235" t="s">
        <v>11706</v>
      </c>
      <c r="U60" s="667"/>
      <c r="V60" s="667"/>
      <c r="W60" s="667"/>
      <c r="X60" s="667"/>
      <c r="Y60" s="667"/>
      <c r="Z60" s="667"/>
      <c r="AA60" s="667"/>
      <c r="AB60" s="667"/>
      <c r="AC60" s="667"/>
      <c r="AD60" s="667"/>
      <c r="AE60" s="241" t="s">
        <v>11634</v>
      </c>
    </row>
    <row r="61" spans="1:49" ht="14.25" customHeight="1">
      <c r="A61" s="639"/>
      <c r="B61" s="644"/>
      <c r="C61" s="644"/>
      <c r="D61" s="693"/>
      <c r="E61" s="279" t="s">
        <v>11708</v>
      </c>
      <c r="F61" s="225"/>
      <c r="G61" s="225"/>
      <c r="H61" s="225"/>
      <c r="I61" s="225"/>
      <c r="J61" s="225"/>
      <c r="K61" s="225"/>
      <c r="L61" s="690"/>
      <c r="M61" s="690"/>
      <c r="N61" s="225" t="s">
        <v>11704</v>
      </c>
      <c r="O61" s="681"/>
      <c r="P61" s="681"/>
      <c r="Q61" s="225" t="s">
        <v>11705</v>
      </c>
      <c r="R61" s="681"/>
      <c r="S61" s="681"/>
      <c r="T61" s="225" t="s">
        <v>11706</v>
      </c>
      <c r="U61" s="682"/>
      <c r="V61" s="682"/>
      <c r="W61" s="682"/>
      <c r="X61" s="682"/>
      <c r="Y61" s="682"/>
      <c r="Z61" s="682"/>
      <c r="AA61" s="682"/>
      <c r="AB61" s="682"/>
      <c r="AC61" s="682"/>
      <c r="AD61" s="682"/>
      <c r="AE61" s="243" t="s">
        <v>11634</v>
      </c>
    </row>
    <row r="62" spans="1:49" ht="14.25" customHeight="1">
      <c r="A62" s="639"/>
      <c r="B62" s="644"/>
      <c r="C62" s="644"/>
      <c r="D62" s="693"/>
      <c r="E62" s="235" t="s">
        <v>11709</v>
      </c>
      <c r="F62" s="235"/>
      <c r="G62" s="235"/>
      <c r="H62" s="235"/>
      <c r="I62" s="235"/>
      <c r="J62" s="235"/>
      <c r="K62" s="235"/>
      <c r="L62" s="235"/>
      <c r="M62" s="235"/>
      <c r="N62" s="235"/>
      <c r="O62" s="235"/>
      <c r="P62" s="235"/>
      <c r="Q62" s="235"/>
      <c r="R62" s="235"/>
      <c r="S62" s="235"/>
      <c r="T62" s="235"/>
      <c r="U62" s="235"/>
      <c r="V62" s="235"/>
      <c r="W62" s="250"/>
      <c r="X62" s="250"/>
      <c r="Y62" s="235"/>
      <c r="Z62" s="235"/>
      <c r="AA62" s="235"/>
      <c r="AB62" s="235"/>
      <c r="AC62" s="235"/>
      <c r="AD62" s="235"/>
      <c r="AE62" s="241"/>
    </row>
    <row r="63" spans="1:49" ht="14.25" customHeight="1">
      <c r="A63" s="639"/>
      <c r="B63" s="644"/>
      <c r="C63" s="644"/>
      <c r="D63" s="693"/>
      <c r="E63" s="683"/>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5"/>
    </row>
    <row r="64" spans="1:49" ht="14.25" customHeight="1">
      <c r="A64" s="675"/>
      <c r="B64" s="694"/>
      <c r="C64" s="694"/>
      <c r="D64" s="695"/>
      <c r="E64" s="686"/>
      <c r="F64" s="687"/>
      <c r="G64" s="687"/>
      <c r="H64" s="687"/>
      <c r="I64" s="687"/>
      <c r="J64" s="687"/>
      <c r="K64" s="687"/>
      <c r="L64" s="687"/>
      <c r="M64" s="687"/>
      <c r="N64" s="687"/>
      <c r="O64" s="687"/>
      <c r="P64" s="687"/>
      <c r="Q64" s="687"/>
      <c r="R64" s="687"/>
      <c r="S64" s="687"/>
      <c r="T64" s="687"/>
      <c r="U64" s="687"/>
      <c r="V64" s="687"/>
      <c r="W64" s="687"/>
      <c r="X64" s="687"/>
      <c r="Y64" s="687"/>
      <c r="Z64" s="687"/>
      <c r="AA64" s="687"/>
      <c r="AB64" s="687"/>
      <c r="AC64" s="687"/>
      <c r="AD64" s="687"/>
      <c r="AE64" s="688"/>
    </row>
    <row r="65" spans="1:31" ht="18.75" customHeight="1">
      <c r="A65" s="227" t="s">
        <v>11710</v>
      </c>
      <c r="B65" s="228"/>
      <c r="C65" s="228"/>
      <c r="D65" s="228"/>
      <c r="E65" s="222"/>
      <c r="F65" s="227"/>
      <c r="G65" s="227"/>
      <c r="H65" s="227"/>
      <c r="I65" s="227"/>
      <c r="J65" s="222"/>
      <c r="K65" s="285" t="s">
        <v>11711</v>
      </c>
      <c r="L65" s="222"/>
      <c r="M65" s="222"/>
      <c r="N65" s="222"/>
      <c r="O65" s="677"/>
      <c r="P65" s="677"/>
      <c r="Q65" s="223" t="s">
        <v>11712</v>
      </c>
      <c r="R65" s="645"/>
      <c r="S65" s="645"/>
      <c r="T65" s="223" t="s">
        <v>11712</v>
      </c>
      <c r="U65" s="689"/>
      <c r="V65" s="689"/>
      <c r="W65" s="227"/>
      <c r="X65" s="286"/>
      <c r="Y65" s="287"/>
      <c r="Z65" s="286"/>
      <c r="AA65" s="227"/>
      <c r="AB65" s="224"/>
      <c r="AC65" s="224"/>
      <c r="AD65" s="224"/>
      <c r="AE65" s="227"/>
    </row>
    <row r="66" spans="1:31">
      <c r="A66" s="697"/>
      <c r="B66" s="697"/>
      <c r="C66" s="697"/>
      <c r="D66" s="697"/>
      <c r="E66" s="697"/>
      <c r="F66" s="697"/>
      <c r="G66" s="697"/>
      <c r="H66" s="697"/>
      <c r="I66" s="697"/>
      <c r="J66" s="697"/>
      <c r="K66" s="217" t="s">
        <v>11713</v>
      </c>
      <c r="M66" s="691"/>
      <c r="N66" s="691"/>
      <c r="O66" s="691"/>
      <c r="P66" s="691"/>
      <c r="Q66" s="691"/>
      <c r="R66" s="691"/>
      <c r="S66" s="691"/>
      <c r="T66" s="691"/>
      <c r="U66" s="691"/>
      <c r="V66" s="691"/>
      <c r="W66" s="212" t="s">
        <v>11714</v>
      </c>
      <c r="X66" s="213"/>
      <c r="AB66" s="212"/>
      <c r="AC66" s="212"/>
      <c r="AD66" s="212"/>
      <c r="AE66" s="212"/>
    </row>
    <row r="67" spans="1:31" ht="12" customHeight="1">
      <c r="A67" s="697"/>
      <c r="B67" s="697"/>
      <c r="C67" s="697"/>
      <c r="D67" s="697"/>
      <c r="E67" s="697"/>
      <c r="F67" s="697"/>
      <c r="G67" s="697"/>
      <c r="H67" s="697"/>
      <c r="I67" s="697"/>
      <c r="J67" s="697"/>
      <c r="M67" s="691"/>
      <c r="N67" s="691"/>
      <c r="O67" s="691"/>
      <c r="P67" s="691"/>
      <c r="Q67" s="691"/>
      <c r="R67" s="691"/>
      <c r="S67" s="691"/>
      <c r="T67" s="691"/>
      <c r="U67" s="691"/>
      <c r="V67" s="691"/>
      <c r="W67" s="678" t="s">
        <v>11715</v>
      </c>
      <c r="X67" s="678"/>
      <c r="Y67" s="678"/>
      <c r="Z67" s="678"/>
      <c r="AA67" s="678"/>
      <c r="AB67" s="678"/>
      <c r="AC67" s="678"/>
      <c r="AD67" s="678"/>
      <c r="AE67" s="678"/>
    </row>
    <row r="68" spans="1:31" ht="12" customHeight="1">
      <c r="A68" s="697"/>
      <c r="B68" s="697"/>
      <c r="C68" s="697"/>
      <c r="D68" s="697"/>
      <c r="E68" s="697"/>
      <c r="F68" s="697"/>
      <c r="G68" s="697"/>
      <c r="H68" s="697"/>
      <c r="I68" s="697"/>
      <c r="J68" s="697"/>
      <c r="M68" s="691"/>
      <c r="N68" s="691"/>
      <c r="O68" s="691"/>
      <c r="P68" s="691"/>
      <c r="Q68" s="691"/>
      <c r="R68" s="691"/>
      <c r="S68" s="691"/>
      <c r="T68" s="691"/>
      <c r="U68" s="691"/>
      <c r="V68" s="691"/>
      <c r="W68" s="678"/>
      <c r="X68" s="678"/>
      <c r="Y68" s="678"/>
      <c r="Z68" s="678"/>
      <c r="AA68" s="678"/>
      <c r="AB68" s="678"/>
      <c r="AC68" s="678"/>
      <c r="AD68" s="678"/>
      <c r="AE68" s="678"/>
    </row>
    <row r="69" spans="1:31">
      <c r="A69" s="288"/>
      <c r="B69" s="288"/>
      <c r="C69" s="288"/>
      <c r="D69" s="288"/>
      <c r="E69" s="288"/>
      <c r="F69" s="288"/>
      <c r="G69" s="288"/>
      <c r="H69" s="288"/>
      <c r="I69" s="288"/>
      <c r="J69" s="288"/>
      <c r="K69" s="242" t="s">
        <v>11716</v>
      </c>
      <c r="L69" s="242"/>
      <c r="M69" s="242"/>
      <c r="N69" s="680"/>
      <c r="O69" s="680"/>
      <c r="P69" s="680"/>
      <c r="Q69" s="680"/>
      <c r="R69" s="680"/>
      <c r="S69" s="680"/>
      <c r="T69" s="680"/>
      <c r="U69" s="680"/>
      <c r="V69" s="680"/>
      <c r="W69" s="679"/>
      <c r="X69" s="679"/>
      <c r="Y69" s="679"/>
      <c r="Z69" s="679"/>
      <c r="AA69" s="679"/>
      <c r="AB69" s="679"/>
      <c r="AC69" s="679"/>
      <c r="AD69" s="679"/>
      <c r="AE69" s="679"/>
    </row>
  </sheetData>
  <sheetProtection password="C724" sheet="1" objects="1" scenarios="1" selectLockedCells="1"/>
  <customSheetViews>
    <customSheetView guid="{BD673287-A10F-4068-ABD9-63827D97DB26}" showGridLines="0">
      <selection activeCell="C8" sqref="C8:D8"/>
      <pageMargins left="0.47244094488188981" right="0.27559055118110237" top="0.23622047244094491" bottom="0.23622047244094491" header="0.23622047244094491" footer="0.31496062992125984"/>
      <printOptions horizontalCentered="1"/>
      <pageSetup paperSize="9" scale="96" orientation="portrait" r:id="rId1"/>
    </customSheetView>
    <customSheetView guid="{DA3E2843-7809-455C-A4BC-B15E27031169}" showGridLines="0">
      <selection activeCell="C8" sqref="C8:D8"/>
      <pageMargins left="0.47244094488188981" right="0.27559055118110237" top="0.23622047244094491" bottom="0.23622047244094491" header="0.23622047244094491" footer="0.31496062992125984"/>
      <printOptions horizontalCentered="1"/>
      <pageSetup paperSize="9" scale="96" orientation="portrait" r:id="rId2"/>
    </customSheetView>
  </customSheetViews>
  <mergeCells count="85">
    <mergeCell ref="A66:J68"/>
    <mergeCell ref="O61:P61"/>
    <mergeCell ref="R61:S61"/>
    <mergeCell ref="U61:AD61"/>
    <mergeCell ref="E63:AE64"/>
    <mergeCell ref="O65:P65"/>
    <mergeCell ref="R65:S65"/>
    <mergeCell ref="U65:V65"/>
    <mergeCell ref="M66:V68"/>
    <mergeCell ref="W67:AE69"/>
    <mergeCell ref="N69:V69"/>
    <mergeCell ref="A58:D64"/>
    <mergeCell ref="L60:M60"/>
    <mergeCell ref="O60:P60"/>
    <mergeCell ref="R60:S60"/>
    <mergeCell ref="U60:AD60"/>
    <mergeCell ref="L61:M61"/>
    <mergeCell ref="A40:D46"/>
    <mergeCell ref="E40:I40"/>
    <mergeCell ref="E41:H42"/>
    <mergeCell ref="E43:H43"/>
    <mergeCell ref="A48:D51"/>
    <mergeCell ref="E49:AE51"/>
    <mergeCell ref="A53:D57"/>
    <mergeCell ref="K53:O53"/>
    <mergeCell ref="K54:O54"/>
    <mergeCell ref="E56:AE57"/>
    <mergeCell ref="V43:AC43"/>
    <mergeCell ref="E44:H44"/>
    <mergeCell ref="U44:AC44"/>
    <mergeCell ref="H45:AE46"/>
    <mergeCell ref="W34:X34"/>
    <mergeCell ref="E35:K35"/>
    <mergeCell ref="A37:D38"/>
    <mergeCell ref="E37:H37"/>
    <mergeCell ref="J37:K37"/>
    <mergeCell ref="M37:N37"/>
    <mergeCell ref="P37:AE37"/>
    <mergeCell ref="E38:H38"/>
    <mergeCell ref="Z38:AD38"/>
    <mergeCell ref="A34:D35"/>
    <mergeCell ref="E34:K34"/>
    <mergeCell ref="O34:P34"/>
    <mergeCell ref="Q34:R34"/>
    <mergeCell ref="S34:V34"/>
    <mergeCell ref="A28:D32"/>
    <mergeCell ref="E28:H28"/>
    <mergeCell ref="K28:L28"/>
    <mergeCell ref="X28:Y28"/>
    <mergeCell ref="E29:H29"/>
    <mergeCell ref="K29:L29"/>
    <mergeCell ref="U29:Z29"/>
    <mergeCell ref="R30:U30"/>
    <mergeCell ref="H31:AE32"/>
    <mergeCell ref="A17:D17"/>
    <mergeCell ref="A18:D18"/>
    <mergeCell ref="E18:AE19"/>
    <mergeCell ref="B19:C19"/>
    <mergeCell ref="A21:D26"/>
    <mergeCell ref="E21:H21"/>
    <mergeCell ref="E22:H22"/>
    <mergeCell ref="M22:V22"/>
    <mergeCell ref="E23:H23"/>
    <mergeCell ref="O23:P23"/>
    <mergeCell ref="Q23:R23"/>
    <mergeCell ref="AA23:AD23"/>
    <mergeCell ref="E25:AE26"/>
    <mergeCell ref="A10:D16"/>
    <mergeCell ref="E10:F11"/>
    <mergeCell ref="G10:M11"/>
    <mergeCell ref="N10:O11"/>
    <mergeCell ref="P10:R11"/>
    <mergeCell ref="E14:H15"/>
    <mergeCell ref="E16:H16"/>
    <mergeCell ref="D7:H7"/>
    <mergeCell ref="I7:J7"/>
    <mergeCell ref="L7:M8"/>
    <mergeCell ref="N7:W8"/>
    <mergeCell ref="C8:D8"/>
    <mergeCell ref="I8:J8"/>
    <mergeCell ref="A5:B6"/>
    <mergeCell ref="C5:J6"/>
    <mergeCell ref="K5:L6"/>
    <mergeCell ref="M5:T6"/>
    <mergeCell ref="J1:V2"/>
  </mergeCells>
  <phoneticPr fontId="3"/>
  <printOptions horizontalCentered="1"/>
  <pageMargins left="0.47244094488188981" right="0.27559055118110237" top="0.23622047244094491" bottom="0.23622047244094491" header="0.23622047244094491" footer="0.31496062992125984"/>
  <pageSetup paperSize="9" scale="96"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767425" r:id="rId6" name="Option Button 1">
              <controlPr defaultSize="0" autoFill="0" autoLine="0" autoPict="0">
                <anchor moveWithCells="1">
                  <from>
                    <xdr:col>26</xdr:col>
                    <xdr:colOff>104775</xdr:colOff>
                    <xdr:row>4</xdr:row>
                    <xdr:rowOff>9525</xdr:rowOff>
                  </from>
                  <to>
                    <xdr:col>27</xdr:col>
                    <xdr:colOff>133350</xdr:colOff>
                    <xdr:row>5</xdr:row>
                    <xdr:rowOff>0</xdr:rowOff>
                  </to>
                </anchor>
              </controlPr>
            </control>
          </mc:Choice>
        </mc:AlternateContent>
        <mc:AlternateContent xmlns:mc="http://schemas.openxmlformats.org/markup-compatibility/2006">
          <mc:Choice Requires="x14">
            <control shapeId="1767426" r:id="rId7" name="Option Button 2">
              <controlPr defaultSize="0" autoFill="0" autoLine="0" autoPict="0">
                <anchor moveWithCells="1">
                  <from>
                    <xdr:col>27</xdr:col>
                    <xdr:colOff>161925</xdr:colOff>
                    <xdr:row>4</xdr:row>
                    <xdr:rowOff>19050</xdr:rowOff>
                  </from>
                  <to>
                    <xdr:col>28</xdr:col>
                    <xdr:colOff>180975</xdr:colOff>
                    <xdr:row>4</xdr:row>
                    <xdr:rowOff>180975</xdr:rowOff>
                  </to>
                </anchor>
              </controlPr>
            </control>
          </mc:Choice>
        </mc:AlternateContent>
        <mc:AlternateContent xmlns:mc="http://schemas.openxmlformats.org/markup-compatibility/2006">
          <mc:Choice Requires="x14">
            <control shapeId="1767427" r:id="rId8" name="Option Button 3">
              <controlPr defaultSize="0" autoFill="0" autoLine="0" autoPict="0">
                <anchor moveWithCells="1">
                  <from>
                    <xdr:col>28</xdr:col>
                    <xdr:colOff>228600</xdr:colOff>
                    <xdr:row>3</xdr:row>
                    <xdr:rowOff>142875</xdr:rowOff>
                  </from>
                  <to>
                    <xdr:col>31</xdr:col>
                    <xdr:colOff>9525</xdr:colOff>
                    <xdr:row>5</xdr:row>
                    <xdr:rowOff>28575</xdr:rowOff>
                  </to>
                </anchor>
              </controlPr>
            </control>
          </mc:Choice>
        </mc:AlternateContent>
        <mc:AlternateContent xmlns:mc="http://schemas.openxmlformats.org/markup-compatibility/2006">
          <mc:Choice Requires="x14">
            <control shapeId="1767428" r:id="rId9" name="Option Button 4">
              <controlPr defaultSize="0" autoFill="0" autoLine="0" autoPict="0">
                <anchor moveWithCells="1">
                  <from>
                    <xdr:col>26</xdr:col>
                    <xdr:colOff>104775</xdr:colOff>
                    <xdr:row>6</xdr:row>
                    <xdr:rowOff>9525</xdr:rowOff>
                  </from>
                  <to>
                    <xdr:col>27</xdr:col>
                    <xdr:colOff>133350</xdr:colOff>
                    <xdr:row>6</xdr:row>
                    <xdr:rowOff>190500</xdr:rowOff>
                  </to>
                </anchor>
              </controlPr>
            </control>
          </mc:Choice>
        </mc:AlternateContent>
        <mc:AlternateContent xmlns:mc="http://schemas.openxmlformats.org/markup-compatibility/2006">
          <mc:Choice Requires="x14">
            <control shapeId="1767429" r:id="rId10" name="Option Button 5">
              <controlPr defaultSize="0" autoFill="0" autoLine="0" autoPict="0">
                <anchor moveWithCells="1">
                  <from>
                    <xdr:col>27</xdr:col>
                    <xdr:colOff>161925</xdr:colOff>
                    <xdr:row>6</xdr:row>
                    <xdr:rowOff>9525</xdr:rowOff>
                  </from>
                  <to>
                    <xdr:col>28</xdr:col>
                    <xdr:colOff>180975</xdr:colOff>
                    <xdr:row>6</xdr:row>
                    <xdr:rowOff>180975</xdr:rowOff>
                  </to>
                </anchor>
              </controlPr>
            </control>
          </mc:Choice>
        </mc:AlternateContent>
        <mc:AlternateContent xmlns:mc="http://schemas.openxmlformats.org/markup-compatibility/2006">
          <mc:Choice Requires="x14">
            <control shapeId="1767430" r:id="rId11" name="Option Button 6">
              <controlPr defaultSize="0" autoFill="0" autoLine="0" autoPict="0">
                <anchor moveWithCells="1">
                  <from>
                    <xdr:col>28</xdr:col>
                    <xdr:colOff>228600</xdr:colOff>
                    <xdr:row>6</xdr:row>
                    <xdr:rowOff>0</xdr:rowOff>
                  </from>
                  <to>
                    <xdr:col>31</xdr:col>
                    <xdr:colOff>9525</xdr:colOff>
                    <xdr:row>6</xdr:row>
                    <xdr:rowOff>190500</xdr:rowOff>
                  </to>
                </anchor>
              </controlPr>
            </control>
          </mc:Choice>
        </mc:AlternateContent>
        <mc:AlternateContent xmlns:mc="http://schemas.openxmlformats.org/markup-compatibility/2006">
          <mc:Choice Requires="x14">
            <control shapeId="1767431" r:id="rId12" name="Option Button 7">
              <controlPr defaultSize="0" autoFill="0" autoLine="0" autoPict="0">
                <anchor moveWithCells="1">
                  <from>
                    <xdr:col>26</xdr:col>
                    <xdr:colOff>104775</xdr:colOff>
                    <xdr:row>7</xdr:row>
                    <xdr:rowOff>0</xdr:rowOff>
                  </from>
                  <to>
                    <xdr:col>27</xdr:col>
                    <xdr:colOff>133350</xdr:colOff>
                    <xdr:row>8</xdr:row>
                    <xdr:rowOff>9525</xdr:rowOff>
                  </to>
                </anchor>
              </controlPr>
            </control>
          </mc:Choice>
        </mc:AlternateContent>
        <mc:AlternateContent xmlns:mc="http://schemas.openxmlformats.org/markup-compatibility/2006">
          <mc:Choice Requires="x14">
            <control shapeId="1767432" r:id="rId13" name="Option Button 8">
              <controlPr defaultSize="0" autoFill="0" autoLine="0" autoPict="0">
                <anchor moveWithCells="1">
                  <from>
                    <xdr:col>27</xdr:col>
                    <xdr:colOff>161925</xdr:colOff>
                    <xdr:row>6</xdr:row>
                    <xdr:rowOff>161925</xdr:rowOff>
                  </from>
                  <to>
                    <xdr:col>28</xdr:col>
                    <xdr:colOff>180975</xdr:colOff>
                    <xdr:row>8</xdr:row>
                    <xdr:rowOff>9525</xdr:rowOff>
                  </to>
                </anchor>
              </controlPr>
            </control>
          </mc:Choice>
        </mc:AlternateContent>
        <mc:AlternateContent xmlns:mc="http://schemas.openxmlformats.org/markup-compatibility/2006">
          <mc:Choice Requires="x14">
            <control shapeId="1767433" r:id="rId14" name="Option Button 9">
              <controlPr defaultSize="0" autoFill="0" autoLine="0" autoPict="0">
                <anchor moveWithCells="1">
                  <from>
                    <xdr:col>28</xdr:col>
                    <xdr:colOff>228600</xdr:colOff>
                    <xdr:row>6</xdr:row>
                    <xdr:rowOff>180975</xdr:rowOff>
                  </from>
                  <to>
                    <xdr:col>31</xdr:col>
                    <xdr:colOff>9525</xdr:colOff>
                    <xdr:row>8</xdr:row>
                    <xdr:rowOff>9525</xdr:rowOff>
                  </to>
                </anchor>
              </controlPr>
            </control>
          </mc:Choice>
        </mc:AlternateContent>
        <mc:AlternateContent xmlns:mc="http://schemas.openxmlformats.org/markup-compatibility/2006">
          <mc:Choice Requires="x14">
            <control shapeId="1767434" r:id="rId15" name="Check Box 10">
              <controlPr defaultSize="0" autoFill="0" autoLine="0" autoPict="0">
                <anchor moveWithCells="1" sizeWithCells="1">
                  <from>
                    <xdr:col>8</xdr:col>
                    <xdr:colOff>9525</xdr:colOff>
                    <xdr:row>13</xdr:row>
                    <xdr:rowOff>28575</xdr:rowOff>
                  </from>
                  <to>
                    <xdr:col>9</xdr:col>
                    <xdr:colOff>38100</xdr:colOff>
                    <xdr:row>14</xdr:row>
                    <xdr:rowOff>9525</xdr:rowOff>
                  </to>
                </anchor>
              </controlPr>
            </control>
          </mc:Choice>
        </mc:AlternateContent>
        <mc:AlternateContent xmlns:mc="http://schemas.openxmlformats.org/markup-compatibility/2006">
          <mc:Choice Requires="x14">
            <control shapeId="1767435" r:id="rId16" name="Check Box 11">
              <controlPr defaultSize="0" autoFill="0" autoLine="0" autoPict="0">
                <anchor moveWithCells="1" sizeWithCells="1">
                  <from>
                    <xdr:col>10</xdr:col>
                    <xdr:colOff>152400</xdr:colOff>
                    <xdr:row>13</xdr:row>
                    <xdr:rowOff>28575</xdr:rowOff>
                  </from>
                  <to>
                    <xdr:col>11</xdr:col>
                    <xdr:colOff>161925</xdr:colOff>
                    <xdr:row>13</xdr:row>
                    <xdr:rowOff>161925</xdr:rowOff>
                  </to>
                </anchor>
              </controlPr>
            </control>
          </mc:Choice>
        </mc:AlternateContent>
        <mc:AlternateContent xmlns:mc="http://schemas.openxmlformats.org/markup-compatibility/2006">
          <mc:Choice Requires="x14">
            <control shapeId="1767436" r:id="rId17" name="Check Box 12">
              <controlPr defaultSize="0" autoFill="0" autoLine="0" autoPict="0">
                <anchor moveWithCells="1" sizeWithCells="1">
                  <from>
                    <xdr:col>14</xdr:col>
                    <xdr:colOff>171450</xdr:colOff>
                    <xdr:row>13</xdr:row>
                    <xdr:rowOff>28575</xdr:rowOff>
                  </from>
                  <to>
                    <xdr:col>15</xdr:col>
                    <xdr:colOff>180975</xdr:colOff>
                    <xdr:row>13</xdr:row>
                    <xdr:rowOff>161925</xdr:rowOff>
                  </to>
                </anchor>
              </controlPr>
            </control>
          </mc:Choice>
        </mc:AlternateContent>
        <mc:AlternateContent xmlns:mc="http://schemas.openxmlformats.org/markup-compatibility/2006">
          <mc:Choice Requires="x14">
            <control shapeId="1767437" r:id="rId18" name="Check Box 13">
              <controlPr defaultSize="0" autoFill="0" autoLine="0" autoPict="0">
                <anchor moveWithCells="1" sizeWithCells="1">
                  <from>
                    <xdr:col>17</xdr:col>
                    <xdr:colOff>85725</xdr:colOff>
                    <xdr:row>13</xdr:row>
                    <xdr:rowOff>28575</xdr:rowOff>
                  </from>
                  <to>
                    <xdr:col>18</xdr:col>
                    <xdr:colOff>57150</xdr:colOff>
                    <xdr:row>13</xdr:row>
                    <xdr:rowOff>161925</xdr:rowOff>
                  </to>
                </anchor>
              </controlPr>
            </control>
          </mc:Choice>
        </mc:AlternateContent>
        <mc:AlternateContent xmlns:mc="http://schemas.openxmlformats.org/markup-compatibility/2006">
          <mc:Choice Requires="x14">
            <control shapeId="1767438" r:id="rId19" name="Check Box 14">
              <controlPr defaultSize="0" autoFill="0" autoLine="0" autoPict="0">
                <anchor moveWithCells="1" sizeWithCells="1">
                  <from>
                    <xdr:col>19</xdr:col>
                    <xdr:colOff>238125</xdr:colOff>
                    <xdr:row>13</xdr:row>
                    <xdr:rowOff>28575</xdr:rowOff>
                  </from>
                  <to>
                    <xdr:col>20</xdr:col>
                    <xdr:colOff>171450</xdr:colOff>
                    <xdr:row>13</xdr:row>
                    <xdr:rowOff>161925</xdr:rowOff>
                  </to>
                </anchor>
              </controlPr>
            </control>
          </mc:Choice>
        </mc:AlternateContent>
        <mc:AlternateContent xmlns:mc="http://schemas.openxmlformats.org/markup-compatibility/2006">
          <mc:Choice Requires="x14">
            <control shapeId="1767439" r:id="rId20" name="Option Button 15">
              <controlPr defaultSize="0" autoFill="0" autoLine="0" autoPict="0">
                <anchor moveWithCells="1">
                  <from>
                    <xdr:col>12</xdr:col>
                    <xdr:colOff>95250</xdr:colOff>
                    <xdr:row>14</xdr:row>
                    <xdr:rowOff>9525</xdr:rowOff>
                  </from>
                  <to>
                    <xdr:col>13</xdr:col>
                    <xdr:colOff>180975</xdr:colOff>
                    <xdr:row>15</xdr:row>
                    <xdr:rowOff>0</xdr:rowOff>
                  </to>
                </anchor>
              </controlPr>
            </control>
          </mc:Choice>
        </mc:AlternateContent>
        <mc:AlternateContent xmlns:mc="http://schemas.openxmlformats.org/markup-compatibility/2006">
          <mc:Choice Requires="x14">
            <control shapeId="1767440" r:id="rId21" name="Option Button 16">
              <controlPr defaultSize="0" autoFill="0" autoLine="0" autoPict="0">
                <anchor moveWithCells="1">
                  <from>
                    <xdr:col>14</xdr:col>
                    <xdr:colOff>38100</xdr:colOff>
                    <xdr:row>14</xdr:row>
                    <xdr:rowOff>9525</xdr:rowOff>
                  </from>
                  <to>
                    <xdr:col>15</xdr:col>
                    <xdr:colOff>133350</xdr:colOff>
                    <xdr:row>14</xdr:row>
                    <xdr:rowOff>171450</xdr:rowOff>
                  </to>
                </anchor>
              </controlPr>
            </control>
          </mc:Choice>
        </mc:AlternateContent>
        <mc:AlternateContent xmlns:mc="http://schemas.openxmlformats.org/markup-compatibility/2006">
          <mc:Choice Requires="x14">
            <control shapeId="1767441" r:id="rId22" name="Option Button 17">
              <controlPr defaultSize="0" autoFill="0" autoLine="0" autoPict="0">
                <anchor moveWithCells="1">
                  <from>
                    <xdr:col>20</xdr:col>
                    <xdr:colOff>95250</xdr:colOff>
                    <xdr:row>14</xdr:row>
                    <xdr:rowOff>9525</xdr:rowOff>
                  </from>
                  <to>
                    <xdr:col>21</xdr:col>
                    <xdr:colOff>104775</xdr:colOff>
                    <xdr:row>14</xdr:row>
                    <xdr:rowOff>171450</xdr:rowOff>
                  </to>
                </anchor>
              </controlPr>
            </control>
          </mc:Choice>
        </mc:AlternateContent>
        <mc:AlternateContent xmlns:mc="http://schemas.openxmlformats.org/markup-compatibility/2006">
          <mc:Choice Requires="x14">
            <control shapeId="1767442" r:id="rId23" name="Option Button 18">
              <controlPr defaultSize="0" autoFill="0" autoLine="0" autoPict="0">
                <anchor moveWithCells="1">
                  <from>
                    <xdr:col>21</xdr:col>
                    <xdr:colOff>171450</xdr:colOff>
                    <xdr:row>13</xdr:row>
                    <xdr:rowOff>180975</xdr:rowOff>
                  </from>
                  <to>
                    <xdr:col>22</xdr:col>
                    <xdr:colOff>180975</xdr:colOff>
                    <xdr:row>15</xdr:row>
                    <xdr:rowOff>9525</xdr:rowOff>
                  </to>
                </anchor>
              </controlPr>
            </control>
          </mc:Choice>
        </mc:AlternateContent>
        <mc:AlternateContent xmlns:mc="http://schemas.openxmlformats.org/markup-compatibility/2006">
          <mc:Choice Requires="x14">
            <control shapeId="1767443" r:id="rId24" name="Check Box 19">
              <controlPr defaultSize="0" autoFill="0" autoLine="0" autoPict="0">
                <anchor moveWithCells="1" sizeWithCells="1">
                  <from>
                    <xdr:col>8</xdr:col>
                    <xdr:colOff>9525</xdr:colOff>
                    <xdr:row>15</xdr:row>
                    <xdr:rowOff>28575</xdr:rowOff>
                  </from>
                  <to>
                    <xdr:col>9</xdr:col>
                    <xdr:colOff>57150</xdr:colOff>
                    <xdr:row>15</xdr:row>
                    <xdr:rowOff>161925</xdr:rowOff>
                  </to>
                </anchor>
              </controlPr>
            </control>
          </mc:Choice>
        </mc:AlternateContent>
        <mc:AlternateContent xmlns:mc="http://schemas.openxmlformats.org/markup-compatibility/2006">
          <mc:Choice Requires="x14">
            <control shapeId="1767444" r:id="rId25" name="Check Box 20">
              <controlPr defaultSize="0" autoFill="0" autoLine="0" autoPict="0">
                <anchor moveWithCells="1" sizeWithCells="1">
                  <from>
                    <xdr:col>11</xdr:col>
                    <xdr:colOff>19050</xdr:colOff>
                    <xdr:row>15</xdr:row>
                    <xdr:rowOff>28575</xdr:rowOff>
                  </from>
                  <to>
                    <xdr:col>12</xdr:col>
                    <xdr:colOff>28575</xdr:colOff>
                    <xdr:row>15</xdr:row>
                    <xdr:rowOff>161925</xdr:rowOff>
                  </to>
                </anchor>
              </controlPr>
            </control>
          </mc:Choice>
        </mc:AlternateContent>
        <mc:AlternateContent xmlns:mc="http://schemas.openxmlformats.org/markup-compatibility/2006">
          <mc:Choice Requires="x14">
            <control shapeId="1767445" r:id="rId26" name="Check Box 21">
              <controlPr defaultSize="0" autoFill="0" autoLine="0" autoPict="0">
                <anchor moveWithCells="1" sizeWithCells="1">
                  <from>
                    <xdr:col>15</xdr:col>
                    <xdr:colOff>66675</xdr:colOff>
                    <xdr:row>15</xdr:row>
                    <xdr:rowOff>28575</xdr:rowOff>
                  </from>
                  <to>
                    <xdr:col>16</xdr:col>
                    <xdr:colOff>76200</xdr:colOff>
                    <xdr:row>15</xdr:row>
                    <xdr:rowOff>161925</xdr:rowOff>
                  </to>
                </anchor>
              </controlPr>
            </control>
          </mc:Choice>
        </mc:AlternateContent>
        <mc:AlternateContent xmlns:mc="http://schemas.openxmlformats.org/markup-compatibility/2006">
          <mc:Choice Requires="x14">
            <control shapeId="1767446" r:id="rId27" name="Option Button 22">
              <controlPr defaultSize="0" autoFill="0" autoLine="0" autoPict="0">
                <anchor moveWithCells="1">
                  <from>
                    <xdr:col>21</xdr:col>
                    <xdr:colOff>85725</xdr:colOff>
                    <xdr:row>15</xdr:row>
                    <xdr:rowOff>19050</xdr:rowOff>
                  </from>
                  <to>
                    <xdr:col>22</xdr:col>
                    <xdr:colOff>104775</xdr:colOff>
                    <xdr:row>15</xdr:row>
                    <xdr:rowOff>171450</xdr:rowOff>
                  </to>
                </anchor>
              </controlPr>
            </control>
          </mc:Choice>
        </mc:AlternateContent>
        <mc:AlternateContent xmlns:mc="http://schemas.openxmlformats.org/markup-compatibility/2006">
          <mc:Choice Requires="x14">
            <control shapeId="1767447" r:id="rId28" name="Option Button 23">
              <controlPr defaultSize="0" autoFill="0" autoLine="0" autoPict="0">
                <anchor moveWithCells="1">
                  <from>
                    <xdr:col>22</xdr:col>
                    <xdr:colOff>161925</xdr:colOff>
                    <xdr:row>15</xdr:row>
                    <xdr:rowOff>9525</xdr:rowOff>
                  </from>
                  <to>
                    <xdr:col>23</xdr:col>
                    <xdr:colOff>200025</xdr:colOff>
                    <xdr:row>15</xdr:row>
                    <xdr:rowOff>171450</xdr:rowOff>
                  </to>
                </anchor>
              </controlPr>
            </control>
          </mc:Choice>
        </mc:AlternateContent>
        <mc:AlternateContent xmlns:mc="http://schemas.openxmlformats.org/markup-compatibility/2006">
          <mc:Choice Requires="x14">
            <control shapeId="1767448" r:id="rId29" name="Check Box 24">
              <controlPr defaultSize="0" autoFill="0" autoLine="0" autoPict="0">
                <anchor moveWithCells="1" sizeWithCells="1">
                  <from>
                    <xdr:col>24</xdr:col>
                    <xdr:colOff>238125</xdr:colOff>
                    <xdr:row>15</xdr:row>
                    <xdr:rowOff>28575</xdr:rowOff>
                  </from>
                  <to>
                    <xdr:col>25</xdr:col>
                    <xdr:colOff>180975</xdr:colOff>
                    <xdr:row>15</xdr:row>
                    <xdr:rowOff>161925</xdr:rowOff>
                  </to>
                </anchor>
              </controlPr>
            </control>
          </mc:Choice>
        </mc:AlternateContent>
        <mc:AlternateContent xmlns:mc="http://schemas.openxmlformats.org/markup-compatibility/2006">
          <mc:Choice Requires="x14">
            <control shapeId="1767449" r:id="rId30" name="Option Button 25">
              <controlPr defaultSize="0" autoFill="0" autoLine="0" autoPict="0">
                <anchor moveWithCells="1">
                  <from>
                    <xdr:col>8</xdr:col>
                    <xdr:colOff>0</xdr:colOff>
                    <xdr:row>19</xdr:row>
                    <xdr:rowOff>28575</xdr:rowOff>
                  </from>
                  <to>
                    <xdr:col>9</xdr:col>
                    <xdr:colOff>123825</xdr:colOff>
                    <xdr:row>21</xdr:row>
                    <xdr:rowOff>9525</xdr:rowOff>
                  </to>
                </anchor>
              </controlPr>
            </control>
          </mc:Choice>
        </mc:AlternateContent>
        <mc:AlternateContent xmlns:mc="http://schemas.openxmlformats.org/markup-compatibility/2006">
          <mc:Choice Requires="x14">
            <control shapeId="1767450" r:id="rId31" name="Option Button 26">
              <controlPr defaultSize="0" autoFill="0" autoLine="0" autoPict="0">
                <anchor moveWithCells="1">
                  <from>
                    <xdr:col>11</xdr:col>
                    <xdr:colOff>0</xdr:colOff>
                    <xdr:row>20</xdr:row>
                    <xdr:rowOff>28575</xdr:rowOff>
                  </from>
                  <to>
                    <xdr:col>12</xdr:col>
                    <xdr:colOff>85725</xdr:colOff>
                    <xdr:row>20</xdr:row>
                    <xdr:rowOff>171450</xdr:rowOff>
                  </to>
                </anchor>
              </controlPr>
            </control>
          </mc:Choice>
        </mc:AlternateContent>
        <mc:AlternateContent xmlns:mc="http://schemas.openxmlformats.org/markup-compatibility/2006">
          <mc:Choice Requires="x14">
            <control shapeId="1767451" r:id="rId32" name="Option Button 27">
              <controlPr defaultSize="0" autoFill="0" autoLine="0" autoPict="0">
                <anchor moveWithCells="1">
                  <from>
                    <xdr:col>15</xdr:col>
                    <xdr:colOff>0</xdr:colOff>
                    <xdr:row>19</xdr:row>
                    <xdr:rowOff>28575</xdr:rowOff>
                  </from>
                  <to>
                    <xdr:col>16</xdr:col>
                    <xdr:colOff>85725</xdr:colOff>
                    <xdr:row>21</xdr:row>
                    <xdr:rowOff>9525</xdr:rowOff>
                  </to>
                </anchor>
              </controlPr>
            </control>
          </mc:Choice>
        </mc:AlternateContent>
        <mc:AlternateContent xmlns:mc="http://schemas.openxmlformats.org/markup-compatibility/2006">
          <mc:Choice Requires="x14">
            <control shapeId="1767452" r:id="rId33" name="Option Button 28">
              <controlPr defaultSize="0" autoFill="0" autoLine="0" autoPict="0">
                <anchor moveWithCells="1">
                  <from>
                    <xdr:col>8</xdr:col>
                    <xdr:colOff>0</xdr:colOff>
                    <xdr:row>22</xdr:row>
                    <xdr:rowOff>9525</xdr:rowOff>
                  </from>
                  <to>
                    <xdr:col>9</xdr:col>
                    <xdr:colOff>123825</xdr:colOff>
                    <xdr:row>22</xdr:row>
                    <xdr:rowOff>171450</xdr:rowOff>
                  </to>
                </anchor>
              </controlPr>
            </control>
          </mc:Choice>
        </mc:AlternateContent>
        <mc:AlternateContent xmlns:mc="http://schemas.openxmlformats.org/markup-compatibility/2006">
          <mc:Choice Requires="x14">
            <control shapeId="1767453" r:id="rId34" name="Option Button 29">
              <controlPr defaultSize="0" autoFill="0" autoLine="0" autoPict="0">
                <anchor moveWithCells="1">
                  <from>
                    <xdr:col>17</xdr:col>
                    <xdr:colOff>57150</xdr:colOff>
                    <xdr:row>22</xdr:row>
                    <xdr:rowOff>9525</xdr:rowOff>
                  </from>
                  <to>
                    <xdr:col>18</xdr:col>
                    <xdr:colOff>114300</xdr:colOff>
                    <xdr:row>22</xdr:row>
                    <xdr:rowOff>171450</xdr:rowOff>
                  </to>
                </anchor>
              </controlPr>
            </control>
          </mc:Choice>
        </mc:AlternateContent>
        <mc:AlternateContent xmlns:mc="http://schemas.openxmlformats.org/markup-compatibility/2006">
          <mc:Choice Requires="x14">
            <control shapeId="1767454" r:id="rId35" name="Option Button 30">
              <controlPr defaultSize="0" autoFill="0" autoLine="0" autoPict="0">
                <anchor moveWithCells="1">
                  <from>
                    <xdr:col>19</xdr:col>
                    <xdr:colOff>219075</xdr:colOff>
                    <xdr:row>22</xdr:row>
                    <xdr:rowOff>19050</xdr:rowOff>
                  </from>
                  <to>
                    <xdr:col>20</xdr:col>
                    <xdr:colOff>238125</xdr:colOff>
                    <xdr:row>22</xdr:row>
                    <xdr:rowOff>171450</xdr:rowOff>
                  </to>
                </anchor>
              </controlPr>
            </control>
          </mc:Choice>
        </mc:AlternateContent>
        <mc:AlternateContent xmlns:mc="http://schemas.openxmlformats.org/markup-compatibility/2006">
          <mc:Choice Requires="x14">
            <control shapeId="1767455" r:id="rId36" name="Option Button 31">
              <controlPr defaultSize="0" autoFill="0" autoLine="0" autoPict="0">
                <anchor moveWithCells="1">
                  <from>
                    <xdr:col>21</xdr:col>
                    <xdr:colOff>95250</xdr:colOff>
                    <xdr:row>22</xdr:row>
                    <xdr:rowOff>19050</xdr:rowOff>
                  </from>
                  <to>
                    <xdr:col>22</xdr:col>
                    <xdr:colOff>114300</xdr:colOff>
                    <xdr:row>22</xdr:row>
                    <xdr:rowOff>171450</xdr:rowOff>
                  </to>
                </anchor>
              </controlPr>
            </control>
          </mc:Choice>
        </mc:AlternateContent>
        <mc:AlternateContent xmlns:mc="http://schemas.openxmlformats.org/markup-compatibility/2006">
          <mc:Choice Requires="x14">
            <control shapeId="1767456" r:id="rId37" name="Option Button 32">
              <controlPr defaultSize="0" autoFill="0" autoLine="0" autoPict="0">
                <anchor moveWithCells="1">
                  <from>
                    <xdr:col>23</xdr:col>
                    <xdr:colOff>219075</xdr:colOff>
                    <xdr:row>22</xdr:row>
                    <xdr:rowOff>9525</xdr:rowOff>
                  </from>
                  <to>
                    <xdr:col>24</xdr:col>
                    <xdr:colOff>238125</xdr:colOff>
                    <xdr:row>23</xdr:row>
                    <xdr:rowOff>9525</xdr:rowOff>
                  </to>
                </anchor>
              </controlPr>
            </control>
          </mc:Choice>
        </mc:AlternateContent>
        <mc:AlternateContent xmlns:mc="http://schemas.openxmlformats.org/markup-compatibility/2006">
          <mc:Choice Requires="x14">
            <control shapeId="1767457" r:id="rId38" name="Option Button 33">
              <controlPr defaultSize="0" autoFill="0" autoLine="0" autoPict="0">
                <anchor moveWithCells="1">
                  <from>
                    <xdr:col>22</xdr:col>
                    <xdr:colOff>57150</xdr:colOff>
                    <xdr:row>9</xdr:row>
                    <xdr:rowOff>9525</xdr:rowOff>
                  </from>
                  <to>
                    <xdr:col>23</xdr:col>
                    <xdr:colOff>95250</xdr:colOff>
                    <xdr:row>9</xdr:row>
                    <xdr:rowOff>190500</xdr:rowOff>
                  </to>
                </anchor>
              </controlPr>
            </control>
          </mc:Choice>
        </mc:AlternateContent>
        <mc:AlternateContent xmlns:mc="http://schemas.openxmlformats.org/markup-compatibility/2006">
          <mc:Choice Requires="x14">
            <control shapeId="1767458" r:id="rId39" name="Option Button 34">
              <controlPr defaultSize="0" autoFill="0" autoLine="0" autoPict="0">
                <anchor moveWithCells="1">
                  <from>
                    <xdr:col>23</xdr:col>
                    <xdr:colOff>171450</xdr:colOff>
                    <xdr:row>9</xdr:row>
                    <xdr:rowOff>9525</xdr:rowOff>
                  </from>
                  <to>
                    <xdr:col>24</xdr:col>
                    <xdr:colOff>200025</xdr:colOff>
                    <xdr:row>9</xdr:row>
                    <xdr:rowOff>190500</xdr:rowOff>
                  </to>
                </anchor>
              </controlPr>
            </control>
          </mc:Choice>
        </mc:AlternateContent>
        <mc:AlternateContent xmlns:mc="http://schemas.openxmlformats.org/markup-compatibility/2006">
          <mc:Choice Requires="x14">
            <control shapeId="1767459" r:id="rId40" name="Option Button 35">
              <controlPr defaultSize="0" autoFill="0" autoLine="0" autoPict="0">
                <anchor moveWithCells="1">
                  <from>
                    <xdr:col>24</xdr:col>
                    <xdr:colOff>266700</xdr:colOff>
                    <xdr:row>9</xdr:row>
                    <xdr:rowOff>19050</xdr:rowOff>
                  </from>
                  <to>
                    <xdr:col>26</xdr:col>
                    <xdr:colOff>28575</xdr:colOff>
                    <xdr:row>9</xdr:row>
                    <xdr:rowOff>180975</xdr:rowOff>
                  </to>
                </anchor>
              </controlPr>
            </control>
          </mc:Choice>
        </mc:AlternateContent>
        <mc:AlternateContent xmlns:mc="http://schemas.openxmlformats.org/markup-compatibility/2006">
          <mc:Choice Requires="x14">
            <control shapeId="1767460" r:id="rId41" name="Option Button 36">
              <controlPr defaultSize="0" autoFill="0" autoLine="0" autoPict="0">
                <anchor moveWithCells="1">
                  <from>
                    <xdr:col>26</xdr:col>
                    <xdr:colOff>161925</xdr:colOff>
                    <xdr:row>8</xdr:row>
                    <xdr:rowOff>57150</xdr:rowOff>
                  </from>
                  <to>
                    <xdr:col>27</xdr:col>
                    <xdr:colOff>190500</xdr:colOff>
                    <xdr:row>10</xdr:row>
                    <xdr:rowOff>9525</xdr:rowOff>
                  </to>
                </anchor>
              </controlPr>
            </control>
          </mc:Choice>
        </mc:AlternateContent>
        <mc:AlternateContent xmlns:mc="http://schemas.openxmlformats.org/markup-compatibility/2006">
          <mc:Choice Requires="x14">
            <control shapeId="1767461" r:id="rId42" name="Option Button 37">
              <controlPr defaultSize="0" autoFill="0" autoLine="0" autoPict="0">
                <anchor moveWithCells="1">
                  <from>
                    <xdr:col>28</xdr:col>
                    <xdr:colOff>66675</xdr:colOff>
                    <xdr:row>9</xdr:row>
                    <xdr:rowOff>9525</xdr:rowOff>
                  </from>
                  <to>
                    <xdr:col>29</xdr:col>
                    <xdr:colOff>95250</xdr:colOff>
                    <xdr:row>9</xdr:row>
                    <xdr:rowOff>200025</xdr:rowOff>
                  </to>
                </anchor>
              </controlPr>
            </control>
          </mc:Choice>
        </mc:AlternateContent>
        <mc:AlternateContent xmlns:mc="http://schemas.openxmlformats.org/markup-compatibility/2006">
          <mc:Choice Requires="x14">
            <control shapeId="1767462" r:id="rId43" name="Option Button 38">
              <controlPr defaultSize="0" autoFill="0" autoLine="0" autoPict="0">
                <anchor moveWithCells="1">
                  <from>
                    <xdr:col>29</xdr:col>
                    <xdr:colOff>104775</xdr:colOff>
                    <xdr:row>9</xdr:row>
                    <xdr:rowOff>19050</xdr:rowOff>
                  </from>
                  <to>
                    <xdr:col>30</xdr:col>
                    <xdr:colOff>133350</xdr:colOff>
                    <xdr:row>9</xdr:row>
                    <xdr:rowOff>180975</xdr:rowOff>
                  </to>
                </anchor>
              </controlPr>
            </control>
          </mc:Choice>
        </mc:AlternateContent>
        <mc:AlternateContent xmlns:mc="http://schemas.openxmlformats.org/markup-compatibility/2006">
          <mc:Choice Requires="x14">
            <control shapeId="1767463" r:id="rId44" name="Option Button 39">
              <controlPr defaultSize="0" autoFill="0" autoLine="0" autoPict="0">
                <anchor moveWithCells="1">
                  <from>
                    <xdr:col>22</xdr:col>
                    <xdr:colOff>47625</xdr:colOff>
                    <xdr:row>10</xdr:row>
                    <xdr:rowOff>0</xdr:rowOff>
                  </from>
                  <to>
                    <xdr:col>23</xdr:col>
                    <xdr:colOff>95250</xdr:colOff>
                    <xdr:row>10</xdr:row>
                    <xdr:rowOff>190500</xdr:rowOff>
                  </to>
                </anchor>
              </controlPr>
            </control>
          </mc:Choice>
        </mc:AlternateContent>
        <mc:AlternateContent xmlns:mc="http://schemas.openxmlformats.org/markup-compatibility/2006">
          <mc:Choice Requires="x14">
            <control shapeId="1767464" r:id="rId45" name="Option Button 40">
              <controlPr defaultSize="0" autoFill="0" autoLine="0" autoPict="0">
                <anchor moveWithCells="1">
                  <from>
                    <xdr:col>23</xdr:col>
                    <xdr:colOff>171450</xdr:colOff>
                    <xdr:row>10</xdr:row>
                    <xdr:rowOff>0</xdr:rowOff>
                  </from>
                  <to>
                    <xdr:col>24</xdr:col>
                    <xdr:colOff>200025</xdr:colOff>
                    <xdr:row>10</xdr:row>
                    <xdr:rowOff>190500</xdr:rowOff>
                  </to>
                </anchor>
              </controlPr>
            </control>
          </mc:Choice>
        </mc:AlternateContent>
        <mc:AlternateContent xmlns:mc="http://schemas.openxmlformats.org/markup-compatibility/2006">
          <mc:Choice Requires="x14">
            <control shapeId="1767465" r:id="rId46" name="Option Button 41">
              <controlPr defaultSize="0" autoFill="0" autoLine="0" autoPict="0">
                <anchor moveWithCells="1">
                  <from>
                    <xdr:col>24</xdr:col>
                    <xdr:colOff>266700</xdr:colOff>
                    <xdr:row>10</xdr:row>
                    <xdr:rowOff>0</xdr:rowOff>
                  </from>
                  <to>
                    <xdr:col>26</xdr:col>
                    <xdr:colOff>28575</xdr:colOff>
                    <xdr:row>11</xdr:row>
                    <xdr:rowOff>0</xdr:rowOff>
                  </to>
                </anchor>
              </controlPr>
            </control>
          </mc:Choice>
        </mc:AlternateContent>
        <mc:AlternateContent xmlns:mc="http://schemas.openxmlformats.org/markup-compatibility/2006">
          <mc:Choice Requires="x14">
            <control shapeId="1767466" r:id="rId47" name="Option Button 42">
              <controlPr defaultSize="0" autoFill="0" autoLine="0" autoPict="0">
                <anchor moveWithCells="1">
                  <from>
                    <xdr:col>26</xdr:col>
                    <xdr:colOff>161925</xdr:colOff>
                    <xdr:row>10</xdr:row>
                    <xdr:rowOff>9525</xdr:rowOff>
                  </from>
                  <to>
                    <xdr:col>27</xdr:col>
                    <xdr:colOff>190500</xdr:colOff>
                    <xdr:row>10</xdr:row>
                    <xdr:rowOff>190500</xdr:rowOff>
                  </to>
                </anchor>
              </controlPr>
            </control>
          </mc:Choice>
        </mc:AlternateContent>
        <mc:AlternateContent xmlns:mc="http://schemas.openxmlformats.org/markup-compatibility/2006">
          <mc:Choice Requires="x14">
            <control shapeId="1767467" r:id="rId48" name="Option Button 43">
              <controlPr defaultSize="0" autoFill="0" autoLine="0" autoPict="0">
                <anchor>
                  <from>
                    <xdr:col>28</xdr:col>
                    <xdr:colOff>76200</xdr:colOff>
                    <xdr:row>10</xdr:row>
                    <xdr:rowOff>19050</xdr:rowOff>
                  </from>
                  <to>
                    <xdr:col>29</xdr:col>
                    <xdr:colOff>104775</xdr:colOff>
                    <xdr:row>10</xdr:row>
                    <xdr:rowOff>180975</xdr:rowOff>
                  </to>
                </anchor>
              </controlPr>
            </control>
          </mc:Choice>
        </mc:AlternateContent>
        <mc:AlternateContent xmlns:mc="http://schemas.openxmlformats.org/markup-compatibility/2006">
          <mc:Choice Requires="x14">
            <control shapeId="1767468" r:id="rId49" name="Option Button 44">
              <controlPr defaultSize="0" autoFill="0" autoLine="0" autoPict="0">
                <anchor moveWithCells="1">
                  <from>
                    <xdr:col>8</xdr:col>
                    <xdr:colOff>57150</xdr:colOff>
                    <xdr:row>28</xdr:row>
                    <xdr:rowOff>0</xdr:rowOff>
                  </from>
                  <to>
                    <xdr:col>9</xdr:col>
                    <xdr:colOff>104775</xdr:colOff>
                    <xdr:row>29</xdr:row>
                    <xdr:rowOff>19050</xdr:rowOff>
                  </to>
                </anchor>
              </controlPr>
            </control>
          </mc:Choice>
        </mc:AlternateContent>
        <mc:AlternateContent xmlns:mc="http://schemas.openxmlformats.org/markup-compatibility/2006">
          <mc:Choice Requires="x14">
            <control shapeId="1767469" r:id="rId50" name="Option Button 45">
              <controlPr defaultSize="0" autoFill="0" autoLine="0" autoPict="0">
                <anchor moveWithCells="1">
                  <from>
                    <xdr:col>16</xdr:col>
                    <xdr:colOff>152400</xdr:colOff>
                    <xdr:row>27</xdr:row>
                    <xdr:rowOff>171450</xdr:rowOff>
                  </from>
                  <to>
                    <xdr:col>18</xdr:col>
                    <xdr:colOff>38100</xdr:colOff>
                    <xdr:row>28</xdr:row>
                    <xdr:rowOff>171450</xdr:rowOff>
                  </to>
                </anchor>
              </controlPr>
            </control>
          </mc:Choice>
        </mc:AlternateContent>
        <mc:AlternateContent xmlns:mc="http://schemas.openxmlformats.org/markup-compatibility/2006">
          <mc:Choice Requires="x14">
            <control shapeId="1767470" r:id="rId51" name="Option Button 46">
              <controlPr defaultSize="0" autoFill="0" autoLine="0" autoPict="0">
                <anchor moveWithCells="1">
                  <from>
                    <xdr:col>7</xdr:col>
                    <xdr:colOff>228600</xdr:colOff>
                    <xdr:row>29</xdr:row>
                    <xdr:rowOff>28575</xdr:rowOff>
                  </from>
                  <to>
                    <xdr:col>9</xdr:col>
                    <xdr:colOff>85725</xdr:colOff>
                    <xdr:row>29</xdr:row>
                    <xdr:rowOff>171450</xdr:rowOff>
                  </to>
                </anchor>
              </controlPr>
            </control>
          </mc:Choice>
        </mc:AlternateContent>
        <mc:AlternateContent xmlns:mc="http://schemas.openxmlformats.org/markup-compatibility/2006">
          <mc:Choice Requires="x14">
            <control shapeId="1767471" r:id="rId52" name="Option Button 47">
              <controlPr defaultSize="0" autoFill="0" autoLine="0" autoPict="0">
                <anchor moveWithCells="1">
                  <from>
                    <xdr:col>14</xdr:col>
                    <xdr:colOff>152400</xdr:colOff>
                    <xdr:row>28</xdr:row>
                    <xdr:rowOff>180975</xdr:rowOff>
                  </from>
                  <to>
                    <xdr:col>16</xdr:col>
                    <xdr:colOff>38100</xdr:colOff>
                    <xdr:row>30</xdr:row>
                    <xdr:rowOff>9525</xdr:rowOff>
                  </to>
                </anchor>
              </controlPr>
            </control>
          </mc:Choice>
        </mc:AlternateContent>
        <mc:AlternateContent xmlns:mc="http://schemas.openxmlformats.org/markup-compatibility/2006">
          <mc:Choice Requires="x14">
            <control shapeId="1767472" r:id="rId53" name="Option Button 48">
              <controlPr defaultSize="0" autoFill="0" autoLine="0" autoPict="0">
                <anchor moveWithCells="1">
                  <from>
                    <xdr:col>21</xdr:col>
                    <xdr:colOff>85725</xdr:colOff>
                    <xdr:row>29</xdr:row>
                    <xdr:rowOff>9525</xdr:rowOff>
                  </from>
                  <to>
                    <xdr:col>22</xdr:col>
                    <xdr:colOff>104775</xdr:colOff>
                    <xdr:row>30</xdr:row>
                    <xdr:rowOff>0</xdr:rowOff>
                  </to>
                </anchor>
              </controlPr>
            </control>
          </mc:Choice>
        </mc:AlternateContent>
        <mc:AlternateContent xmlns:mc="http://schemas.openxmlformats.org/markup-compatibility/2006">
          <mc:Choice Requires="x14">
            <control shapeId="1767473" r:id="rId54" name="Option Button 49">
              <controlPr defaultSize="0" autoFill="0" autoLine="0" autoPict="0">
                <anchor moveWithCells="1">
                  <from>
                    <xdr:col>22</xdr:col>
                    <xdr:colOff>114300</xdr:colOff>
                    <xdr:row>29</xdr:row>
                    <xdr:rowOff>19050</xdr:rowOff>
                  </from>
                  <to>
                    <xdr:col>23</xdr:col>
                    <xdr:colOff>142875</xdr:colOff>
                    <xdr:row>29</xdr:row>
                    <xdr:rowOff>171450</xdr:rowOff>
                  </to>
                </anchor>
              </controlPr>
            </control>
          </mc:Choice>
        </mc:AlternateContent>
        <mc:AlternateContent xmlns:mc="http://schemas.openxmlformats.org/markup-compatibility/2006">
          <mc:Choice Requires="x14">
            <control shapeId="1767474" r:id="rId55" name="Option Button 50">
              <controlPr defaultSize="0" autoFill="0" autoLine="0" autoPict="0">
                <anchor moveWithCells="1">
                  <from>
                    <xdr:col>26</xdr:col>
                    <xdr:colOff>152400</xdr:colOff>
                    <xdr:row>29</xdr:row>
                    <xdr:rowOff>19050</xdr:rowOff>
                  </from>
                  <to>
                    <xdr:col>27</xdr:col>
                    <xdr:colOff>171450</xdr:colOff>
                    <xdr:row>30</xdr:row>
                    <xdr:rowOff>0</xdr:rowOff>
                  </to>
                </anchor>
              </controlPr>
            </control>
          </mc:Choice>
        </mc:AlternateContent>
        <mc:AlternateContent xmlns:mc="http://schemas.openxmlformats.org/markup-compatibility/2006">
          <mc:Choice Requires="x14">
            <control shapeId="1767475" r:id="rId56" name="Option Button 51">
              <controlPr defaultSize="0" autoFill="0" autoLine="0" autoPict="0">
                <anchor moveWithCells="1">
                  <from>
                    <xdr:col>27</xdr:col>
                    <xdr:colOff>171450</xdr:colOff>
                    <xdr:row>29</xdr:row>
                    <xdr:rowOff>9525</xdr:rowOff>
                  </from>
                  <to>
                    <xdr:col>28</xdr:col>
                    <xdr:colOff>180975</xdr:colOff>
                    <xdr:row>30</xdr:row>
                    <xdr:rowOff>9525</xdr:rowOff>
                  </to>
                </anchor>
              </controlPr>
            </control>
          </mc:Choice>
        </mc:AlternateContent>
        <mc:AlternateContent xmlns:mc="http://schemas.openxmlformats.org/markup-compatibility/2006">
          <mc:Choice Requires="x14">
            <control shapeId="1767476" r:id="rId57" name="Option Button 52">
              <controlPr defaultSize="0" autoFill="0" autoLine="0" autoPict="0">
                <anchor moveWithCells="1">
                  <from>
                    <xdr:col>28</xdr:col>
                    <xdr:colOff>200025</xdr:colOff>
                    <xdr:row>29</xdr:row>
                    <xdr:rowOff>9525</xdr:rowOff>
                  </from>
                  <to>
                    <xdr:col>29</xdr:col>
                    <xdr:colOff>219075</xdr:colOff>
                    <xdr:row>30</xdr:row>
                    <xdr:rowOff>9525</xdr:rowOff>
                  </to>
                </anchor>
              </controlPr>
            </control>
          </mc:Choice>
        </mc:AlternateContent>
        <mc:AlternateContent xmlns:mc="http://schemas.openxmlformats.org/markup-compatibility/2006">
          <mc:Choice Requires="x14">
            <control shapeId="1767477" r:id="rId58" name="Option Button 53">
              <controlPr defaultSize="0" autoFill="0" autoLine="0" autoPict="0">
                <anchor moveWithCells="1">
                  <from>
                    <xdr:col>12</xdr:col>
                    <xdr:colOff>76200</xdr:colOff>
                    <xdr:row>32</xdr:row>
                    <xdr:rowOff>28575</xdr:rowOff>
                  </from>
                  <to>
                    <xdr:col>13</xdr:col>
                    <xdr:colOff>161925</xdr:colOff>
                    <xdr:row>34</xdr:row>
                    <xdr:rowOff>9525</xdr:rowOff>
                  </to>
                </anchor>
              </controlPr>
            </control>
          </mc:Choice>
        </mc:AlternateContent>
        <mc:AlternateContent xmlns:mc="http://schemas.openxmlformats.org/markup-compatibility/2006">
          <mc:Choice Requires="x14">
            <control shapeId="1767478" r:id="rId59" name="Option Button 54">
              <controlPr defaultSize="0" autoFill="0" autoLine="0" autoPict="0">
                <anchor moveWithCells="1">
                  <from>
                    <xdr:col>28</xdr:col>
                    <xdr:colOff>104775</xdr:colOff>
                    <xdr:row>33</xdr:row>
                    <xdr:rowOff>19050</xdr:rowOff>
                  </from>
                  <to>
                    <xdr:col>29</xdr:col>
                    <xdr:colOff>123825</xdr:colOff>
                    <xdr:row>33</xdr:row>
                    <xdr:rowOff>171450</xdr:rowOff>
                  </to>
                </anchor>
              </controlPr>
            </control>
          </mc:Choice>
        </mc:AlternateContent>
        <mc:AlternateContent xmlns:mc="http://schemas.openxmlformats.org/markup-compatibility/2006">
          <mc:Choice Requires="x14">
            <control shapeId="1767479" r:id="rId60" name="Option Button 55">
              <controlPr defaultSize="0" autoFill="0" autoLine="0" autoPict="0">
                <anchor moveWithCells="1">
                  <from>
                    <xdr:col>12</xdr:col>
                    <xdr:colOff>0</xdr:colOff>
                    <xdr:row>34</xdr:row>
                    <xdr:rowOff>0</xdr:rowOff>
                  </from>
                  <to>
                    <xdr:col>13</xdr:col>
                    <xdr:colOff>85725</xdr:colOff>
                    <xdr:row>35</xdr:row>
                    <xdr:rowOff>19050</xdr:rowOff>
                  </to>
                </anchor>
              </controlPr>
            </control>
          </mc:Choice>
        </mc:AlternateContent>
        <mc:AlternateContent xmlns:mc="http://schemas.openxmlformats.org/markup-compatibility/2006">
          <mc:Choice Requires="x14">
            <control shapeId="1767480" r:id="rId61" name="Option Button 56">
              <controlPr defaultSize="0" autoFill="0" autoLine="0" autoPict="0">
                <anchor moveWithCells="1">
                  <from>
                    <xdr:col>17</xdr:col>
                    <xdr:colOff>0</xdr:colOff>
                    <xdr:row>33</xdr:row>
                    <xdr:rowOff>171450</xdr:rowOff>
                  </from>
                  <to>
                    <xdr:col>18</xdr:col>
                    <xdr:colOff>47625</xdr:colOff>
                    <xdr:row>35</xdr:row>
                    <xdr:rowOff>19050</xdr:rowOff>
                  </to>
                </anchor>
              </controlPr>
            </control>
          </mc:Choice>
        </mc:AlternateContent>
        <mc:AlternateContent xmlns:mc="http://schemas.openxmlformats.org/markup-compatibility/2006">
          <mc:Choice Requires="x14">
            <control shapeId="1767481" r:id="rId62" name="Option Button 57">
              <controlPr defaultSize="0" autoFill="0" autoLine="0" autoPict="0">
                <anchor moveWithCells="1">
                  <from>
                    <xdr:col>21</xdr:col>
                    <xdr:colOff>0</xdr:colOff>
                    <xdr:row>33</xdr:row>
                    <xdr:rowOff>161925</xdr:rowOff>
                  </from>
                  <to>
                    <xdr:col>22</xdr:col>
                    <xdr:colOff>9525</xdr:colOff>
                    <xdr:row>35</xdr:row>
                    <xdr:rowOff>28575</xdr:rowOff>
                  </to>
                </anchor>
              </controlPr>
            </control>
          </mc:Choice>
        </mc:AlternateContent>
        <mc:AlternateContent xmlns:mc="http://schemas.openxmlformats.org/markup-compatibility/2006">
          <mc:Choice Requires="x14">
            <control shapeId="1767482" r:id="rId63" name="Check Box 58">
              <controlPr defaultSize="0" autoFill="0" autoLine="0" autoPict="0">
                <anchor moveWithCells="1" sizeWithCells="1">
                  <from>
                    <xdr:col>8</xdr:col>
                    <xdr:colOff>0</xdr:colOff>
                    <xdr:row>36</xdr:row>
                    <xdr:rowOff>28575</xdr:rowOff>
                  </from>
                  <to>
                    <xdr:col>9</xdr:col>
                    <xdr:colOff>47625</xdr:colOff>
                    <xdr:row>36</xdr:row>
                    <xdr:rowOff>161925</xdr:rowOff>
                  </to>
                </anchor>
              </controlPr>
            </control>
          </mc:Choice>
        </mc:AlternateContent>
        <mc:AlternateContent xmlns:mc="http://schemas.openxmlformats.org/markup-compatibility/2006">
          <mc:Choice Requires="x14">
            <control shapeId="1767483" r:id="rId64" name="Check Box 59">
              <controlPr defaultSize="0" autoFill="0" autoLine="0" autoPict="0">
                <anchor moveWithCells="1" sizeWithCells="1">
                  <from>
                    <xdr:col>10</xdr:col>
                    <xdr:colOff>152400</xdr:colOff>
                    <xdr:row>36</xdr:row>
                    <xdr:rowOff>28575</xdr:rowOff>
                  </from>
                  <to>
                    <xdr:col>11</xdr:col>
                    <xdr:colOff>171450</xdr:colOff>
                    <xdr:row>36</xdr:row>
                    <xdr:rowOff>161925</xdr:rowOff>
                  </to>
                </anchor>
              </controlPr>
            </control>
          </mc:Choice>
        </mc:AlternateContent>
        <mc:AlternateContent xmlns:mc="http://schemas.openxmlformats.org/markup-compatibility/2006">
          <mc:Choice Requires="x14">
            <control shapeId="1767484" r:id="rId65" name="Check Box 60">
              <controlPr defaultSize="0" autoFill="0" autoLine="0" autoPict="0">
                <anchor moveWithCells="1" sizeWithCells="1">
                  <from>
                    <xdr:col>13</xdr:col>
                    <xdr:colOff>142875</xdr:colOff>
                    <xdr:row>36</xdr:row>
                    <xdr:rowOff>28575</xdr:rowOff>
                  </from>
                  <to>
                    <xdr:col>16</xdr:col>
                    <xdr:colOff>47625</xdr:colOff>
                    <xdr:row>36</xdr:row>
                    <xdr:rowOff>161925</xdr:rowOff>
                  </to>
                </anchor>
              </controlPr>
            </control>
          </mc:Choice>
        </mc:AlternateContent>
        <mc:AlternateContent xmlns:mc="http://schemas.openxmlformats.org/markup-compatibility/2006">
          <mc:Choice Requires="x14">
            <control shapeId="1767485" r:id="rId66" name="Check Box 61">
              <controlPr defaultSize="0" autoFill="0" autoLine="0" autoPict="0">
                <anchor moveWithCells="1" sizeWithCells="1">
                  <from>
                    <xdr:col>8</xdr:col>
                    <xdr:colOff>0</xdr:colOff>
                    <xdr:row>37</xdr:row>
                    <xdr:rowOff>28575</xdr:rowOff>
                  </from>
                  <to>
                    <xdr:col>9</xdr:col>
                    <xdr:colOff>47625</xdr:colOff>
                    <xdr:row>37</xdr:row>
                    <xdr:rowOff>161925</xdr:rowOff>
                  </to>
                </anchor>
              </controlPr>
            </control>
          </mc:Choice>
        </mc:AlternateContent>
        <mc:AlternateContent xmlns:mc="http://schemas.openxmlformats.org/markup-compatibility/2006">
          <mc:Choice Requires="x14">
            <control shapeId="1767486" r:id="rId67" name="Check Box 62">
              <controlPr defaultSize="0" autoFill="0" autoLine="0" autoPict="0">
                <anchor moveWithCells="1" sizeWithCells="1">
                  <from>
                    <xdr:col>10</xdr:col>
                    <xdr:colOff>19050</xdr:colOff>
                    <xdr:row>37</xdr:row>
                    <xdr:rowOff>28575</xdr:rowOff>
                  </from>
                  <to>
                    <xdr:col>11</xdr:col>
                    <xdr:colOff>28575</xdr:colOff>
                    <xdr:row>37</xdr:row>
                    <xdr:rowOff>161925</xdr:rowOff>
                  </to>
                </anchor>
              </controlPr>
            </control>
          </mc:Choice>
        </mc:AlternateContent>
        <mc:AlternateContent xmlns:mc="http://schemas.openxmlformats.org/markup-compatibility/2006">
          <mc:Choice Requires="x14">
            <control shapeId="1767487" r:id="rId68" name="Check Box 63">
              <controlPr defaultSize="0" autoFill="0" autoLine="0" autoPict="0">
                <anchor moveWithCells="1" sizeWithCells="1">
                  <from>
                    <xdr:col>13</xdr:col>
                    <xdr:colOff>142875</xdr:colOff>
                    <xdr:row>37</xdr:row>
                    <xdr:rowOff>28575</xdr:rowOff>
                  </from>
                  <to>
                    <xdr:col>16</xdr:col>
                    <xdr:colOff>47625</xdr:colOff>
                    <xdr:row>37</xdr:row>
                    <xdr:rowOff>161925</xdr:rowOff>
                  </to>
                </anchor>
              </controlPr>
            </control>
          </mc:Choice>
        </mc:AlternateContent>
        <mc:AlternateContent xmlns:mc="http://schemas.openxmlformats.org/markup-compatibility/2006">
          <mc:Choice Requires="x14">
            <control shapeId="1767488" r:id="rId69" name="Check Box 64">
              <controlPr defaultSize="0" autoFill="0" autoLine="0" autoPict="0">
                <anchor moveWithCells="1" sizeWithCells="1">
                  <from>
                    <xdr:col>19</xdr:col>
                    <xdr:colOff>57150</xdr:colOff>
                    <xdr:row>37</xdr:row>
                    <xdr:rowOff>28575</xdr:rowOff>
                  </from>
                  <to>
                    <xdr:col>21</xdr:col>
                    <xdr:colOff>19050</xdr:colOff>
                    <xdr:row>37</xdr:row>
                    <xdr:rowOff>161925</xdr:rowOff>
                  </to>
                </anchor>
              </controlPr>
            </control>
          </mc:Choice>
        </mc:AlternateContent>
        <mc:AlternateContent xmlns:mc="http://schemas.openxmlformats.org/markup-compatibility/2006">
          <mc:Choice Requires="x14">
            <control shapeId="1767489" r:id="rId70" name="Check Box 65">
              <controlPr defaultSize="0" autoFill="0" autoLine="0" autoPict="0">
                <anchor moveWithCells="1" sizeWithCells="1">
                  <from>
                    <xdr:col>22</xdr:col>
                    <xdr:colOff>180975</xdr:colOff>
                    <xdr:row>37</xdr:row>
                    <xdr:rowOff>28575</xdr:rowOff>
                  </from>
                  <to>
                    <xdr:col>24</xdr:col>
                    <xdr:colOff>133350</xdr:colOff>
                    <xdr:row>37</xdr:row>
                    <xdr:rowOff>161925</xdr:rowOff>
                  </to>
                </anchor>
              </controlPr>
            </control>
          </mc:Choice>
        </mc:AlternateContent>
        <mc:AlternateContent xmlns:mc="http://schemas.openxmlformats.org/markup-compatibility/2006">
          <mc:Choice Requires="x14">
            <control shapeId="1767490" r:id="rId71" name="Option Button 66">
              <controlPr defaultSize="0" autoFill="0" autoLine="0" autoPict="0">
                <anchor moveWithCells="1">
                  <from>
                    <xdr:col>9</xdr:col>
                    <xdr:colOff>95250</xdr:colOff>
                    <xdr:row>39</xdr:row>
                    <xdr:rowOff>19050</xdr:rowOff>
                  </from>
                  <to>
                    <xdr:col>10</xdr:col>
                    <xdr:colOff>142875</xdr:colOff>
                    <xdr:row>39</xdr:row>
                    <xdr:rowOff>171450</xdr:rowOff>
                  </to>
                </anchor>
              </controlPr>
            </control>
          </mc:Choice>
        </mc:AlternateContent>
        <mc:AlternateContent xmlns:mc="http://schemas.openxmlformats.org/markup-compatibility/2006">
          <mc:Choice Requires="x14">
            <control shapeId="1767491" r:id="rId72" name="Option Button 67">
              <controlPr defaultSize="0" autoFill="0" autoLine="0" autoPict="0">
                <anchor moveWithCells="1">
                  <from>
                    <xdr:col>11</xdr:col>
                    <xdr:colOff>9525</xdr:colOff>
                    <xdr:row>39</xdr:row>
                    <xdr:rowOff>19050</xdr:rowOff>
                  </from>
                  <to>
                    <xdr:col>12</xdr:col>
                    <xdr:colOff>95250</xdr:colOff>
                    <xdr:row>39</xdr:row>
                    <xdr:rowOff>171450</xdr:rowOff>
                  </to>
                </anchor>
              </controlPr>
            </control>
          </mc:Choice>
        </mc:AlternateContent>
        <mc:AlternateContent xmlns:mc="http://schemas.openxmlformats.org/markup-compatibility/2006">
          <mc:Choice Requires="x14">
            <control shapeId="1767492" r:id="rId73" name="Option Button 68">
              <controlPr defaultSize="0" autoFill="0" autoLine="0" autoPict="0">
                <anchor moveWithCells="1">
                  <from>
                    <xdr:col>20</xdr:col>
                    <xdr:colOff>95250</xdr:colOff>
                    <xdr:row>39</xdr:row>
                    <xdr:rowOff>19050</xdr:rowOff>
                  </from>
                  <to>
                    <xdr:col>21</xdr:col>
                    <xdr:colOff>104775</xdr:colOff>
                    <xdr:row>39</xdr:row>
                    <xdr:rowOff>171450</xdr:rowOff>
                  </to>
                </anchor>
              </controlPr>
            </control>
          </mc:Choice>
        </mc:AlternateContent>
        <mc:AlternateContent xmlns:mc="http://schemas.openxmlformats.org/markup-compatibility/2006">
          <mc:Choice Requires="x14">
            <control shapeId="1767493" r:id="rId74" name="Option Button 69">
              <controlPr defaultSize="0" autoFill="0" autoLine="0" autoPict="0">
                <anchor moveWithCells="1">
                  <from>
                    <xdr:col>21</xdr:col>
                    <xdr:colOff>171450</xdr:colOff>
                    <xdr:row>39</xdr:row>
                    <xdr:rowOff>19050</xdr:rowOff>
                  </from>
                  <to>
                    <xdr:col>22</xdr:col>
                    <xdr:colOff>180975</xdr:colOff>
                    <xdr:row>39</xdr:row>
                    <xdr:rowOff>171450</xdr:rowOff>
                  </to>
                </anchor>
              </controlPr>
            </control>
          </mc:Choice>
        </mc:AlternateContent>
        <mc:AlternateContent xmlns:mc="http://schemas.openxmlformats.org/markup-compatibility/2006">
          <mc:Choice Requires="x14">
            <control shapeId="1767494" r:id="rId75" name="Option Button 70">
              <controlPr defaultSize="0" autoFill="0" autoLine="0" autoPict="0">
                <anchor moveWithCells="1">
                  <from>
                    <xdr:col>10</xdr:col>
                    <xdr:colOff>104775</xdr:colOff>
                    <xdr:row>40</xdr:row>
                    <xdr:rowOff>19050</xdr:rowOff>
                  </from>
                  <to>
                    <xdr:col>11</xdr:col>
                    <xdr:colOff>190500</xdr:colOff>
                    <xdr:row>40</xdr:row>
                    <xdr:rowOff>161925</xdr:rowOff>
                  </to>
                </anchor>
              </controlPr>
            </control>
          </mc:Choice>
        </mc:AlternateContent>
        <mc:AlternateContent xmlns:mc="http://schemas.openxmlformats.org/markup-compatibility/2006">
          <mc:Choice Requires="x14">
            <control shapeId="1767495" r:id="rId76" name="Option Button 71">
              <controlPr defaultSize="0" autoFill="0" autoLine="0" autoPict="0">
                <anchor moveWithCells="1">
                  <from>
                    <xdr:col>12</xdr:col>
                    <xdr:colOff>57150</xdr:colOff>
                    <xdr:row>39</xdr:row>
                    <xdr:rowOff>171450</xdr:rowOff>
                  </from>
                  <to>
                    <xdr:col>13</xdr:col>
                    <xdr:colOff>133350</xdr:colOff>
                    <xdr:row>41</xdr:row>
                    <xdr:rowOff>9525</xdr:rowOff>
                  </to>
                </anchor>
              </controlPr>
            </control>
          </mc:Choice>
        </mc:AlternateContent>
        <mc:AlternateContent xmlns:mc="http://schemas.openxmlformats.org/markup-compatibility/2006">
          <mc:Choice Requires="x14">
            <control shapeId="1767496" r:id="rId77" name="Option Button 72">
              <controlPr defaultSize="0" autoFill="0" autoLine="0" autoPict="0">
                <anchor moveWithCells="1">
                  <from>
                    <xdr:col>10</xdr:col>
                    <xdr:colOff>104775</xdr:colOff>
                    <xdr:row>41</xdr:row>
                    <xdr:rowOff>9525</xdr:rowOff>
                  </from>
                  <to>
                    <xdr:col>11</xdr:col>
                    <xdr:colOff>190500</xdr:colOff>
                    <xdr:row>41</xdr:row>
                    <xdr:rowOff>171450</xdr:rowOff>
                  </to>
                </anchor>
              </controlPr>
            </control>
          </mc:Choice>
        </mc:AlternateContent>
        <mc:AlternateContent xmlns:mc="http://schemas.openxmlformats.org/markup-compatibility/2006">
          <mc:Choice Requires="x14">
            <control shapeId="1767497" r:id="rId78" name="Option Button 73">
              <controlPr defaultSize="0" autoFill="0" autoLine="0" autoPict="0">
                <anchor moveWithCells="1">
                  <from>
                    <xdr:col>12</xdr:col>
                    <xdr:colOff>57150</xdr:colOff>
                    <xdr:row>41</xdr:row>
                    <xdr:rowOff>19050</xdr:rowOff>
                  </from>
                  <to>
                    <xdr:col>13</xdr:col>
                    <xdr:colOff>133350</xdr:colOff>
                    <xdr:row>41</xdr:row>
                    <xdr:rowOff>161925</xdr:rowOff>
                  </to>
                </anchor>
              </controlPr>
            </control>
          </mc:Choice>
        </mc:AlternateContent>
        <mc:AlternateContent xmlns:mc="http://schemas.openxmlformats.org/markup-compatibility/2006">
          <mc:Choice Requires="x14">
            <control shapeId="1767498" r:id="rId79" name="Check Box 74">
              <controlPr defaultSize="0" autoFill="0" autoLine="0" autoPict="0">
                <anchor moveWithCells="1" sizeWithCells="1">
                  <from>
                    <xdr:col>14</xdr:col>
                    <xdr:colOff>200025</xdr:colOff>
                    <xdr:row>40</xdr:row>
                    <xdr:rowOff>28575</xdr:rowOff>
                  </from>
                  <to>
                    <xdr:col>17</xdr:col>
                    <xdr:colOff>142875</xdr:colOff>
                    <xdr:row>40</xdr:row>
                    <xdr:rowOff>161925</xdr:rowOff>
                  </to>
                </anchor>
              </controlPr>
            </control>
          </mc:Choice>
        </mc:AlternateContent>
        <mc:AlternateContent xmlns:mc="http://schemas.openxmlformats.org/markup-compatibility/2006">
          <mc:Choice Requires="x14">
            <control shapeId="1767499" r:id="rId80" name="Check Box 75">
              <controlPr defaultSize="0" autoFill="0" autoLine="0" autoPict="0">
                <anchor moveWithCells="1" sizeWithCells="1">
                  <from>
                    <xdr:col>17</xdr:col>
                    <xdr:colOff>228600</xdr:colOff>
                    <xdr:row>40</xdr:row>
                    <xdr:rowOff>28575</xdr:rowOff>
                  </from>
                  <to>
                    <xdr:col>20</xdr:col>
                    <xdr:colOff>66675</xdr:colOff>
                    <xdr:row>40</xdr:row>
                    <xdr:rowOff>161925</xdr:rowOff>
                  </to>
                </anchor>
              </controlPr>
            </control>
          </mc:Choice>
        </mc:AlternateContent>
        <mc:AlternateContent xmlns:mc="http://schemas.openxmlformats.org/markup-compatibility/2006">
          <mc:Choice Requires="x14">
            <control shapeId="1767500" r:id="rId81" name="Check Box 76">
              <controlPr defaultSize="0" autoFill="0" autoLine="0" autoPict="0">
                <anchor moveWithCells="1" sizeWithCells="1">
                  <from>
                    <xdr:col>21</xdr:col>
                    <xdr:colOff>0</xdr:colOff>
                    <xdr:row>40</xdr:row>
                    <xdr:rowOff>28575</xdr:rowOff>
                  </from>
                  <to>
                    <xdr:col>22</xdr:col>
                    <xdr:colOff>228600</xdr:colOff>
                    <xdr:row>40</xdr:row>
                    <xdr:rowOff>161925</xdr:rowOff>
                  </to>
                </anchor>
              </controlPr>
            </control>
          </mc:Choice>
        </mc:AlternateContent>
        <mc:AlternateContent xmlns:mc="http://schemas.openxmlformats.org/markup-compatibility/2006">
          <mc:Choice Requires="x14">
            <control shapeId="1767501" r:id="rId82" name="Check Box 77">
              <controlPr defaultSize="0" autoFill="0" autoLine="0" autoPict="0">
                <anchor moveWithCells="1" sizeWithCells="1">
                  <from>
                    <xdr:col>24</xdr:col>
                    <xdr:colOff>219075</xdr:colOff>
                    <xdr:row>40</xdr:row>
                    <xdr:rowOff>28575</xdr:rowOff>
                  </from>
                  <to>
                    <xdr:col>26</xdr:col>
                    <xdr:colOff>190500</xdr:colOff>
                    <xdr:row>40</xdr:row>
                    <xdr:rowOff>171450</xdr:rowOff>
                  </to>
                </anchor>
              </controlPr>
            </control>
          </mc:Choice>
        </mc:AlternateContent>
        <mc:AlternateContent xmlns:mc="http://schemas.openxmlformats.org/markup-compatibility/2006">
          <mc:Choice Requires="x14">
            <control shapeId="1767502" r:id="rId83" name="Check Box 78">
              <controlPr defaultSize="0" autoFill="0" autoLine="0" autoPict="0">
                <anchor moveWithCells="1" sizeWithCells="1">
                  <from>
                    <xdr:col>14</xdr:col>
                    <xdr:colOff>200025</xdr:colOff>
                    <xdr:row>41</xdr:row>
                    <xdr:rowOff>28575</xdr:rowOff>
                  </from>
                  <to>
                    <xdr:col>17</xdr:col>
                    <xdr:colOff>142875</xdr:colOff>
                    <xdr:row>41</xdr:row>
                    <xdr:rowOff>161925</xdr:rowOff>
                  </to>
                </anchor>
              </controlPr>
            </control>
          </mc:Choice>
        </mc:AlternateContent>
        <mc:AlternateContent xmlns:mc="http://schemas.openxmlformats.org/markup-compatibility/2006">
          <mc:Choice Requires="x14">
            <control shapeId="1767503" r:id="rId84" name="Check Box 79">
              <controlPr defaultSize="0" autoFill="0" autoLine="0" autoPict="0">
                <anchor moveWithCells="1" sizeWithCells="1">
                  <from>
                    <xdr:col>17</xdr:col>
                    <xdr:colOff>228600</xdr:colOff>
                    <xdr:row>41</xdr:row>
                    <xdr:rowOff>28575</xdr:rowOff>
                  </from>
                  <to>
                    <xdr:col>20</xdr:col>
                    <xdr:colOff>66675</xdr:colOff>
                    <xdr:row>41</xdr:row>
                    <xdr:rowOff>161925</xdr:rowOff>
                  </to>
                </anchor>
              </controlPr>
            </control>
          </mc:Choice>
        </mc:AlternateContent>
        <mc:AlternateContent xmlns:mc="http://schemas.openxmlformats.org/markup-compatibility/2006">
          <mc:Choice Requires="x14">
            <control shapeId="1767504" r:id="rId85" name="Check Box 80">
              <controlPr defaultSize="0" autoFill="0" autoLine="0" autoPict="0">
                <anchor moveWithCells="1" sizeWithCells="1">
                  <from>
                    <xdr:col>21</xdr:col>
                    <xdr:colOff>0</xdr:colOff>
                    <xdr:row>41</xdr:row>
                    <xdr:rowOff>28575</xdr:rowOff>
                  </from>
                  <to>
                    <xdr:col>22</xdr:col>
                    <xdr:colOff>228600</xdr:colOff>
                    <xdr:row>41</xdr:row>
                    <xdr:rowOff>161925</xdr:rowOff>
                  </to>
                </anchor>
              </controlPr>
            </control>
          </mc:Choice>
        </mc:AlternateContent>
        <mc:AlternateContent xmlns:mc="http://schemas.openxmlformats.org/markup-compatibility/2006">
          <mc:Choice Requires="x14">
            <control shapeId="1767505" r:id="rId86" name="Check Box 81">
              <controlPr defaultSize="0" autoFill="0" autoLine="0" autoPict="0">
                <anchor moveWithCells="1" sizeWithCells="1">
                  <from>
                    <xdr:col>24</xdr:col>
                    <xdr:colOff>219075</xdr:colOff>
                    <xdr:row>41</xdr:row>
                    <xdr:rowOff>28575</xdr:rowOff>
                  </from>
                  <to>
                    <xdr:col>26</xdr:col>
                    <xdr:colOff>209550</xdr:colOff>
                    <xdr:row>41</xdr:row>
                    <xdr:rowOff>161925</xdr:rowOff>
                  </to>
                </anchor>
              </controlPr>
            </control>
          </mc:Choice>
        </mc:AlternateContent>
        <mc:AlternateContent xmlns:mc="http://schemas.openxmlformats.org/markup-compatibility/2006">
          <mc:Choice Requires="x14">
            <control shapeId="1767506" r:id="rId87" name="Check Box 82">
              <controlPr defaultSize="0" autoFill="0" autoLine="0" autoPict="0">
                <anchor moveWithCells="1" sizeWithCells="1">
                  <from>
                    <xdr:col>15</xdr:col>
                    <xdr:colOff>200025</xdr:colOff>
                    <xdr:row>42</xdr:row>
                    <xdr:rowOff>28575</xdr:rowOff>
                  </from>
                  <to>
                    <xdr:col>18</xdr:col>
                    <xdr:colOff>104775</xdr:colOff>
                    <xdr:row>42</xdr:row>
                    <xdr:rowOff>161925</xdr:rowOff>
                  </to>
                </anchor>
              </controlPr>
            </control>
          </mc:Choice>
        </mc:AlternateContent>
        <mc:AlternateContent xmlns:mc="http://schemas.openxmlformats.org/markup-compatibility/2006">
          <mc:Choice Requires="x14">
            <control shapeId="1767507" r:id="rId88" name="Check Box 83">
              <controlPr defaultSize="0" autoFill="0" autoLine="0" autoPict="0">
                <anchor moveWithCells="1" sizeWithCells="1">
                  <from>
                    <xdr:col>8</xdr:col>
                    <xdr:colOff>0</xdr:colOff>
                    <xdr:row>43</xdr:row>
                    <xdr:rowOff>19050</xdr:rowOff>
                  </from>
                  <to>
                    <xdr:col>10</xdr:col>
                    <xdr:colOff>104775</xdr:colOff>
                    <xdr:row>43</xdr:row>
                    <xdr:rowOff>152400</xdr:rowOff>
                  </to>
                </anchor>
              </controlPr>
            </control>
          </mc:Choice>
        </mc:AlternateContent>
        <mc:AlternateContent xmlns:mc="http://schemas.openxmlformats.org/markup-compatibility/2006">
          <mc:Choice Requires="x14">
            <control shapeId="1767508" r:id="rId89" name="Check Box 84">
              <controlPr defaultSize="0" autoFill="0" autoLine="0" autoPict="0">
                <anchor moveWithCells="1" sizeWithCells="1">
                  <from>
                    <xdr:col>12</xdr:col>
                    <xdr:colOff>28575</xdr:colOff>
                    <xdr:row>43</xdr:row>
                    <xdr:rowOff>19050</xdr:rowOff>
                  </from>
                  <to>
                    <xdr:col>14</xdr:col>
                    <xdr:colOff>133350</xdr:colOff>
                    <xdr:row>43</xdr:row>
                    <xdr:rowOff>152400</xdr:rowOff>
                  </to>
                </anchor>
              </controlPr>
            </control>
          </mc:Choice>
        </mc:AlternateContent>
        <mc:AlternateContent xmlns:mc="http://schemas.openxmlformats.org/markup-compatibility/2006">
          <mc:Choice Requires="x14">
            <control shapeId="1767509" r:id="rId90" name="Check Box 85">
              <controlPr defaultSize="0" autoFill="0" autoLine="0" autoPict="0">
                <anchor moveWithCells="1" sizeWithCells="1">
                  <from>
                    <xdr:col>17</xdr:col>
                    <xdr:colOff>0</xdr:colOff>
                    <xdr:row>43</xdr:row>
                    <xdr:rowOff>19050</xdr:rowOff>
                  </from>
                  <to>
                    <xdr:col>19</xdr:col>
                    <xdr:colOff>104775</xdr:colOff>
                    <xdr:row>43</xdr:row>
                    <xdr:rowOff>152400</xdr:rowOff>
                  </to>
                </anchor>
              </controlPr>
            </control>
          </mc:Choice>
        </mc:AlternateContent>
        <mc:AlternateContent xmlns:mc="http://schemas.openxmlformats.org/markup-compatibility/2006">
          <mc:Choice Requires="x14">
            <control shapeId="1767510" r:id="rId91" name="Option Button 86">
              <controlPr defaultSize="0" autoFill="0" autoLine="0" autoPict="0">
                <anchor moveWithCells="1">
                  <from>
                    <xdr:col>11</xdr:col>
                    <xdr:colOff>47625</xdr:colOff>
                    <xdr:row>57</xdr:row>
                    <xdr:rowOff>19050</xdr:rowOff>
                  </from>
                  <to>
                    <xdr:col>12</xdr:col>
                    <xdr:colOff>133350</xdr:colOff>
                    <xdr:row>58</xdr:row>
                    <xdr:rowOff>28575</xdr:rowOff>
                  </to>
                </anchor>
              </controlPr>
            </control>
          </mc:Choice>
        </mc:AlternateContent>
        <mc:AlternateContent xmlns:mc="http://schemas.openxmlformats.org/markup-compatibility/2006">
          <mc:Choice Requires="x14">
            <control shapeId="1767511" r:id="rId92" name="Option Button 87">
              <controlPr defaultSize="0" autoFill="0" autoLine="0" autoPict="0">
                <anchor moveWithCells="1">
                  <from>
                    <xdr:col>12</xdr:col>
                    <xdr:colOff>200025</xdr:colOff>
                    <xdr:row>57</xdr:row>
                    <xdr:rowOff>38100</xdr:rowOff>
                  </from>
                  <to>
                    <xdr:col>14</xdr:col>
                    <xdr:colOff>76200</xdr:colOff>
                    <xdr:row>58</xdr:row>
                    <xdr:rowOff>9525</xdr:rowOff>
                  </to>
                </anchor>
              </controlPr>
            </control>
          </mc:Choice>
        </mc:AlternateContent>
        <mc:AlternateContent xmlns:mc="http://schemas.openxmlformats.org/markup-compatibility/2006">
          <mc:Choice Requires="x14">
            <control shapeId="1767512" r:id="rId93" name="Option Button 88">
              <controlPr defaultSize="0" autoFill="0" autoLine="0" autoPict="0">
                <anchor moveWithCells="1">
                  <from>
                    <xdr:col>14</xdr:col>
                    <xdr:colOff>142875</xdr:colOff>
                    <xdr:row>57</xdr:row>
                    <xdr:rowOff>38100</xdr:rowOff>
                  </from>
                  <to>
                    <xdr:col>16</xdr:col>
                    <xdr:colOff>28575</xdr:colOff>
                    <xdr:row>58</xdr:row>
                    <xdr:rowOff>9525</xdr:rowOff>
                  </to>
                </anchor>
              </controlPr>
            </control>
          </mc:Choice>
        </mc:AlternateContent>
        <mc:AlternateContent xmlns:mc="http://schemas.openxmlformats.org/markup-compatibility/2006">
          <mc:Choice Requires="x14">
            <control shapeId="1767513" r:id="rId94" name="Option Button 89">
              <controlPr defaultSize="0" autoFill="0" autoLine="0" autoPict="0">
                <anchor moveWithCells="1">
                  <from>
                    <xdr:col>16</xdr:col>
                    <xdr:colOff>85725</xdr:colOff>
                    <xdr:row>57</xdr:row>
                    <xdr:rowOff>28575</xdr:rowOff>
                  </from>
                  <to>
                    <xdr:col>17</xdr:col>
                    <xdr:colOff>209550</xdr:colOff>
                    <xdr:row>58</xdr:row>
                    <xdr:rowOff>19050</xdr:rowOff>
                  </to>
                </anchor>
              </controlPr>
            </control>
          </mc:Choice>
        </mc:AlternateContent>
        <mc:AlternateContent xmlns:mc="http://schemas.openxmlformats.org/markup-compatibility/2006">
          <mc:Choice Requires="x14">
            <control shapeId="1767514" r:id="rId95" name="Option Button 90">
              <controlPr defaultSize="0" autoFill="0" autoLine="0" autoPict="0">
                <anchor moveWithCells="1">
                  <from>
                    <xdr:col>18</xdr:col>
                    <xdr:colOff>38100</xdr:colOff>
                    <xdr:row>57</xdr:row>
                    <xdr:rowOff>38100</xdr:rowOff>
                  </from>
                  <to>
                    <xdr:col>19</xdr:col>
                    <xdr:colOff>161925</xdr:colOff>
                    <xdr:row>58</xdr:row>
                    <xdr:rowOff>9525</xdr:rowOff>
                  </to>
                </anchor>
              </controlPr>
            </control>
          </mc:Choice>
        </mc:AlternateContent>
        <mc:AlternateContent xmlns:mc="http://schemas.openxmlformats.org/markup-compatibility/2006">
          <mc:Choice Requires="x14">
            <control shapeId="1767515" r:id="rId96" name="Option Button 91">
              <controlPr defaultSize="0" autoFill="0" autoLine="0" autoPict="0">
                <anchor moveWithCells="1">
                  <from>
                    <xdr:col>19</xdr:col>
                    <xdr:colOff>228600</xdr:colOff>
                    <xdr:row>57</xdr:row>
                    <xdr:rowOff>38100</xdr:rowOff>
                  </from>
                  <to>
                    <xdr:col>20</xdr:col>
                    <xdr:colOff>238125</xdr:colOff>
                    <xdr:row>58</xdr:row>
                    <xdr:rowOff>9525</xdr:rowOff>
                  </to>
                </anchor>
              </controlPr>
            </control>
          </mc:Choice>
        </mc:AlternateContent>
        <mc:AlternateContent xmlns:mc="http://schemas.openxmlformats.org/markup-compatibility/2006">
          <mc:Choice Requires="x14">
            <control shapeId="1767516" r:id="rId97" name="Option Button 92">
              <controlPr defaultSize="0" autoFill="0" autoLine="0" autoPict="0">
                <anchor moveWithCells="1">
                  <from>
                    <xdr:col>21</xdr:col>
                    <xdr:colOff>28575</xdr:colOff>
                    <xdr:row>57</xdr:row>
                    <xdr:rowOff>38100</xdr:rowOff>
                  </from>
                  <to>
                    <xdr:col>22</xdr:col>
                    <xdr:colOff>38100</xdr:colOff>
                    <xdr:row>58</xdr:row>
                    <xdr:rowOff>9525</xdr:rowOff>
                  </to>
                </anchor>
              </controlPr>
            </control>
          </mc:Choice>
        </mc:AlternateContent>
        <mc:AlternateContent xmlns:mc="http://schemas.openxmlformats.org/markup-compatibility/2006">
          <mc:Choice Requires="x14">
            <control shapeId="1767517" r:id="rId98" name="Option Button 93">
              <controlPr defaultSize="0" autoFill="0" autoLine="0" autoPict="0">
                <anchor moveWithCells="1">
                  <from>
                    <xdr:col>22</xdr:col>
                    <xdr:colOff>104775</xdr:colOff>
                    <xdr:row>57</xdr:row>
                    <xdr:rowOff>9525</xdr:rowOff>
                  </from>
                  <to>
                    <xdr:col>23</xdr:col>
                    <xdr:colOff>133350</xdr:colOff>
                    <xdr:row>58</xdr:row>
                    <xdr:rowOff>38100</xdr:rowOff>
                  </to>
                </anchor>
              </controlPr>
            </control>
          </mc:Choice>
        </mc:AlternateContent>
        <mc:AlternateContent xmlns:mc="http://schemas.openxmlformats.org/markup-compatibility/2006">
          <mc:Choice Requires="x14">
            <control shapeId="1767518" r:id="rId99" name="Option Button 94">
              <controlPr defaultSize="0" autoFill="0" autoLine="0" autoPict="0">
                <anchor moveWithCells="1">
                  <from>
                    <xdr:col>23</xdr:col>
                    <xdr:colOff>190500</xdr:colOff>
                    <xdr:row>57</xdr:row>
                    <xdr:rowOff>38100</xdr:rowOff>
                  </from>
                  <to>
                    <xdr:col>24</xdr:col>
                    <xdr:colOff>209550</xdr:colOff>
                    <xdr:row>58</xdr:row>
                    <xdr:rowOff>9525</xdr:rowOff>
                  </to>
                </anchor>
              </controlPr>
            </control>
          </mc:Choice>
        </mc:AlternateContent>
        <mc:AlternateContent xmlns:mc="http://schemas.openxmlformats.org/markup-compatibility/2006">
          <mc:Choice Requires="x14">
            <control shapeId="1767519" r:id="rId100" name="Option Button 95">
              <controlPr defaultSize="0" autoFill="0" autoLine="0" autoPict="0">
                <anchor moveWithCells="1">
                  <from>
                    <xdr:col>25</xdr:col>
                    <xdr:colOff>9525</xdr:colOff>
                    <xdr:row>57</xdr:row>
                    <xdr:rowOff>28575</xdr:rowOff>
                  </from>
                  <to>
                    <xdr:col>26</xdr:col>
                    <xdr:colOff>19050</xdr:colOff>
                    <xdr:row>58</xdr:row>
                    <xdr:rowOff>19050</xdr:rowOff>
                  </to>
                </anchor>
              </controlPr>
            </control>
          </mc:Choice>
        </mc:AlternateContent>
        <mc:AlternateContent xmlns:mc="http://schemas.openxmlformats.org/markup-compatibility/2006">
          <mc:Choice Requires="x14">
            <control shapeId="1767520" r:id="rId101" name="Option Button 96">
              <controlPr defaultSize="0" autoFill="0" autoLine="0" autoPict="0">
                <anchor moveWithCells="1">
                  <from>
                    <xdr:col>26</xdr:col>
                    <xdr:colOff>85725</xdr:colOff>
                    <xdr:row>57</xdr:row>
                    <xdr:rowOff>38100</xdr:rowOff>
                  </from>
                  <to>
                    <xdr:col>27</xdr:col>
                    <xdr:colOff>104775</xdr:colOff>
                    <xdr:row>58</xdr:row>
                    <xdr:rowOff>9525</xdr:rowOff>
                  </to>
                </anchor>
              </controlPr>
            </control>
          </mc:Choice>
        </mc:AlternateContent>
        <mc:AlternateContent xmlns:mc="http://schemas.openxmlformats.org/markup-compatibility/2006">
          <mc:Choice Requires="x14">
            <control shapeId="1767521" r:id="rId102" name="Check Box 97">
              <controlPr defaultSize="0" autoFill="0" autoLine="0" autoPict="0">
                <anchor moveWithCells="1" sizeWithCells="1">
                  <from>
                    <xdr:col>9</xdr:col>
                    <xdr:colOff>142875</xdr:colOff>
                    <xdr:row>29</xdr:row>
                    <xdr:rowOff>28575</xdr:rowOff>
                  </from>
                  <to>
                    <xdr:col>10</xdr:col>
                    <xdr:colOff>133350</xdr:colOff>
                    <xdr:row>29</xdr:row>
                    <xdr:rowOff>161925</xdr:rowOff>
                  </to>
                </anchor>
              </controlPr>
            </control>
          </mc:Choice>
        </mc:AlternateContent>
        <mc:AlternateContent xmlns:mc="http://schemas.openxmlformats.org/markup-compatibility/2006">
          <mc:Choice Requires="x14">
            <control shapeId="1767522" r:id="rId103" name="Check Box 98">
              <controlPr defaultSize="0" autoFill="0" autoLine="0" autoPict="0">
                <anchor moveWithCells="1" sizeWithCells="1">
                  <from>
                    <xdr:col>11</xdr:col>
                    <xdr:colOff>95250</xdr:colOff>
                    <xdr:row>29</xdr:row>
                    <xdr:rowOff>19050</xdr:rowOff>
                  </from>
                  <to>
                    <xdr:col>12</xdr:col>
                    <xdr:colOff>95250</xdr:colOff>
                    <xdr:row>29</xdr:row>
                    <xdr:rowOff>161925</xdr:rowOff>
                  </to>
                </anchor>
              </controlPr>
            </control>
          </mc:Choice>
        </mc:AlternateContent>
        <mc:AlternateContent xmlns:mc="http://schemas.openxmlformats.org/markup-compatibility/2006">
          <mc:Choice Requires="x14">
            <control shapeId="1767523" r:id="rId104" name="Option Button 99">
              <controlPr defaultSize="0" autoFill="0" autoLine="0" autoPict="0">
                <anchor moveWithCells="1">
                  <from>
                    <xdr:col>8</xdr:col>
                    <xdr:colOff>0</xdr:colOff>
                    <xdr:row>41</xdr:row>
                    <xdr:rowOff>171450</xdr:rowOff>
                  </from>
                  <to>
                    <xdr:col>9</xdr:col>
                    <xdr:colOff>123825</xdr:colOff>
                    <xdr:row>43</xdr:row>
                    <xdr:rowOff>19050</xdr:rowOff>
                  </to>
                </anchor>
              </controlPr>
            </control>
          </mc:Choice>
        </mc:AlternateContent>
        <mc:AlternateContent xmlns:mc="http://schemas.openxmlformats.org/markup-compatibility/2006">
          <mc:Choice Requires="x14">
            <control shapeId="1767524" r:id="rId105" name="Option Button 100">
              <controlPr defaultSize="0" autoFill="0" autoLine="0" autoPict="0">
                <anchor moveWithCells="1">
                  <from>
                    <xdr:col>10</xdr:col>
                    <xdr:colOff>104775</xdr:colOff>
                    <xdr:row>42</xdr:row>
                    <xdr:rowOff>19050</xdr:rowOff>
                  </from>
                  <to>
                    <xdr:col>11</xdr:col>
                    <xdr:colOff>190500</xdr:colOff>
                    <xdr:row>42</xdr:row>
                    <xdr:rowOff>171450</xdr:rowOff>
                  </to>
                </anchor>
              </controlPr>
            </control>
          </mc:Choice>
        </mc:AlternateContent>
        <mc:AlternateContent xmlns:mc="http://schemas.openxmlformats.org/markup-compatibility/2006">
          <mc:Choice Requires="x14">
            <control shapeId="1767525" r:id="rId106" name="Option Button 101">
              <controlPr defaultSize="0" autoFill="0" autoLine="0" autoPict="0">
                <anchor moveWithCells="1">
                  <from>
                    <xdr:col>11</xdr:col>
                    <xdr:colOff>47625</xdr:colOff>
                    <xdr:row>58</xdr:row>
                    <xdr:rowOff>9525</xdr:rowOff>
                  </from>
                  <to>
                    <xdr:col>12</xdr:col>
                    <xdr:colOff>133350</xdr:colOff>
                    <xdr:row>59</xdr:row>
                    <xdr:rowOff>19050</xdr:rowOff>
                  </to>
                </anchor>
              </controlPr>
            </control>
          </mc:Choice>
        </mc:AlternateContent>
        <mc:AlternateContent xmlns:mc="http://schemas.openxmlformats.org/markup-compatibility/2006">
          <mc:Choice Requires="x14">
            <control shapeId="1767526" r:id="rId107" name="Option Button 102">
              <controlPr defaultSize="0" autoFill="0" autoLine="0" autoPict="0">
                <anchor moveWithCells="1">
                  <from>
                    <xdr:col>14</xdr:col>
                    <xdr:colOff>142875</xdr:colOff>
                    <xdr:row>58</xdr:row>
                    <xdr:rowOff>19050</xdr:rowOff>
                  </from>
                  <to>
                    <xdr:col>16</xdr:col>
                    <xdr:colOff>28575</xdr:colOff>
                    <xdr:row>59</xdr:row>
                    <xdr:rowOff>9525</xdr:rowOff>
                  </to>
                </anchor>
              </controlPr>
            </control>
          </mc:Choice>
        </mc:AlternateContent>
        <mc:AlternateContent xmlns:mc="http://schemas.openxmlformats.org/markup-compatibility/2006">
          <mc:Choice Requires="x14">
            <control shapeId="1767527" r:id="rId108" name="Option Button 103">
              <controlPr defaultSize="0" autoFill="0" autoLine="0" autoPict="0">
                <anchor moveWithCells="1">
                  <from>
                    <xdr:col>18</xdr:col>
                    <xdr:colOff>38100</xdr:colOff>
                    <xdr:row>58</xdr:row>
                    <xdr:rowOff>9525</xdr:rowOff>
                  </from>
                  <to>
                    <xdr:col>19</xdr:col>
                    <xdr:colOff>161925</xdr:colOff>
                    <xdr:row>59</xdr:row>
                    <xdr:rowOff>19050</xdr:rowOff>
                  </to>
                </anchor>
              </controlPr>
            </control>
          </mc:Choice>
        </mc:AlternateContent>
        <mc:AlternateContent xmlns:mc="http://schemas.openxmlformats.org/markup-compatibility/2006">
          <mc:Choice Requires="x14">
            <control shapeId="1767528" r:id="rId109" name="Option Button 104">
              <controlPr defaultSize="0" autoFill="0" autoLine="0" autoPict="0">
                <anchor moveWithCells="1">
                  <from>
                    <xdr:col>21</xdr:col>
                    <xdr:colOff>28575</xdr:colOff>
                    <xdr:row>58</xdr:row>
                    <xdr:rowOff>19050</xdr:rowOff>
                  </from>
                  <to>
                    <xdr:col>22</xdr:col>
                    <xdr:colOff>38100</xdr:colOff>
                    <xdr:row>59</xdr:row>
                    <xdr:rowOff>9525</xdr:rowOff>
                  </to>
                </anchor>
              </controlPr>
            </control>
          </mc:Choice>
        </mc:AlternateContent>
        <mc:AlternateContent xmlns:mc="http://schemas.openxmlformats.org/markup-compatibility/2006">
          <mc:Choice Requires="x14">
            <control shapeId="1767529" r:id="rId110" name="Option Button 105">
              <controlPr defaultSize="0" autoFill="0" autoLine="0" autoPict="0">
                <anchor moveWithCells="1">
                  <from>
                    <xdr:col>23</xdr:col>
                    <xdr:colOff>190500</xdr:colOff>
                    <xdr:row>58</xdr:row>
                    <xdr:rowOff>19050</xdr:rowOff>
                  </from>
                  <to>
                    <xdr:col>24</xdr:col>
                    <xdr:colOff>209550</xdr:colOff>
                    <xdr:row>59</xdr:row>
                    <xdr:rowOff>9525</xdr:rowOff>
                  </to>
                </anchor>
              </controlPr>
            </control>
          </mc:Choice>
        </mc:AlternateContent>
        <mc:AlternateContent xmlns:mc="http://schemas.openxmlformats.org/markup-compatibility/2006">
          <mc:Choice Requires="x14">
            <control shapeId="1767530" r:id="rId111" name="Group Box 106">
              <controlPr defaultSize="0" autoFill="0" autoPict="0">
                <anchor moveWithCells="1">
                  <from>
                    <xdr:col>25</xdr:col>
                    <xdr:colOff>257175</xdr:colOff>
                    <xdr:row>3</xdr:row>
                    <xdr:rowOff>95250</xdr:rowOff>
                  </from>
                  <to>
                    <xdr:col>31</xdr:col>
                    <xdr:colOff>123825</xdr:colOff>
                    <xdr:row>5</xdr:row>
                    <xdr:rowOff>95250</xdr:rowOff>
                  </to>
                </anchor>
              </controlPr>
            </control>
          </mc:Choice>
        </mc:AlternateContent>
        <mc:AlternateContent xmlns:mc="http://schemas.openxmlformats.org/markup-compatibility/2006">
          <mc:Choice Requires="x14">
            <control shapeId="1767531" r:id="rId112" name="Group Box 107">
              <controlPr defaultSize="0" autoFill="0" autoPict="0">
                <anchor moveWithCells="1">
                  <from>
                    <xdr:col>25</xdr:col>
                    <xdr:colOff>247650</xdr:colOff>
                    <xdr:row>5</xdr:row>
                    <xdr:rowOff>114300</xdr:rowOff>
                  </from>
                  <to>
                    <xdr:col>31</xdr:col>
                    <xdr:colOff>133350</xdr:colOff>
                    <xdr:row>7</xdr:row>
                    <xdr:rowOff>85725</xdr:rowOff>
                  </to>
                </anchor>
              </controlPr>
            </control>
          </mc:Choice>
        </mc:AlternateContent>
        <mc:AlternateContent xmlns:mc="http://schemas.openxmlformats.org/markup-compatibility/2006">
          <mc:Choice Requires="x14">
            <control shapeId="1767532" r:id="rId113" name="Group Box 108">
              <controlPr defaultSize="0" autoFill="0" autoPict="0">
                <anchor moveWithCells="1">
                  <from>
                    <xdr:col>25</xdr:col>
                    <xdr:colOff>247650</xdr:colOff>
                    <xdr:row>6</xdr:row>
                    <xdr:rowOff>114300</xdr:rowOff>
                  </from>
                  <to>
                    <xdr:col>31</xdr:col>
                    <xdr:colOff>142875</xdr:colOff>
                    <xdr:row>9</xdr:row>
                    <xdr:rowOff>19050</xdr:rowOff>
                  </to>
                </anchor>
              </controlPr>
            </control>
          </mc:Choice>
        </mc:AlternateContent>
        <mc:AlternateContent xmlns:mc="http://schemas.openxmlformats.org/markup-compatibility/2006">
          <mc:Choice Requires="x14">
            <control shapeId="1767533" r:id="rId114" name="Group Box 109">
              <controlPr defaultSize="0" autoFill="0" autoPict="0">
                <anchor moveWithCells="1">
                  <from>
                    <xdr:col>21</xdr:col>
                    <xdr:colOff>257175</xdr:colOff>
                    <xdr:row>7</xdr:row>
                    <xdr:rowOff>161925</xdr:rowOff>
                  </from>
                  <to>
                    <xdr:col>31</xdr:col>
                    <xdr:colOff>123825</xdr:colOff>
                    <xdr:row>10</xdr:row>
                    <xdr:rowOff>66675</xdr:rowOff>
                  </to>
                </anchor>
              </controlPr>
            </control>
          </mc:Choice>
        </mc:AlternateContent>
        <mc:AlternateContent xmlns:mc="http://schemas.openxmlformats.org/markup-compatibility/2006">
          <mc:Choice Requires="x14">
            <control shapeId="1767534" r:id="rId115" name="Group Box 110">
              <controlPr defaultSize="0" autoFill="0" autoPict="0">
                <anchor moveWithCells="1">
                  <from>
                    <xdr:col>21</xdr:col>
                    <xdr:colOff>247650</xdr:colOff>
                    <xdr:row>9</xdr:row>
                    <xdr:rowOff>152400</xdr:rowOff>
                  </from>
                  <to>
                    <xdr:col>31</xdr:col>
                    <xdr:colOff>19050</xdr:colOff>
                    <xdr:row>11</xdr:row>
                    <xdr:rowOff>66675</xdr:rowOff>
                  </to>
                </anchor>
              </controlPr>
            </control>
          </mc:Choice>
        </mc:AlternateContent>
        <mc:AlternateContent xmlns:mc="http://schemas.openxmlformats.org/markup-compatibility/2006">
          <mc:Choice Requires="x14">
            <control shapeId="1767535" r:id="rId116" name="Group Box 111">
              <controlPr defaultSize="0" autoFill="0" autoPict="0">
                <anchor moveWithCells="1">
                  <from>
                    <xdr:col>11</xdr:col>
                    <xdr:colOff>123825</xdr:colOff>
                    <xdr:row>13</xdr:row>
                    <xdr:rowOff>57150</xdr:rowOff>
                  </from>
                  <to>
                    <xdr:col>16</xdr:col>
                    <xdr:colOff>142875</xdr:colOff>
                    <xdr:row>15</xdr:row>
                    <xdr:rowOff>85725</xdr:rowOff>
                  </to>
                </anchor>
              </controlPr>
            </control>
          </mc:Choice>
        </mc:AlternateContent>
        <mc:AlternateContent xmlns:mc="http://schemas.openxmlformats.org/markup-compatibility/2006">
          <mc:Choice Requires="x14">
            <control shapeId="1767536" r:id="rId117" name="Group Box 112">
              <controlPr defaultSize="0" autoFill="0" autoPict="0">
                <anchor moveWithCells="1">
                  <from>
                    <xdr:col>19</xdr:col>
                    <xdr:colOff>247650</xdr:colOff>
                    <xdr:row>13</xdr:row>
                    <xdr:rowOff>104775</xdr:rowOff>
                  </from>
                  <to>
                    <xdr:col>23</xdr:col>
                    <xdr:colOff>104775</xdr:colOff>
                    <xdr:row>15</xdr:row>
                    <xdr:rowOff>66675</xdr:rowOff>
                  </to>
                </anchor>
              </controlPr>
            </control>
          </mc:Choice>
        </mc:AlternateContent>
        <mc:AlternateContent xmlns:mc="http://schemas.openxmlformats.org/markup-compatibility/2006">
          <mc:Choice Requires="x14">
            <control shapeId="1767537" r:id="rId118" name="Group Box 113">
              <controlPr defaultSize="0" autoFill="0" autoPict="0">
                <anchor moveWithCells="1">
                  <from>
                    <xdr:col>20</xdr:col>
                    <xdr:colOff>180975</xdr:colOff>
                    <xdr:row>14</xdr:row>
                    <xdr:rowOff>66675</xdr:rowOff>
                  </from>
                  <to>
                    <xdr:col>24</xdr:col>
                    <xdr:colOff>133350</xdr:colOff>
                    <xdr:row>16</xdr:row>
                    <xdr:rowOff>133350</xdr:rowOff>
                  </to>
                </anchor>
              </controlPr>
            </control>
          </mc:Choice>
        </mc:AlternateContent>
        <mc:AlternateContent xmlns:mc="http://schemas.openxmlformats.org/markup-compatibility/2006">
          <mc:Choice Requires="x14">
            <control shapeId="1767538" r:id="rId119" name="Group Box 114">
              <controlPr defaultSize="0" autoFill="0" autoPict="0">
                <anchor moveWithCells="1">
                  <from>
                    <xdr:col>7</xdr:col>
                    <xdr:colOff>152400</xdr:colOff>
                    <xdr:row>18</xdr:row>
                    <xdr:rowOff>57150</xdr:rowOff>
                  </from>
                  <to>
                    <xdr:col>18</xdr:col>
                    <xdr:colOff>95250</xdr:colOff>
                    <xdr:row>21</xdr:row>
                    <xdr:rowOff>123825</xdr:rowOff>
                  </to>
                </anchor>
              </controlPr>
            </control>
          </mc:Choice>
        </mc:AlternateContent>
        <mc:AlternateContent xmlns:mc="http://schemas.openxmlformats.org/markup-compatibility/2006">
          <mc:Choice Requires="x14">
            <control shapeId="1767539" r:id="rId120" name="Group Box 115">
              <controlPr defaultSize="0" autoFill="0" autoPict="0">
                <anchor moveWithCells="1">
                  <from>
                    <xdr:col>19</xdr:col>
                    <xdr:colOff>180975</xdr:colOff>
                    <xdr:row>21</xdr:row>
                    <xdr:rowOff>95250</xdr:rowOff>
                  </from>
                  <to>
                    <xdr:col>23</xdr:col>
                    <xdr:colOff>161925</xdr:colOff>
                    <xdr:row>23</xdr:row>
                    <xdr:rowOff>85725</xdr:rowOff>
                  </to>
                </anchor>
              </controlPr>
            </control>
          </mc:Choice>
        </mc:AlternateContent>
        <mc:AlternateContent xmlns:mc="http://schemas.openxmlformats.org/markup-compatibility/2006">
          <mc:Choice Requires="x14">
            <control shapeId="1767540" r:id="rId121" name="Group Box 116">
              <controlPr defaultSize="0" autoFill="0" autoPict="0">
                <anchor moveWithCells="1">
                  <from>
                    <xdr:col>7</xdr:col>
                    <xdr:colOff>152400</xdr:colOff>
                    <xdr:row>21</xdr:row>
                    <xdr:rowOff>57150</xdr:rowOff>
                  </from>
                  <to>
                    <xdr:col>26</xdr:col>
                    <xdr:colOff>114300</xdr:colOff>
                    <xdr:row>23</xdr:row>
                    <xdr:rowOff>133350</xdr:rowOff>
                  </to>
                </anchor>
              </controlPr>
            </control>
          </mc:Choice>
        </mc:AlternateContent>
        <mc:AlternateContent xmlns:mc="http://schemas.openxmlformats.org/markup-compatibility/2006">
          <mc:Choice Requires="x14">
            <control shapeId="1767541" r:id="rId122" name="Group Box 117">
              <controlPr defaultSize="0" autoFill="0" autoPict="0">
                <anchor moveWithCells="1">
                  <from>
                    <xdr:col>7</xdr:col>
                    <xdr:colOff>123825</xdr:colOff>
                    <xdr:row>27</xdr:row>
                    <xdr:rowOff>114300</xdr:rowOff>
                  </from>
                  <to>
                    <xdr:col>20</xdr:col>
                    <xdr:colOff>209550</xdr:colOff>
                    <xdr:row>29</xdr:row>
                    <xdr:rowOff>95250</xdr:rowOff>
                  </to>
                </anchor>
              </controlPr>
            </control>
          </mc:Choice>
        </mc:AlternateContent>
        <mc:AlternateContent xmlns:mc="http://schemas.openxmlformats.org/markup-compatibility/2006">
          <mc:Choice Requires="x14">
            <control shapeId="1767542" r:id="rId123" name="Group Box 118">
              <controlPr defaultSize="0" autoFill="0" autoPict="0">
                <anchor moveWithCells="1">
                  <from>
                    <xdr:col>7</xdr:col>
                    <xdr:colOff>123825</xdr:colOff>
                    <xdr:row>28</xdr:row>
                    <xdr:rowOff>104775</xdr:rowOff>
                  </from>
                  <to>
                    <xdr:col>17</xdr:col>
                    <xdr:colOff>9525</xdr:colOff>
                    <xdr:row>30</xdr:row>
                    <xdr:rowOff>133350</xdr:rowOff>
                  </to>
                </anchor>
              </controlPr>
            </control>
          </mc:Choice>
        </mc:AlternateContent>
        <mc:AlternateContent xmlns:mc="http://schemas.openxmlformats.org/markup-compatibility/2006">
          <mc:Choice Requires="x14">
            <control shapeId="1767543" r:id="rId124" name="Group Box 119">
              <controlPr defaultSize="0" autoFill="0" autoPict="0">
                <anchor moveWithCells="1">
                  <from>
                    <xdr:col>20</xdr:col>
                    <xdr:colOff>228600</xdr:colOff>
                    <xdr:row>28</xdr:row>
                    <xdr:rowOff>104775</xdr:rowOff>
                  </from>
                  <to>
                    <xdr:col>24</xdr:col>
                    <xdr:colOff>47625</xdr:colOff>
                    <xdr:row>30</xdr:row>
                    <xdr:rowOff>104775</xdr:rowOff>
                  </to>
                </anchor>
              </controlPr>
            </control>
          </mc:Choice>
        </mc:AlternateContent>
        <mc:AlternateContent xmlns:mc="http://schemas.openxmlformats.org/markup-compatibility/2006">
          <mc:Choice Requires="x14">
            <control shapeId="1767544" r:id="rId125" name="Group Box 120">
              <controlPr defaultSize="0" autoFill="0" autoPict="0">
                <anchor moveWithCells="1">
                  <from>
                    <xdr:col>25</xdr:col>
                    <xdr:colOff>257175</xdr:colOff>
                    <xdr:row>28</xdr:row>
                    <xdr:rowOff>66675</xdr:rowOff>
                  </from>
                  <to>
                    <xdr:col>31</xdr:col>
                    <xdr:colOff>47625</xdr:colOff>
                    <xdr:row>30</xdr:row>
                    <xdr:rowOff>142875</xdr:rowOff>
                  </to>
                </anchor>
              </controlPr>
            </control>
          </mc:Choice>
        </mc:AlternateContent>
        <mc:AlternateContent xmlns:mc="http://schemas.openxmlformats.org/markup-compatibility/2006">
          <mc:Choice Requires="x14">
            <control shapeId="1767545" r:id="rId126" name="Group Box 121">
              <controlPr defaultSize="0" autoFill="0" autoPict="0">
                <anchor moveWithCells="1">
                  <from>
                    <xdr:col>11</xdr:col>
                    <xdr:colOff>104775</xdr:colOff>
                    <xdr:row>31</xdr:row>
                    <xdr:rowOff>95250</xdr:rowOff>
                  </from>
                  <to>
                    <xdr:col>30</xdr:col>
                    <xdr:colOff>123825</xdr:colOff>
                    <xdr:row>34</xdr:row>
                    <xdr:rowOff>95250</xdr:rowOff>
                  </to>
                </anchor>
              </controlPr>
            </control>
          </mc:Choice>
        </mc:AlternateContent>
        <mc:AlternateContent xmlns:mc="http://schemas.openxmlformats.org/markup-compatibility/2006">
          <mc:Choice Requires="x14">
            <control shapeId="1767546" r:id="rId127" name="Group Box 122">
              <controlPr defaultSize="0" autoFill="0" autoPict="0">
                <anchor moveWithCells="1">
                  <from>
                    <xdr:col>11</xdr:col>
                    <xdr:colOff>9525</xdr:colOff>
                    <xdr:row>33</xdr:row>
                    <xdr:rowOff>123825</xdr:rowOff>
                  </from>
                  <to>
                    <xdr:col>24</xdr:col>
                    <xdr:colOff>247650</xdr:colOff>
                    <xdr:row>36</xdr:row>
                    <xdr:rowOff>66675</xdr:rowOff>
                  </to>
                </anchor>
              </controlPr>
            </control>
          </mc:Choice>
        </mc:AlternateContent>
        <mc:AlternateContent xmlns:mc="http://schemas.openxmlformats.org/markup-compatibility/2006">
          <mc:Choice Requires="x14">
            <control shapeId="1767547" r:id="rId128" name="Group Box 123">
              <controlPr defaultSize="0" autoFill="0" autoPict="0">
                <anchor moveWithCells="1">
                  <from>
                    <xdr:col>8</xdr:col>
                    <xdr:colOff>133350</xdr:colOff>
                    <xdr:row>37</xdr:row>
                    <xdr:rowOff>66675</xdr:rowOff>
                  </from>
                  <to>
                    <xdr:col>13</xdr:col>
                    <xdr:colOff>180975</xdr:colOff>
                    <xdr:row>40</xdr:row>
                    <xdr:rowOff>104775</xdr:rowOff>
                  </to>
                </anchor>
              </controlPr>
            </control>
          </mc:Choice>
        </mc:AlternateContent>
        <mc:AlternateContent xmlns:mc="http://schemas.openxmlformats.org/markup-compatibility/2006">
          <mc:Choice Requires="x14">
            <control shapeId="1767548" r:id="rId129" name="Group Box 124">
              <controlPr defaultSize="0" autoFill="0" autoPict="0">
                <anchor moveWithCells="1">
                  <from>
                    <xdr:col>19</xdr:col>
                    <xdr:colOff>219075</xdr:colOff>
                    <xdr:row>37</xdr:row>
                    <xdr:rowOff>95250</xdr:rowOff>
                  </from>
                  <to>
                    <xdr:col>23</xdr:col>
                    <xdr:colOff>76200</xdr:colOff>
                    <xdr:row>40</xdr:row>
                    <xdr:rowOff>142875</xdr:rowOff>
                  </to>
                </anchor>
              </controlPr>
            </control>
          </mc:Choice>
        </mc:AlternateContent>
        <mc:AlternateContent xmlns:mc="http://schemas.openxmlformats.org/markup-compatibility/2006">
          <mc:Choice Requires="x14">
            <control shapeId="1767549" r:id="rId130" name="Group Box 125">
              <controlPr defaultSize="0" autoFill="0" autoPict="0">
                <anchor moveWithCells="1">
                  <from>
                    <xdr:col>10</xdr:col>
                    <xdr:colOff>28575</xdr:colOff>
                    <xdr:row>39</xdr:row>
                    <xdr:rowOff>114300</xdr:rowOff>
                  </from>
                  <to>
                    <xdr:col>14</xdr:col>
                    <xdr:colOff>152400</xdr:colOff>
                    <xdr:row>41</xdr:row>
                    <xdr:rowOff>76200</xdr:rowOff>
                  </to>
                </anchor>
              </controlPr>
            </control>
          </mc:Choice>
        </mc:AlternateContent>
        <mc:AlternateContent xmlns:mc="http://schemas.openxmlformats.org/markup-compatibility/2006">
          <mc:Choice Requires="x14">
            <control shapeId="1767550" r:id="rId131" name="Group Box 126">
              <controlPr defaultSize="0" autoFill="0" autoPict="0">
                <anchor moveWithCells="1">
                  <from>
                    <xdr:col>10</xdr:col>
                    <xdr:colOff>19050</xdr:colOff>
                    <xdr:row>40</xdr:row>
                    <xdr:rowOff>123825</xdr:rowOff>
                  </from>
                  <to>
                    <xdr:col>14</xdr:col>
                    <xdr:colOff>142875</xdr:colOff>
                    <xdr:row>42</xdr:row>
                    <xdr:rowOff>57150</xdr:rowOff>
                  </to>
                </anchor>
              </controlPr>
            </control>
          </mc:Choice>
        </mc:AlternateContent>
        <mc:AlternateContent xmlns:mc="http://schemas.openxmlformats.org/markup-compatibility/2006">
          <mc:Choice Requires="x14">
            <control shapeId="1767551" r:id="rId132" name="Group Box 127">
              <controlPr defaultSize="0" autoFill="0" autoPict="0">
                <anchor moveWithCells="1">
                  <from>
                    <xdr:col>7</xdr:col>
                    <xdr:colOff>133350</xdr:colOff>
                    <xdr:row>41</xdr:row>
                    <xdr:rowOff>47625</xdr:rowOff>
                  </from>
                  <to>
                    <xdr:col>15</xdr:col>
                    <xdr:colOff>142875</xdr:colOff>
                    <xdr:row>43</xdr:row>
                    <xdr:rowOff>142875</xdr:rowOff>
                  </to>
                </anchor>
              </controlPr>
            </control>
          </mc:Choice>
        </mc:AlternateContent>
        <mc:AlternateContent xmlns:mc="http://schemas.openxmlformats.org/markup-compatibility/2006">
          <mc:Choice Requires="x14">
            <control shapeId="1767552" r:id="rId133" name="Group Box 128">
              <controlPr defaultSize="0" autoFill="0" autoPict="0">
                <anchor moveWithCells="1">
                  <from>
                    <xdr:col>10</xdr:col>
                    <xdr:colOff>66675</xdr:colOff>
                    <xdr:row>56</xdr:row>
                    <xdr:rowOff>66675</xdr:rowOff>
                  </from>
                  <to>
                    <xdr:col>28</xdr:col>
                    <xdr:colOff>76200</xdr:colOff>
                    <xdr:row>58</xdr:row>
                    <xdr:rowOff>85725</xdr:rowOff>
                  </to>
                </anchor>
              </controlPr>
            </control>
          </mc:Choice>
        </mc:AlternateContent>
        <mc:AlternateContent xmlns:mc="http://schemas.openxmlformats.org/markup-compatibility/2006">
          <mc:Choice Requires="x14">
            <control shapeId="1767553" r:id="rId134" name="Group Box 129">
              <controlPr defaultSize="0" autoFill="0" autoPict="0">
                <anchor moveWithCells="1">
                  <from>
                    <xdr:col>10</xdr:col>
                    <xdr:colOff>66675</xdr:colOff>
                    <xdr:row>57</xdr:row>
                    <xdr:rowOff>104775</xdr:rowOff>
                  </from>
                  <to>
                    <xdr:col>26</xdr:col>
                    <xdr:colOff>142875</xdr:colOff>
                    <xdr:row>59</xdr:row>
                    <xdr:rowOff>123825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sheetPr>
  <dimension ref="A1:AI46"/>
  <sheetViews>
    <sheetView showGridLines="0" zoomScaleNormal="100" zoomScaleSheetLayoutView="100" workbookViewId="0">
      <selection activeCell="E2" sqref="E2:L2"/>
    </sheetView>
  </sheetViews>
  <sheetFormatPr defaultColWidth="2.75" defaultRowHeight="19.5" customHeight="1"/>
  <sheetData>
    <row r="1" spans="1:35" ht="19.5" customHeight="1" thickBot="1">
      <c r="A1" s="407" t="s">
        <v>9502</v>
      </c>
      <c r="B1" s="407"/>
      <c r="C1" s="407"/>
      <c r="D1" s="407"/>
      <c r="E1" s="407"/>
      <c r="F1" s="407"/>
      <c r="G1" s="407"/>
      <c r="H1" s="407"/>
      <c r="I1" s="406" t="s">
        <v>9504</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19.5" customHeight="1">
      <c r="A2" s="808" t="s">
        <v>9065</v>
      </c>
      <c r="B2" s="809"/>
      <c r="C2" s="809"/>
      <c r="D2" s="809"/>
      <c r="E2" s="534"/>
      <c r="F2" s="534"/>
      <c r="G2" s="534"/>
      <c r="H2" s="534"/>
      <c r="I2" s="534"/>
      <c r="J2" s="534"/>
      <c r="K2" s="534"/>
      <c r="L2" s="534"/>
      <c r="M2" s="809" t="s">
        <v>9068</v>
      </c>
      <c r="N2" s="809"/>
      <c r="O2" s="392" t="str">
        <f>IF(生活期施設名="",介護療養施設名,生活期施設名)</f>
        <v/>
      </c>
      <c r="P2" s="392"/>
      <c r="Q2" s="392"/>
      <c r="R2" s="392"/>
      <c r="S2" s="392"/>
      <c r="T2" s="392"/>
      <c r="U2" s="392"/>
      <c r="V2" s="392"/>
      <c r="W2" s="392"/>
      <c r="X2" s="392"/>
      <c r="Y2" s="392"/>
      <c r="Z2" s="809" t="s">
        <v>9156</v>
      </c>
      <c r="AA2" s="809"/>
      <c r="AB2" s="395"/>
      <c r="AC2" s="395"/>
      <c r="AD2" s="395"/>
      <c r="AE2" s="395"/>
      <c r="AF2" s="395"/>
      <c r="AG2" s="395"/>
      <c r="AH2" s="395"/>
      <c r="AI2" s="474"/>
    </row>
    <row r="3" spans="1:35" ht="10.5" customHeight="1">
      <c r="A3" s="810" t="s">
        <v>3688</v>
      </c>
      <c r="B3" s="803"/>
      <c r="C3" s="383" t="str">
        <f>IF(番号="","",番号)</f>
        <v>10--</v>
      </c>
      <c r="D3" s="383"/>
      <c r="E3" s="383"/>
      <c r="F3" s="383"/>
      <c r="G3" s="383"/>
      <c r="H3" s="803" t="s">
        <v>9318</v>
      </c>
      <c r="I3" s="803"/>
      <c r="J3" s="803"/>
      <c r="K3" s="383" t="str">
        <f>IF(患者氏名="","",患者氏名)</f>
        <v/>
      </c>
      <c r="L3" s="383"/>
      <c r="M3" s="383"/>
      <c r="N3" s="383"/>
      <c r="O3" s="383"/>
      <c r="P3" s="383"/>
      <c r="Q3" s="383"/>
      <c r="R3" s="383"/>
      <c r="S3" s="803" t="s">
        <v>9077</v>
      </c>
      <c r="T3" s="803"/>
      <c r="U3" s="383" t="str">
        <f>IF(患者性="","",患者性)</f>
        <v/>
      </c>
      <c r="V3" s="383"/>
      <c r="W3" s="803" t="s">
        <v>9070</v>
      </c>
      <c r="X3" s="803"/>
      <c r="Y3" s="803"/>
      <c r="Z3" s="539" t="str">
        <f>IF(患者生年月日="","",患者生年月日)</f>
        <v/>
      </c>
      <c r="AA3" s="539"/>
      <c r="AB3" s="539"/>
      <c r="AC3" s="539"/>
      <c r="AD3" s="539"/>
      <c r="AE3" s="539"/>
      <c r="AF3" s="803" t="s">
        <v>9134</v>
      </c>
      <c r="AG3" s="803"/>
      <c r="AH3" s="535" t="str">
        <f>IF(患者生年月日="","",患者年齢)</f>
        <v/>
      </c>
      <c r="AI3" s="536"/>
    </row>
    <row r="4" spans="1:35" ht="19.5" customHeight="1" thickBot="1">
      <c r="A4" s="811"/>
      <c r="B4" s="804"/>
      <c r="C4" s="382"/>
      <c r="D4" s="382"/>
      <c r="E4" s="382"/>
      <c r="F4" s="382"/>
      <c r="G4" s="382"/>
      <c r="H4" s="804"/>
      <c r="I4" s="804"/>
      <c r="J4" s="804"/>
      <c r="K4" s="382"/>
      <c r="L4" s="382"/>
      <c r="M4" s="382"/>
      <c r="N4" s="382"/>
      <c r="O4" s="382"/>
      <c r="P4" s="382"/>
      <c r="Q4" s="382"/>
      <c r="R4" s="382"/>
      <c r="S4" s="804"/>
      <c r="T4" s="804"/>
      <c r="U4" s="382"/>
      <c r="V4" s="382"/>
      <c r="W4" s="804"/>
      <c r="X4" s="804"/>
      <c r="Y4" s="804"/>
      <c r="Z4" s="540"/>
      <c r="AA4" s="540"/>
      <c r="AB4" s="540"/>
      <c r="AC4" s="540"/>
      <c r="AD4" s="540"/>
      <c r="AE4" s="540"/>
      <c r="AF4" s="804"/>
      <c r="AG4" s="804"/>
      <c r="AH4" s="537"/>
      <c r="AI4" s="538"/>
    </row>
    <row r="5" spans="1:35" ht="19.5" customHeight="1">
      <c r="A5" s="810" t="s">
        <v>9071</v>
      </c>
      <c r="B5" s="803"/>
      <c r="C5" s="803"/>
      <c r="D5" s="803"/>
      <c r="E5" s="383" t="str">
        <f>IF(診断名="","",診断名)</f>
        <v/>
      </c>
      <c r="F5" s="383"/>
      <c r="G5" s="383"/>
      <c r="H5" s="383"/>
      <c r="I5" s="383"/>
      <c r="J5" s="383"/>
      <c r="K5" s="383"/>
      <c r="L5" s="383"/>
      <c r="M5" s="383"/>
      <c r="N5" s="383"/>
      <c r="O5" s="383"/>
      <c r="P5" s="383"/>
      <c r="Q5" s="383"/>
      <c r="R5" s="803" t="s">
        <v>3635</v>
      </c>
      <c r="S5" s="803"/>
      <c r="T5" s="803"/>
      <c r="U5" s="803"/>
      <c r="V5" s="803"/>
      <c r="W5" s="803"/>
      <c r="X5" s="803"/>
      <c r="Y5" s="803"/>
      <c r="Z5" s="803"/>
      <c r="AA5" s="803" t="s">
        <v>3636</v>
      </c>
      <c r="AB5" s="803"/>
      <c r="AC5" s="803"/>
      <c r="AD5" s="803"/>
      <c r="AE5" s="803"/>
      <c r="AF5" s="803"/>
      <c r="AG5" s="803"/>
      <c r="AH5" s="803"/>
      <c r="AI5" s="805"/>
    </row>
    <row r="6" spans="1:35" ht="19.5" customHeight="1" thickBot="1">
      <c r="A6" s="811"/>
      <c r="B6" s="804"/>
      <c r="C6" s="804"/>
      <c r="D6" s="804"/>
      <c r="E6" s="382"/>
      <c r="F6" s="382"/>
      <c r="G6" s="382"/>
      <c r="H6" s="382"/>
      <c r="I6" s="382"/>
      <c r="J6" s="382"/>
      <c r="K6" s="382"/>
      <c r="L6" s="382"/>
      <c r="M6" s="382"/>
      <c r="N6" s="382"/>
      <c r="O6" s="382"/>
      <c r="P6" s="382"/>
      <c r="Q6" s="382"/>
      <c r="R6" s="723" t="str">
        <f>IF(発症年月日="","",発症年月日)</f>
        <v/>
      </c>
      <c r="S6" s="723"/>
      <c r="T6" s="723"/>
      <c r="U6" s="723"/>
      <c r="V6" s="723"/>
      <c r="W6" s="723"/>
      <c r="X6" s="723"/>
      <c r="Y6" s="723"/>
      <c r="Z6" s="723"/>
      <c r="AA6" s="812"/>
      <c r="AB6" s="812"/>
      <c r="AC6" s="812"/>
      <c r="AD6" s="812"/>
      <c r="AE6" s="812"/>
      <c r="AF6" s="812"/>
      <c r="AG6" s="812"/>
      <c r="AH6" s="812"/>
      <c r="AI6" s="813"/>
    </row>
    <row r="7" spans="1:35" ht="19.5" customHeight="1">
      <c r="A7" s="818" t="s">
        <v>9075</v>
      </c>
      <c r="B7" s="390"/>
      <c r="C7" s="390"/>
      <c r="D7" s="365"/>
      <c r="E7" s="783"/>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4"/>
      <c r="AG7" s="574"/>
      <c r="AH7" s="574"/>
      <c r="AI7" s="575"/>
    </row>
    <row r="8" spans="1:35" ht="19.5" customHeight="1">
      <c r="A8" s="796"/>
      <c r="B8" s="391"/>
      <c r="C8" s="391"/>
      <c r="D8" s="366"/>
      <c r="E8" s="434"/>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67"/>
    </row>
    <row r="9" spans="1:35" ht="19.5" customHeight="1">
      <c r="A9" s="796"/>
      <c r="B9" s="391"/>
      <c r="C9" s="391"/>
      <c r="D9" s="366"/>
      <c r="E9" s="434"/>
      <c r="F9" s="432"/>
      <c r="G9" s="432"/>
      <c r="H9" s="432"/>
      <c r="I9" s="432"/>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67"/>
    </row>
    <row r="10" spans="1:35" ht="19.5" customHeight="1">
      <c r="A10" s="796"/>
      <c r="B10" s="391"/>
      <c r="C10" s="391"/>
      <c r="D10" s="366"/>
      <c r="E10" s="434"/>
      <c r="F10" s="432"/>
      <c r="G10" s="432"/>
      <c r="H10" s="432"/>
      <c r="I10" s="432"/>
      <c r="J10" s="432"/>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67"/>
    </row>
    <row r="11" spans="1:35" ht="19.5" customHeight="1">
      <c r="A11" s="796"/>
      <c r="B11" s="391"/>
      <c r="C11" s="391"/>
      <c r="D11" s="366"/>
      <c r="E11" s="434"/>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67"/>
    </row>
    <row r="12" spans="1:35" ht="19.5" customHeight="1">
      <c r="A12" s="796"/>
      <c r="B12" s="391"/>
      <c r="C12" s="391"/>
      <c r="D12" s="366"/>
      <c r="E12" s="434"/>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67"/>
    </row>
    <row r="13" spans="1:35" ht="19.5" customHeight="1">
      <c r="A13" s="796"/>
      <c r="B13" s="391"/>
      <c r="C13" s="391"/>
      <c r="D13" s="366"/>
      <c r="E13" s="434"/>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67"/>
    </row>
    <row r="14" spans="1:35" ht="19.5" customHeight="1">
      <c r="A14" s="796"/>
      <c r="B14" s="391"/>
      <c r="C14" s="391"/>
      <c r="D14" s="366"/>
      <c r="E14" s="434"/>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67"/>
    </row>
    <row r="15" spans="1:35" ht="19.5" customHeight="1">
      <c r="A15" s="796"/>
      <c r="B15" s="391"/>
      <c r="C15" s="391"/>
      <c r="D15" s="366"/>
      <c r="E15" s="434"/>
      <c r="F15" s="432"/>
      <c r="G15" s="432"/>
      <c r="H15" s="432"/>
      <c r="I15" s="432"/>
      <c r="J15" s="432"/>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67"/>
    </row>
    <row r="16" spans="1:35" ht="19.5" customHeight="1">
      <c r="A16" s="796"/>
      <c r="B16" s="391"/>
      <c r="C16" s="391"/>
      <c r="D16" s="366"/>
      <c r="E16" s="434"/>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67"/>
    </row>
    <row r="17" spans="1:35" ht="19.5" customHeight="1">
      <c r="A17" s="796"/>
      <c r="B17" s="391"/>
      <c r="C17" s="391"/>
      <c r="D17" s="366"/>
      <c r="E17" s="434"/>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67"/>
    </row>
    <row r="18" spans="1:35" ht="19.5" customHeight="1">
      <c r="A18" s="796" t="s">
        <v>2189</v>
      </c>
      <c r="B18" s="391"/>
      <c r="C18" s="391"/>
      <c r="D18" s="366"/>
      <c r="E18" s="434"/>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67"/>
    </row>
    <row r="19" spans="1:35" ht="19.5" customHeight="1">
      <c r="A19" s="796">
        <v>800</v>
      </c>
      <c r="B19" s="391"/>
      <c r="C19" s="391"/>
      <c r="D19" s="366"/>
      <c r="E19" s="434"/>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67"/>
    </row>
    <row r="20" spans="1:35" ht="19.5" customHeight="1" thickBot="1">
      <c r="A20" s="814" t="str">
        <f>IF(E7="","",LEN(E7))</f>
        <v/>
      </c>
      <c r="B20" s="815"/>
      <c r="C20" s="815"/>
      <c r="D20" s="816"/>
      <c r="E20" s="435"/>
      <c r="F20" s="436"/>
      <c r="G20" s="436"/>
      <c r="H20" s="436"/>
      <c r="I20" s="436"/>
      <c r="J20" s="436"/>
      <c r="K20" s="436"/>
      <c r="L20" s="436"/>
      <c r="M20" s="436"/>
      <c r="N20" s="436"/>
      <c r="O20" s="436"/>
      <c r="P20" s="436"/>
      <c r="Q20" s="436"/>
      <c r="R20" s="436"/>
      <c r="S20" s="436"/>
      <c r="T20" s="436"/>
      <c r="U20" s="436"/>
      <c r="V20" s="436"/>
      <c r="W20" s="436"/>
      <c r="X20" s="436"/>
      <c r="Y20" s="436"/>
      <c r="Z20" s="436"/>
      <c r="AA20" s="436"/>
      <c r="AB20" s="436"/>
      <c r="AC20" s="436"/>
      <c r="AD20" s="436"/>
      <c r="AE20" s="436"/>
      <c r="AF20" s="436"/>
      <c r="AG20" s="436"/>
      <c r="AH20" s="436"/>
      <c r="AI20" s="576"/>
    </row>
    <row r="21" spans="1:35" ht="19.5" customHeight="1">
      <c r="A21" s="810" t="s">
        <v>9310</v>
      </c>
      <c r="B21" s="803"/>
      <c r="C21" s="803"/>
      <c r="D21" s="803"/>
      <c r="E21" s="533"/>
      <c r="F21" s="529"/>
      <c r="G21" s="529"/>
      <c r="H21" s="529"/>
      <c r="I21" s="529"/>
      <c r="J21" s="529"/>
      <c r="K21" s="529"/>
      <c r="L21" s="529"/>
      <c r="M21" s="529"/>
      <c r="N21" s="529"/>
      <c r="O21" s="533"/>
      <c r="P21" s="529"/>
      <c r="Q21" s="529"/>
      <c r="R21" s="529"/>
      <c r="S21" s="529"/>
      <c r="T21" s="529"/>
      <c r="U21" s="529"/>
      <c r="V21" s="529"/>
      <c r="W21" s="529"/>
      <c r="X21" s="529"/>
      <c r="Y21" s="533"/>
      <c r="Z21" s="529"/>
      <c r="AA21" s="529"/>
      <c r="AB21" s="529"/>
      <c r="AC21" s="529"/>
      <c r="AD21" s="529"/>
      <c r="AE21" s="529"/>
      <c r="AF21" s="529"/>
      <c r="AG21" s="529"/>
      <c r="AH21" s="529"/>
      <c r="AI21" s="87"/>
    </row>
    <row r="22" spans="1:35" ht="19.5" customHeight="1">
      <c r="A22" s="810"/>
      <c r="B22" s="803"/>
      <c r="C22" s="803"/>
      <c r="D22" s="803"/>
      <c r="E22" s="533"/>
      <c r="F22" s="529"/>
      <c r="G22" s="529"/>
      <c r="H22" s="529"/>
      <c r="I22" s="529"/>
      <c r="J22" s="529"/>
      <c r="K22" s="529"/>
      <c r="L22" s="529"/>
      <c r="M22" s="529"/>
      <c r="N22" s="529"/>
      <c r="O22" s="533"/>
      <c r="P22" s="529"/>
      <c r="Q22" s="529"/>
      <c r="R22" s="529"/>
      <c r="S22" s="529"/>
      <c r="T22" s="529"/>
      <c r="U22" s="529"/>
      <c r="V22" s="529"/>
      <c r="W22" s="529"/>
      <c r="X22" s="529"/>
      <c r="Y22" s="533"/>
      <c r="Z22" s="529"/>
      <c r="AA22" s="529"/>
      <c r="AB22" s="529"/>
      <c r="AC22" s="529"/>
      <c r="AD22" s="529"/>
      <c r="AE22" s="529"/>
      <c r="AF22" s="529"/>
      <c r="AG22" s="529"/>
      <c r="AH22" s="529"/>
      <c r="AI22" s="88"/>
    </row>
    <row r="23" spans="1:35" ht="19.5" customHeight="1">
      <c r="A23" s="810"/>
      <c r="B23" s="803"/>
      <c r="C23" s="803"/>
      <c r="D23" s="803"/>
      <c r="E23" s="533"/>
      <c r="F23" s="529"/>
      <c r="G23" s="529"/>
      <c r="H23" s="529"/>
      <c r="I23" s="529"/>
      <c r="J23" s="529"/>
      <c r="K23" s="529"/>
      <c r="L23" s="529"/>
      <c r="M23" s="529"/>
      <c r="N23" s="529"/>
      <c r="O23" s="533"/>
      <c r="P23" s="529"/>
      <c r="Q23" s="529"/>
      <c r="R23" s="529"/>
      <c r="S23" s="529"/>
      <c r="T23" s="529"/>
      <c r="U23" s="529"/>
      <c r="V23" s="529"/>
      <c r="W23" s="529"/>
      <c r="X23" s="529"/>
      <c r="Y23" s="533"/>
      <c r="Z23" s="529"/>
      <c r="AA23" s="529"/>
      <c r="AB23" s="529"/>
      <c r="AC23" s="529"/>
      <c r="AD23" s="529"/>
      <c r="AE23" s="529"/>
      <c r="AF23" s="529"/>
      <c r="AG23" s="529"/>
      <c r="AH23" s="529"/>
      <c r="AI23" s="88"/>
    </row>
    <row r="24" spans="1:35" ht="19.5" customHeight="1">
      <c r="A24" s="810"/>
      <c r="B24" s="803"/>
      <c r="C24" s="803"/>
      <c r="D24" s="803"/>
      <c r="E24" s="533"/>
      <c r="F24" s="529"/>
      <c r="G24" s="529"/>
      <c r="H24" s="529"/>
      <c r="I24" s="529"/>
      <c r="J24" s="529"/>
      <c r="K24" s="529"/>
      <c r="L24" s="529"/>
      <c r="M24" s="529"/>
      <c r="N24" s="529"/>
      <c r="O24" s="533"/>
      <c r="P24" s="529"/>
      <c r="Q24" s="529"/>
      <c r="R24" s="529"/>
      <c r="S24" s="529"/>
      <c r="T24" s="529"/>
      <c r="U24" s="529"/>
      <c r="V24" s="529"/>
      <c r="W24" s="529"/>
      <c r="X24" s="529"/>
      <c r="Y24" s="533"/>
      <c r="Z24" s="529"/>
      <c r="AA24" s="529"/>
      <c r="AB24" s="529"/>
      <c r="AC24" s="529"/>
      <c r="AD24" s="529"/>
      <c r="AE24" s="529"/>
      <c r="AF24" s="529"/>
      <c r="AG24" s="529"/>
      <c r="AH24" s="529"/>
      <c r="AI24" s="88"/>
    </row>
    <row r="25" spans="1:35" ht="19.5" customHeight="1" thickBot="1">
      <c r="A25" s="811"/>
      <c r="B25" s="804"/>
      <c r="C25" s="804"/>
      <c r="D25" s="804"/>
      <c r="E25" s="376"/>
      <c r="F25" s="377"/>
      <c r="G25" s="377"/>
      <c r="H25" s="377"/>
      <c r="I25" s="377"/>
      <c r="J25" s="377"/>
      <c r="K25" s="377"/>
      <c r="L25" s="377"/>
      <c r="M25" s="377"/>
      <c r="N25" s="377"/>
      <c r="O25" s="376"/>
      <c r="P25" s="377"/>
      <c r="Q25" s="377"/>
      <c r="R25" s="377"/>
      <c r="S25" s="377"/>
      <c r="T25" s="377"/>
      <c r="U25" s="377"/>
      <c r="V25" s="377"/>
      <c r="W25" s="377"/>
      <c r="X25" s="377"/>
      <c r="Y25" s="376"/>
      <c r="Z25" s="377"/>
      <c r="AA25" s="377"/>
      <c r="AB25" s="377"/>
      <c r="AC25" s="377"/>
      <c r="AD25" s="377"/>
      <c r="AE25" s="377"/>
      <c r="AF25" s="377"/>
      <c r="AG25" s="377"/>
      <c r="AH25" s="377"/>
      <c r="AI25" s="83"/>
    </row>
    <row r="26" spans="1:35" ht="19.5" customHeight="1">
      <c r="A26" s="793" t="s">
        <v>9076</v>
      </c>
      <c r="B26" s="794"/>
      <c r="C26" s="794"/>
      <c r="D26" s="795"/>
      <c r="E26" s="383" t="s">
        <v>9333</v>
      </c>
      <c r="F26" s="383"/>
      <c r="G26" s="346"/>
      <c r="H26" s="346"/>
      <c r="I26" s="383" t="s">
        <v>9313</v>
      </c>
      <c r="J26" s="383"/>
      <c r="K26" s="346"/>
      <c r="L26" s="346"/>
      <c r="M26" s="383" t="s">
        <v>3704</v>
      </c>
      <c r="N26" s="383"/>
      <c r="O26" s="346"/>
      <c r="P26" s="346"/>
      <c r="Q26" s="336"/>
      <c r="R26" s="336"/>
      <c r="S26" s="346"/>
      <c r="T26" s="346"/>
      <c r="U26" s="336"/>
      <c r="V26" s="336"/>
      <c r="W26" s="346"/>
      <c r="X26" s="346"/>
      <c r="Y26" s="438" t="s">
        <v>3707</v>
      </c>
      <c r="Z26" s="438"/>
      <c r="AA26" s="439"/>
      <c r="AB26" s="777"/>
      <c r="AC26" s="606"/>
      <c r="AD26" s="606"/>
      <c r="AE26" s="606"/>
      <c r="AF26" s="606"/>
      <c r="AG26" s="606"/>
      <c r="AH26" s="11"/>
      <c r="AI26" s="71"/>
    </row>
    <row r="27" spans="1:35" ht="19.5" customHeight="1">
      <c r="A27" s="796"/>
      <c r="B27" s="391"/>
      <c r="C27" s="391"/>
      <c r="D27" s="366"/>
      <c r="E27" s="383" t="s">
        <v>9334</v>
      </c>
      <c r="F27" s="383"/>
      <c r="G27" s="346"/>
      <c r="H27" s="346"/>
      <c r="I27" s="383" t="s">
        <v>3702</v>
      </c>
      <c r="J27" s="383"/>
      <c r="K27" s="346"/>
      <c r="L27" s="346"/>
      <c r="M27" s="383" t="s">
        <v>3705</v>
      </c>
      <c r="N27" s="383"/>
      <c r="O27" s="346"/>
      <c r="P27" s="346"/>
      <c r="Q27" s="336"/>
      <c r="R27" s="336"/>
      <c r="S27" s="346"/>
      <c r="T27" s="346"/>
      <c r="U27" s="336"/>
      <c r="V27" s="336"/>
      <c r="W27" s="346"/>
      <c r="X27" s="346"/>
      <c r="Y27" s="438" t="s">
        <v>9315</v>
      </c>
      <c r="Z27" s="438"/>
      <c r="AA27" s="439"/>
      <c r="AB27" s="606"/>
      <c r="AC27" s="606"/>
      <c r="AD27" s="11" t="s">
        <v>9336</v>
      </c>
      <c r="AE27" s="606"/>
      <c r="AF27" s="606"/>
      <c r="AG27" s="11"/>
      <c r="AH27" s="11"/>
      <c r="AI27" s="71"/>
    </row>
    <row r="28" spans="1:35" ht="19.5" customHeight="1">
      <c r="A28" s="796" t="s">
        <v>9587</v>
      </c>
      <c r="B28" s="391"/>
      <c r="C28" s="391"/>
      <c r="D28" s="366"/>
      <c r="E28" s="383" t="s">
        <v>9312</v>
      </c>
      <c r="F28" s="383"/>
      <c r="G28" s="346"/>
      <c r="H28" s="346"/>
      <c r="I28" s="383" t="s">
        <v>3703</v>
      </c>
      <c r="J28" s="383"/>
      <c r="K28" s="346"/>
      <c r="L28" s="346"/>
      <c r="M28" s="383" t="s">
        <v>9314</v>
      </c>
      <c r="N28" s="383"/>
      <c r="O28" s="346"/>
      <c r="P28" s="346"/>
      <c r="Q28" s="336"/>
      <c r="R28" s="336"/>
      <c r="S28" s="346"/>
      <c r="T28" s="346"/>
      <c r="U28" s="336"/>
      <c r="V28" s="336"/>
      <c r="W28" s="346"/>
      <c r="X28" s="346"/>
      <c r="Y28" s="373"/>
      <c r="Z28" s="373"/>
      <c r="AA28" s="603"/>
      <c r="AB28" s="777"/>
      <c r="AC28" s="606"/>
      <c r="AD28" s="606"/>
      <c r="AE28" s="606"/>
      <c r="AF28" s="606"/>
      <c r="AG28" s="606"/>
      <c r="AH28" s="11"/>
      <c r="AI28" s="71"/>
    </row>
    <row r="29" spans="1:35" ht="19.5" customHeight="1" thickBot="1">
      <c r="A29" s="507"/>
      <c r="B29" s="508"/>
      <c r="C29" s="508"/>
      <c r="D29" s="509"/>
      <c r="E29" s="382" t="s">
        <v>9338</v>
      </c>
      <c r="F29" s="382"/>
      <c r="G29" s="344"/>
      <c r="H29" s="344"/>
      <c r="I29" s="382" t="s">
        <v>9316</v>
      </c>
      <c r="J29" s="382"/>
      <c r="K29" s="344"/>
      <c r="L29" s="344"/>
      <c r="M29" s="382" t="s">
        <v>3706</v>
      </c>
      <c r="N29" s="382"/>
      <c r="O29" s="344"/>
      <c r="P29" s="344"/>
      <c r="Q29" s="345"/>
      <c r="R29" s="345"/>
      <c r="S29" s="344"/>
      <c r="T29" s="344"/>
      <c r="U29" s="345"/>
      <c r="V29" s="345"/>
      <c r="W29" s="344"/>
      <c r="X29" s="344"/>
      <c r="Y29" s="800"/>
      <c r="Z29" s="801"/>
      <c r="AA29" s="802"/>
      <c r="AB29" s="119"/>
      <c r="AC29" s="465" t="s">
        <v>9224</v>
      </c>
      <c r="AD29" s="465"/>
      <c r="AE29" s="465"/>
      <c r="AF29" s="465"/>
      <c r="AG29" s="465"/>
      <c r="AH29" s="80"/>
      <c r="AI29" s="82"/>
    </row>
    <row r="30" spans="1:35" ht="19.5" customHeight="1">
      <c r="A30" s="810" t="s">
        <v>9097</v>
      </c>
      <c r="B30" s="803"/>
      <c r="C30" s="803"/>
      <c r="D30" s="803"/>
      <c r="E30" s="803" t="s">
        <v>9123</v>
      </c>
      <c r="F30" s="803"/>
      <c r="G30" s="803"/>
      <c r="H30" s="803"/>
      <c r="I30" s="803"/>
      <c r="J30" s="803"/>
      <c r="K30" s="803"/>
      <c r="L30" s="803"/>
      <c r="M30" s="803"/>
      <c r="N30" s="803"/>
      <c r="O30" s="803"/>
      <c r="P30" s="803"/>
      <c r="Q30" s="803" t="s">
        <v>9124</v>
      </c>
      <c r="R30" s="803"/>
      <c r="S30" s="803"/>
      <c r="T30" s="803" t="s">
        <v>9125</v>
      </c>
      <c r="U30" s="803"/>
      <c r="V30" s="803"/>
      <c r="W30" s="803"/>
      <c r="X30" s="803"/>
      <c r="Y30" s="803"/>
      <c r="Z30" s="803"/>
      <c r="AA30" s="803"/>
      <c r="AB30" s="803"/>
      <c r="AC30" s="803" t="s">
        <v>9126</v>
      </c>
      <c r="AD30" s="803"/>
      <c r="AE30" s="803"/>
      <c r="AF30" s="803" t="s">
        <v>6208</v>
      </c>
      <c r="AG30" s="803"/>
      <c r="AH30" s="803"/>
      <c r="AI30" s="805"/>
    </row>
    <row r="31" spans="1:35" ht="19.5" customHeight="1">
      <c r="A31" s="810"/>
      <c r="B31" s="803"/>
      <c r="C31" s="803"/>
      <c r="D31" s="803"/>
      <c r="E31" s="553" t="s">
        <v>9098</v>
      </c>
      <c r="F31" s="553"/>
      <c r="G31" s="553"/>
      <c r="H31" s="553"/>
      <c r="I31" s="553"/>
      <c r="J31" s="553"/>
      <c r="K31" s="553"/>
      <c r="L31" s="553"/>
      <c r="M31" s="553"/>
      <c r="N31" s="553"/>
      <c r="O31" s="553"/>
      <c r="P31" s="553"/>
      <c r="Q31" s="553" t="s">
        <v>2180</v>
      </c>
      <c r="R31" s="553"/>
      <c r="S31" s="553"/>
      <c r="T31" s="553" t="s">
        <v>2181</v>
      </c>
      <c r="U31" s="553"/>
      <c r="V31" s="553"/>
      <c r="W31" s="553"/>
      <c r="X31" s="553"/>
      <c r="Y31" s="553"/>
      <c r="Z31" s="553"/>
      <c r="AA31" s="553"/>
      <c r="AB31" s="553"/>
      <c r="AC31" s="553"/>
      <c r="AD31" s="553"/>
      <c r="AE31" s="553"/>
      <c r="AF31" s="554"/>
      <c r="AG31" s="554"/>
      <c r="AH31" s="554"/>
      <c r="AI31" s="817"/>
    </row>
    <row r="32" spans="1:35" ht="19.5" customHeight="1">
      <c r="A32" s="810"/>
      <c r="B32" s="803"/>
      <c r="C32" s="803"/>
      <c r="D32" s="803"/>
      <c r="E32" s="553" t="s">
        <v>9308</v>
      </c>
      <c r="F32" s="553"/>
      <c r="G32" s="553"/>
      <c r="H32" s="553"/>
      <c r="I32" s="553"/>
      <c r="J32" s="553"/>
      <c r="K32" s="553"/>
      <c r="L32" s="553"/>
      <c r="M32" s="553"/>
      <c r="N32" s="553"/>
      <c r="O32" s="553"/>
      <c r="P32" s="553"/>
      <c r="Q32" s="553" t="s">
        <v>2182</v>
      </c>
      <c r="R32" s="553"/>
      <c r="S32" s="553"/>
      <c r="T32" s="553" t="s">
        <v>2183</v>
      </c>
      <c r="U32" s="553"/>
      <c r="V32" s="553"/>
      <c r="W32" s="553"/>
      <c r="X32" s="553"/>
      <c r="Y32" s="553"/>
      <c r="Z32" s="553"/>
      <c r="AA32" s="553"/>
      <c r="AB32" s="553"/>
      <c r="AC32" s="553"/>
      <c r="AD32" s="553"/>
      <c r="AE32" s="553"/>
      <c r="AF32" s="554"/>
      <c r="AG32" s="554"/>
      <c r="AH32" s="554"/>
      <c r="AI32" s="817"/>
    </row>
    <row r="33" spans="1:35" ht="19.5" customHeight="1">
      <c r="A33" s="810"/>
      <c r="B33" s="803"/>
      <c r="C33" s="803"/>
      <c r="D33" s="803"/>
      <c r="E33" s="553" t="s">
        <v>9099</v>
      </c>
      <c r="F33" s="553"/>
      <c r="G33" s="553"/>
      <c r="H33" s="553"/>
      <c r="I33" s="553"/>
      <c r="J33" s="553"/>
      <c r="K33" s="553"/>
      <c r="L33" s="553"/>
      <c r="M33" s="553"/>
      <c r="N33" s="553"/>
      <c r="O33" s="553"/>
      <c r="P33" s="553"/>
      <c r="Q33" s="553" t="s">
        <v>2182</v>
      </c>
      <c r="R33" s="553"/>
      <c r="S33" s="553"/>
      <c r="T33" s="553" t="s">
        <v>9116</v>
      </c>
      <c r="U33" s="553"/>
      <c r="V33" s="553"/>
      <c r="W33" s="553"/>
      <c r="X33" s="553"/>
      <c r="Y33" s="553"/>
      <c r="Z33" s="553"/>
      <c r="AA33" s="553"/>
      <c r="AB33" s="553"/>
      <c r="AC33" s="806" t="s">
        <v>2183</v>
      </c>
      <c r="AD33" s="557"/>
      <c r="AE33" s="807"/>
      <c r="AF33" s="554"/>
      <c r="AG33" s="554"/>
      <c r="AH33" s="554"/>
      <c r="AI33" s="817"/>
    </row>
    <row r="34" spans="1:35" ht="19.5" customHeight="1">
      <c r="A34" s="810"/>
      <c r="B34" s="803"/>
      <c r="C34" s="803"/>
      <c r="D34" s="803"/>
      <c r="E34" s="553" t="s">
        <v>9100</v>
      </c>
      <c r="F34" s="553"/>
      <c r="G34" s="553"/>
      <c r="H34" s="553"/>
      <c r="I34" s="553"/>
      <c r="J34" s="553"/>
      <c r="K34" s="553"/>
      <c r="L34" s="553"/>
      <c r="M34" s="553"/>
      <c r="N34" s="553"/>
      <c r="O34" s="553"/>
      <c r="P34" s="553"/>
      <c r="Q34" s="553" t="s">
        <v>2182</v>
      </c>
      <c r="R34" s="553"/>
      <c r="S34" s="553"/>
      <c r="T34" s="553" t="s">
        <v>2183</v>
      </c>
      <c r="U34" s="553"/>
      <c r="V34" s="553"/>
      <c r="W34" s="553"/>
      <c r="X34" s="553"/>
      <c r="Y34" s="553"/>
      <c r="Z34" s="553"/>
      <c r="AA34" s="553"/>
      <c r="AB34" s="553"/>
      <c r="AC34" s="553"/>
      <c r="AD34" s="553"/>
      <c r="AE34" s="553"/>
      <c r="AF34" s="554"/>
      <c r="AG34" s="554"/>
      <c r="AH34" s="554"/>
      <c r="AI34" s="817"/>
    </row>
    <row r="35" spans="1:35" ht="19.5" customHeight="1">
      <c r="A35" s="810"/>
      <c r="B35" s="803"/>
      <c r="C35" s="803"/>
      <c r="D35" s="803"/>
      <c r="E35" s="553" t="s">
        <v>9101</v>
      </c>
      <c r="F35" s="553"/>
      <c r="G35" s="553"/>
      <c r="H35" s="553"/>
      <c r="I35" s="553"/>
      <c r="J35" s="553"/>
      <c r="K35" s="553"/>
      <c r="L35" s="553"/>
      <c r="M35" s="553"/>
      <c r="N35" s="553"/>
      <c r="O35" s="553"/>
      <c r="P35" s="553"/>
      <c r="Q35" s="553" t="s">
        <v>2182</v>
      </c>
      <c r="R35" s="553"/>
      <c r="S35" s="553"/>
      <c r="T35" s="553" t="s">
        <v>9117</v>
      </c>
      <c r="U35" s="553"/>
      <c r="V35" s="553"/>
      <c r="W35" s="553"/>
      <c r="X35" s="553"/>
      <c r="Y35" s="553"/>
      <c r="Z35" s="553"/>
      <c r="AA35" s="553"/>
      <c r="AB35" s="553"/>
      <c r="AC35" s="806" t="s">
        <v>2183</v>
      </c>
      <c r="AD35" s="557"/>
      <c r="AE35" s="807"/>
      <c r="AF35" s="554"/>
      <c r="AG35" s="554"/>
      <c r="AH35" s="554"/>
      <c r="AI35" s="817"/>
    </row>
    <row r="36" spans="1:35" ht="19.5" customHeight="1">
      <c r="A36" s="810"/>
      <c r="B36" s="803"/>
      <c r="C36" s="803"/>
      <c r="D36" s="803"/>
      <c r="E36" s="553" t="s">
        <v>9102</v>
      </c>
      <c r="F36" s="553"/>
      <c r="G36" s="553"/>
      <c r="H36" s="553"/>
      <c r="I36" s="553"/>
      <c r="J36" s="553"/>
      <c r="K36" s="553"/>
      <c r="L36" s="553"/>
      <c r="M36" s="553"/>
      <c r="N36" s="553"/>
      <c r="O36" s="553"/>
      <c r="P36" s="553"/>
      <c r="Q36" s="553" t="s">
        <v>2182</v>
      </c>
      <c r="R36" s="553"/>
      <c r="S36" s="553"/>
      <c r="T36" s="553" t="s">
        <v>9118</v>
      </c>
      <c r="U36" s="553"/>
      <c r="V36" s="553"/>
      <c r="W36" s="553"/>
      <c r="X36" s="553"/>
      <c r="Y36" s="553"/>
      <c r="Z36" s="553"/>
      <c r="AA36" s="553"/>
      <c r="AB36" s="553"/>
      <c r="AC36" s="553" t="s">
        <v>2183</v>
      </c>
      <c r="AD36" s="553"/>
      <c r="AE36" s="553"/>
      <c r="AF36" s="554"/>
      <c r="AG36" s="554"/>
      <c r="AH36" s="554"/>
      <c r="AI36" s="817"/>
    </row>
    <row r="37" spans="1:35" ht="19.5" customHeight="1">
      <c r="A37" s="810"/>
      <c r="B37" s="803"/>
      <c r="C37" s="803"/>
      <c r="D37" s="803"/>
      <c r="E37" s="553" t="s">
        <v>9103</v>
      </c>
      <c r="F37" s="553"/>
      <c r="G37" s="553"/>
      <c r="H37" s="553"/>
      <c r="I37" s="553"/>
      <c r="J37" s="553"/>
      <c r="K37" s="553"/>
      <c r="L37" s="553"/>
      <c r="M37" s="553"/>
      <c r="N37" s="553"/>
      <c r="O37" s="553"/>
      <c r="P37" s="553"/>
      <c r="Q37" s="553" t="s">
        <v>9111</v>
      </c>
      <c r="R37" s="553"/>
      <c r="S37" s="553"/>
      <c r="T37" s="553" t="s">
        <v>8077</v>
      </c>
      <c r="U37" s="553"/>
      <c r="V37" s="553"/>
      <c r="W37" s="553"/>
      <c r="X37" s="553"/>
      <c r="Y37" s="553"/>
      <c r="Z37" s="553"/>
      <c r="AA37" s="553"/>
      <c r="AB37" s="553"/>
      <c r="AC37" s="553"/>
      <c r="AD37" s="553"/>
      <c r="AE37" s="553"/>
      <c r="AF37" s="554"/>
      <c r="AG37" s="554"/>
      <c r="AH37" s="554"/>
      <c r="AI37" s="817"/>
    </row>
    <row r="38" spans="1:35" ht="19.5" customHeight="1">
      <c r="A38" s="810"/>
      <c r="B38" s="803"/>
      <c r="C38" s="803"/>
      <c r="D38" s="803"/>
      <c r="E38" s="553" t="s">
        <v>9104</v>
      </c>
      <c r="F38" s="553"/>
      <c r="G38" s="553"/>
      <c r="H38" s="553"/>
      <c r="I38" s="553"/>
      <c r="J38" s="553"/>
      <c r="K38" s="553"/>
      <c r="L38" s="553"/>
      <c r="M38" s="553"/>
      <c r="N38" s="553"/>
      <c r="O38" s="553"/>
      <c r="P38" s="553"/>
      <c r="Q38" s="553" t="s">
        <v>2182</v>
      </c>
      <c r="R38" s="553"/>
      <c r="S38" s="553"/>
      <c r="T38" s="553" t="s">
        <v>2183</v>
      </c>
      <c r="U38" s="553"/>
      <c r="V38" s="553"/>
      <c r="W38" s="553"/>
      <c r="X38" s="553"/>
      <c r="Y38" s="553"/>
      <c r="Z38" s="553"/>
      <c r="AA38" s="553"/>
      <c r="AB38" s="553"/>
      <c r="AC38" s="553"/>
      <c r="AD38" s="553"/>
      <c r="AE38" s="553"/>
      <c r="AF38" s="554"/>
      <c r="AG38" s="554"/>
      <c r="AH38" s="554"/>
      <c r="AI38" s="817"/>
    </row>
    <row r="39" spans="1:35" ht="19.5" customHeight="1">
      <c r="A39" s="810"/>
      <c r="B39" s="803"/>
      <c r="C39" s="803"/>
      <c r="D39" s="803"/>
      <c r="E39" s="553" t="s">
        <v>9105</v>
      </c>
      <c r="F39" s="553"/>
      <c r="G39" s="553"/>
      <c r="H39" s="553"/>
      <c r="I39" s="553"/>
      <c r="J39" s="553"/>
      <c r="K39" s="553"/>
      <c r="L39" s="553"/>
      <c r="M39" s="553"/>
      <c r="N39" s="553"/>
      <c r="O39" s="553"/>
      <c r="P39" s="553"/>
      <c r="Q39" s="553" t="s">
        <v>9111</v>
      </c>
      <c r="R39" s="553"/>
      <c r="S39" s="553"/>
      <c r="T39" s="553" t="s">
        <v>9119</v>
      </c>
      <c r="U39" s="553"/>
      <c r="V39" s="553"/>
      <c r="W39" s="553"/>
      <c r="X39" s="553"/>
      <c r="Y39" s="553"/>
      <c r="Z39" s="553"/>
      <c r="AA39" s="553"/>
      <c r="AB39" s="553"/>
      <c r="AC39" s="806" t="s">
        <v>9122</v>
      </c>
      <c r="AD39" s="557"/>
      <c r="AE39" s="807"/>
      <c r="AF39" s="554"/>
      <c r="AG39" s="554"/>
      <c r="AH39" s="554"/>
      <c r="AI39" s="817"/>
    </row>
    <row r="40" spans="1:35" ht="19.5" customHeight="1">
      <c r="A40" s="810"/>
      <c r="B40" s="803"/>
      <c r="C40" s="803"/>
      <c r="D40" s="803"/>
      <c r="E40" s="553" t="s">
        <v>9106</v>
      </c>
      <c r="F40" s="553"/>
      <c r="G40" s="553"/>
      <c r="H40" s="553"/>
      <c r="I40" s="553"/>
      <c r="J40" s="553"/>
      <c r="K40" s="553"/>
      <c r="L40" s="553"/>
      <c r="M40" s="553"/>
      <c r="N40" s="553"/>
      <c r="O40" s="553"/>
      <c r="P40" s="553"/>
      <c r="Q40" s="553" t="s">
        <v>9111</v>
      </c>
      <c r="R40" s="553"/>
      <c r="S40" s="553"/>
      <c r="T40" s="553" t="s">
        <v>9119</v>
      </c>
      <c r="U40" s="553"/>
      <c r="V40" s="553"/>
      <c r="W40" s="553"/>
      <c r="X40" s="553"/>
      <c r="Y40" s="553"/>
      <c r="Z40" s="553"/>
      <c r="AA40" s="553"/>
      <c r="AB40" s="553"/>
      <c r="AC40" s="553" t="s">
        <v>9122</v>
      </c>
      <c r="AD40" s="553"/>
      <c r="AE40" s="553"/>
      <c r="AF40" s="554"/>
      <c r="AG40" s="554"/>
      <c r="AH40" s="554"/>
      <c r="AI40" s="817"/>
    </row>
    <row r="41" spans="1:35" ht="19.5" customHeight="1">
      <c r="A41" s="810"/>
      <c r="B41" s="803"/>
      <c r="C41" s="803"/>
      <c r="D41" s="803"/>
      <c r="E41" s="553" t="s">
        <v>9107</v>
      </c>
      <c r="F41" s="553"/>
      <c r="G41" s="553"/>
      <c r="H41" s="553"/>
      <c r="I41" s="553"/>
      <c r="J41" s="553"/>
      <c r="K41" s="553"/>
      <c r="L41" s="553"/>
      <c r="M41" s="553"/>
      <c r="N41" s="553"/>
      <c r="O41" s="553"/>
      <c r="P41" s="553"/>
      <c r="Q41" s="553" t="s">
        <v>2182</v>
      </c>
      <c r="R41" s="553"/>
      <c r="S41" s="553"/>
      <c r="T41" s="553" t="s">
        <v>9120</v>
      </c>
      <c r="U41" s="553"/>
      <c r="V41" s="553"/>
      <c r="W41" s="553"/>
      <c r="X41" s="553"/>
      <c r="Y41" s="553"/>
      <c r="Z41" s="553"/>
      <c r="AA41" s="553"/>
      <c r="AB41" s="553"/>
      <c r="AC41" s="553" t="s">
        <v>2183</v>
      </c>
      <c r="AD41" s="553"/>
      <c r="AE41" s="553"/>
      <c r="AF41" s="554"/>
      <c r="AG41" s="554"/>
      <c r="AH41" s="554"/>
      <c r="AI41" s="817"/>
    </row>
    <row r="42" spans="1:35" ht="19.5" customHeight="1">
      <c r="A42" s="810"/>
      <c r="B42" s="803"/>
      <c r="C42" s="803"/>
      <c r="D42" s="803"/>
      <c r="E42" s="553" t="s">
        <v>9108</v>
      </c>
      <c r="F42" s="553"/>
      <c r="G42" s="553"/>
      <c r="H42" s="553"/>
      <c r="I42" s="553"/>
      <c r="J42" s="553"/>
      <c r="K42" s="553"/>
      <c r="L42" s="553"/>
      <c r="M42" s="553"/>
      <c r="N42" s="553"/>
      <c r="O42" s="553"/>
      <c r="P42" s="553"/>
      <c r="Q42" s="553" t="s">
        <v>2184</v>
      </c>
      <c r="R42" s="553"/>
      <c r="S42" s="553"/>
      <c r="T42" s="553" t="s">
        <v>2185</v>
      </c>
      <c r="U42" s="553"/>
      <c r="V42" s="553"/>
      <c r="W42" s="553"/>
      <c r="X42" s="553"/>
      <c r="Y42" s="553"/>
      <c r="Z42" s="553"/>
      <c r="AA42" s="553"/>
      <c r="AB42" s="553"/>
      <c r="AC42" s="553"/>
      <c r="AD42" s="553"/>
      <c r="AE42" s="553"/>
      <c r="AF42" s="554"/>
      <c r="AG42" s="554"/>
      <c r="AH42" s="554"/>
      <c r="AI42" s="817"/>
    </row>
    <row r="43" spans="1:35" ht="19.5" customHeight="1" thickBot="1">
      <c r="A43" s="810"/>
      <c r="B43" s="803"/>
      <c r="C43" s="803"/>
      <c r="D43" s="803"/>
      <c r="E43" s="797" t="s">
        <v>9109</v>
      </c>
      <c r="F43" s="797"/>
      <c r="G43" s="797"/>
      <c r="H43" s="797"/>
      <c r="I43" s="797"/>
      <c r="J43" s="797"/>
      <c r="K43" s="797"/>
      <c r="L43" s="797"/>
      <c r="M43" s="797"/>
      <c r="N43" s="797"/>
      <c r="O43" s="797"/>
      <c r="P43" s="797"/>
      <c r="Q43" s="797" t="s">
        <v>2180</v>
      </c>
      <c r="R43" s="797"/>
      <c r="S43" s="797"/>
      <c r="T43" s="797" t="s">
        <v>2181</v>
      </c>
      <c r="U43" s="797"/>
      <c r="V43" s="797"/>
      <c r="W43" s="797"/>
      <c r="X43" s="797"/>
      <c r="Y43" s="797"/>
      <c r="Z43" s="797"/>
      <c r="AA43" s="797"/>
      <c r="AB43" s="797"/>
      <c r="AC43" s="797"/>
      <c r="AD43" s="797"/>
      <c r="AE43" s="797"/>
      <c r="AF43" s="605"/>
      <c r="AG43" s="605"/>
      <c r="AH43" s="605"/>
      <c r="AI43" s="825"/>
    </row>
    <row r="44" spans="1:35" ht="19.5" customHeight="1" thickBot="1">
      <c r="A44" s="811"/>
      <c r="B44" s="804"/>
      <c r="C44" s="804"/>
      <c r="D44" s="804"/>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8" t="s">
        <v>9236</v>
      </c>
      <c r="AD44" s="798"/>
      <c r="AE44" s="798"/>
      <c r="AF44" s="798" t="str">
        <f>IF(SUM(AF31:AI43)=0,"",SUM(AF31:AI43))</f>
        <v/>
      </c>
      <c r="AG44" s="798"/>
      <c r="AH44" s="798"/>
      <c r="AI44" s="826"/>
    </row>
    <row r="45" spans="1:35" ht="19.5" customHeight="1">
      <c r="A45" s="819" t="s">
        <v>9225</v>
      </c>
      <c r="B45" s="820"/>
      <c r="C45" s="820"/>
      <c r="D45" s="820"/>
      <c r="E45" s="820"/>
      <c r="F45" s="820"/>
      <c r="G45" s="820"/>
      <c r="H45" s="820"/>
      <c r="I45" s="820"/>
      <c r="J45" s="821"/>
      <c r="K45" s="116"/>
      <c r="L45" t="s">
        <v>9531</v>
      </c>
      <c r="M45" s="13"/>
      <c r="N45" s="24"/>
      <c r="O45" s="13" t="s">
        <v>9530</v>
      </c>
      <c r="P45" s="24"/>
      <c r="Q45" s="13" t="s">
        <v>9529</v>
      </c>
      <c r="R45" s="24"/>
      <c r="S45" s="13" t="s">
        <v>9528</v>
      </c>
      <c r="T45" s="24"/>
      <c r="U45" s="13" t="s">
        <v>9527</v>
      </c>
      <c r="V45" s="24"/>
      <c r="W45" s="13" t="s">
        <v>9526</v>
      </c>
      <c r="X45" s="24"/>
      <c r="Y45" s="13" t="s">
        <v>9525</v>
      </c>
      <c r="Z45" s="13"/>
      <c r="AA45" s="13" t="s">
        <v>9524</v>
      </c>
      <c r="AB45" s="13"/>
      <c r="AC45" s="13" t="s">
        <v>9523</v>
      </c>
      <c r="AD45" s="13"/>
      <c r="AE45" s="13"/>
      <c r="AF45" s="13"/>
      <c r="AG45" s="13"/>
      <c r="AH45" s="13"/>
      <c r="AI45" s="67"/>
    </row>
    <row r="46" spans="1:35" ht="19.5" customHeight="1" thickBot="1">
      <c r="A46" s="822" t="s">
        <v>9548</v>
      </c>
      <c r="B46" s="823"/>
      <c r="C46" s="823"/>
      <c r="D46" s="823"/>
      <c r="E46" s="823"/>
      <c r="F46" s="823"/>
      <c r="G46" s="823"/>
      <c r="H46" s="823"/>
      <c r="I46" s="823"/>
      <c r="J46" s="824"/>
      <c r="K46" s="119"/>
      <c r="L46" s="80" t="s">
        <v>9547</v>
      </c>
      <c r="M46" s="80"/>
      <c r="N46" s="80"/>
      <c r="O46" s="113" t="s">
        <v>9546</v>
      </c>
      <c r="P46" s="80"/>
      <c r="Q46" s="80" t="s">
        <v>9545</v>
      </c>
      <c r="R46" s="65"/>
      <c r="S46" s="80"/>
      <c r="T46" s="80" t="s">
        <v>9544</v>
      </c>
      <c r="U46" s="65"/>
      <c r="V46" s="80"/>
      <c r="W46" s="80" t="s">
        <v>9543</v>
      </c>
      <c r="X46" s="65"/>
      <c r="Y46" s="80"/>
      <c r="Z46" s="80" t="s">
        <v>9542</v>
      </c>
      <c r="AA46" s="80"/>
      <c r="AB46" s="65"/>
      <c r="AC46" s="80" t="s">
        <v>9540</v>
      </c>
      <c r="AD46" s="80"/>
      <c r="AE46" s="80" t="s">
        <v>9541</v>
      </c>
      <c r="AF46" s="80"/>
      <c r="AG46" s="80"/>
      <c r="AH46" s="80"/>
      <c r="AI46" s="82"/>
    </row>
  </sheetData>
  <sheetProtection password="C724" sheet="1" objects="1" selectLockedCells="1"/>
  <customSheetViews>
    <customSheetView guid="{BD673287-A10F-4068-ABD9-63827D97DB26}" showGridLines="0">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1"/>
      <headerFooter alignWithMargins="0">
        <oddFooter>&amp;C京都府脳卒中地域連携パス&amp;R計画管理病院＆回復期病院へ</oddFooter>
      </headerFooter>
    </customSheetView>
    <customSheetView guid="{FF958D2F-9903-489A-8E2E-7F86E054E683}" showGridLines="0">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2"/>
      <headerFooter alignWithMargins="0">
        <oddFooter>&amp;C京都府脳卒中地域連携パス&amp;R計画管理病院＆回復期病院へ</oddFooter>
      </headerFooter>
    </customSheetView>
    <customSheetView guid="{D639767C-AAF5-43B7-B827-8C53261E766A}" showGridLines="0">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3"/>
      <headerFooter alignWithMargins="0">
        <oddFooter>&amp;C京都府脳卒中地域連携パス&amp;R計画管理病院＆回復期病院へ</oddFooter>
      </headerFooter>
    </customSheetView>
    <customSheetView guid="{88F1D327-FFB5-4F25-B49B-DDD0F9774A98}" showGridLines="0">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4"/>
      <headerFooter alignWithMargins="0">
        <oddFooter>&amp;C京都府脳卒中地域連携パス&amp;R計画管理病院＆回復期病院へ</oddFooter>
      </headerFooter>
    </customSheetView>
    <customSheetView guid="{974C7168-E865-490F-B85C-3CD4E07AE638}" showGridLines="0" topLeftCell="A22">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5"/>
      <headerFooter alignWithMargins="0">
        <oddFooter>&amp;C京都府脳卒中地域連携パス&amp;R計画管理病院＆回復期病院へ</oddFooter>
      </headerFooter>
    </customSheetView>
    <customSheetView guid="{72EBFE53-015F-4AF5-85E5-6EE368152204}" showGridLines="0">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6"/>
      <headerFooter alignWithMargins="0">
        <oddFooter>&amp;C京都府医師会地域連携パス&amp;R計画管理病院＆回復期病院へ</oddFooter>
      </headerFooter>
    </customSheetView>
    <customSheetView guid="{BFAD5E82-91BD-4865-8828-7A5CD3B0AD02}" showGridLines="0">
      <selection activeCell="AF43" sqref="AF43:AI43"/>
      <pageMargins left="0.31496062992125984" right="0.31496062992125984" top="0.39370078740157483" bottom="0.51181102362204722" header="0.6692913385826772" footer="0.27559055118110237"/>
      <printOptions horizontalCentered="1"/>
      <pageSetup paperSize="9" scale="96" orientation="portrait" horizontalDpi="4294967293" r:id="rId7"/>
      <headerFooter alignWithMargins="0">
        <oddFooter>&amp;C京都府脳卒中地域連携パス&amp;R計画管理病院＆回復期病院へ</oddFooter>
      </headerFooter>
    </customSheetView>
    <customSheetView guid="{DA3E2843-7809-455C-A4BC-B15E27031169}" showGridLines="0">
      <selection activeCell="E2" sqref="E2:L2"/>
      <pageMargins left="0.31496062992125984" right="0.31496062992125984" top="0.39370078740157483" bottom="0.51181102362204722" header="0.6692913385826772" footer="0.27559055118110237"/>
      <printOptions horizontalCentered="1"/>
      <pageSetup paperSize="9" scale="96" orientation="portrait" horizontalDpi="4294967293" r:id="rId8"/>
      <headerFooter alignWithMargins="0">
        <oddFooter>&amp;C京都府脳卒中地域連携パス&amp;R計画管理病院＆回復期病院へ</oddFooter>
      </headerFooter>
    </customSheetView>
  </customSheetViews>
  <mergeCells count="174">
    <mergeCell ref="A45:J45"/>
    <mergeCell ref="A46:J46"/>
    <mergeCell ref="AF33:AI33"/>
    <mergeCell ref="AC30:AE30"/>
    <mergeCell ref="AC37:AE37"/>
    <mergeCell ref="Q36:S36"/>
    <mergeCell ref="AF30:AI30"/>
    <mergeCell ref="AF41:AI41"/>
    <mergeCell ref="AF43:AI43"/>
    <mergeCell ref="AF44:AI44"/>
    <mergeCell ref="A30:D44"/>
    <mergeCell ref="AC43:AE43"/>
    <mergeCell ref="T40:AB40"/>
    <mergeCell ref="Q34:S34"/>
    <mergeCell ref="T33:AB33"/>
    <mergeCell ref="E30:P30"/>
    <mergeCell ref="Q37:S37"/>
    <mergeCell ref="AF42:AI42"/>
    <mergeCell ref="AF39:AI39"/>
    <mergeCell ref="AC34:AE34"/>
    <mergeCell ref="AC38:AE38"/>
    <mergeCell ref="AF34:AI34"/>
    <mergeCell ref="T34:AB34"/>
    <mergeCell ref="AF36:AI36"/>
    <mergeCell ref="AF35:AI35"/>
    <mergeCell ref="AC36:AE36"/>
    <mergeCell ref="AF38:AI38"/>
    <mergeCell ref="AF37:AI37"/>
    <mergeCell ref="AF40:AI40"/>
    <mergeCell ref="A5:D6"/>
    <mergeCell ref="S3:T4"/>
    <mergeCell ref="AF31:AI31"/>
    <mergeCell ref="AF32:AI32"/>
    <mergeCell ref="E22:N22"/>
    <mergeCell ref="K3:R4"/>
    <mergeCell ref="A18:D18"/>
    <mergeCell ref="A19:D19"/>
    <mergeCell ref="A7:D17"/>
    <mergeCell ref="U3:V4"/>
    <mergeCell ref="W3:Y4"/>
    <mergeCell ref="Q28:R28"/>
    <mergeCell ref="U27:V27"/>
    <mergeCell ref="Q26:R26"/>
    <mergeCell ref="Y22:AH22"/>
    <mergeCell ref="O21:X21"/>
    <mergeCell ref="AE27:AF27"/>
    <mergeCell ref="R6:Z6"/>
    <mergeCell ref="R5:Z5"/>
    <mergeCell ref="A29:D29"/>
    <mergeCell ref="AA1:AI1"/>
    <mergeCell ref="A2:D2"/>
    <mergeCell ref="M2:N2"/>
    <mergeCell ref="O2:Y2"/>
    <mergeCell ref="A3:B4"/>
    <mergeCell ref="Z2:AA2"/>
    <mergeCell ref="AF3:AG4"/>
    <mergeCell ref="AH3:AI4"/>
    <mergeCell ref="Z3:AE4"/>
    <mergeCell ref="C3:G4"/>
    <mergeCell ref="A21:D25"/>
    <mergeCell ref="Y21:AH21"/>
    <mergeCell ref="AA6:AI6"/>
    <mergeCell ref="E24:N24"/>
    <mergeCell ref="O24:X24"/>
    <mergeCell ref="O25:X25"/>
    <mergeCell ref="Y23:AH23"/>
    <mergeCell ref="A20:D20"/>
    <mergeCell ref="Y24:AH24"/>
    <mergeCell ref="AB26:AG26"/>
    <mergeCell ref="AB27:AC27"/>
    <mergeCell ref="Q27:R27"/>
    <mergeCell ref="K27:L27"/>
    <mergeCell ref="Q42:S42"/>
    <mergeCell ref="AB2:AI2"/>
    <mergeCell ref="AA5:AI5"/>
    <mergeCell ref="Y25:AH25"/>
    <mergeCell ref="W27:X27"/>
    <mergeCell ref="S26:T26"/>
    <mergeCell ref="AC40:AE40"/>
    <mergeCell ref="S27:T27"/>
    <mergeCell ref="AC41:AE41"/>
    <mergeCell ref="AC33:AE33"/>
    <mergeCell ref="AC31:AE31"/>
    <mergeCell ref="T32:AB32"/>
    <mergeCell ref="T30:AB30"/>
    <mergeCell ref="T38:AB38"/>
    <mergeCell ref="T37:AB37"/>
    <mergeCell ref="AC39:AE39"/>
    <mergeCell ref="AC35:AE35"/>
    <mergeCell ref="O22:X22"/>
    <mergeCell ref="O23:X23"/>
    <mergeCell ref="O27:P27"/>
    <mergeCell ref="U26:V26"/>
    <mergeCell ref="W26:X26"/>
    <mergeCell ref="O26:P26"/>
    <mergeCell ref="E7:AI20"/>
    <mergeCell ref="AC32:AE32"/>
    <mergeCell ref="AC29:AG29"/>
    <mergeCell ref="S29:T29"/>
    <mergeCell ref="AB28:AG28"/>
    <mergeCell ref="W29:X29"/>
    <mergeCell ref="S28:T28"/>
    <mergeCell ref="U28:V28"/>
    <mergeCell ref="Q31:S31"/>
    <mergeCell ref="T31:AB31"/>
    <mergeCell ref="Q30:S30"/>
    <mergeCell ref="U29:V29"/>
    <mergeCell ref="Q29:R29"/>
    <mergeCell ref="Q32:S32"/>
    <mergeCell ref="M27:N27"/>
    <mergeCell ref="I26:J26"/>
    <mergeCell ref="E21:N21"/>
    <mergeCell ref="H3:J4"/>
    <mergeCell ref="E5:Q6"/>
    <mergeCell ref="Y27:AA27"/>
    <mergeCell ref="Y26:AA26"/>
    <mergeCell ref="O28:P28"/>
    <mergeCell ref="W28:X28"/>
    <mergeCell ref="Y28:AA28"/>
    <mergeCell ref="K28:L28"/>
    <mergeCell ref="M28:N28"/>
    <mergeCell ref="K26:L26"/>
    <mergeCell ref="E25:N25"/>
    <mergeCell ref="E26:F26"/>
    <mergeCell ref="E23:N23"/>
    <mergeCell ref="E27:F27"/>
    <mergeCell ref="AC44:AE44"/>
    <mergeCell ref="E44:AB44"/>
    <mergeCell ref="Y29:AA29"/>
    <mergeCell ref="M29:N29"/>
    <mergeCell ref="G29:H29"/>
    <mergeCell ref="E42:P42"/>
    <mergeCell ref="E29:F29"/>
    <mergeCell ref="I29:J29"/>
    <mergeCell ref="E36:P36"/>
    <mergeCell ref="E33:P33"/>
    <mergeCell ref="Q35:S35"/>
    <mergeCell ref="Q33:S33"/>
    <mergeCell ref="Q43:S43"/>
    <mergeCell ref="T43:AB43"/>
    <mergeCell ref="Q40:S40"/>
    <mergeCell ref="T36:AB36"/>
    <mergeCell ref="T39:AB39"/>
    <mergeCell ref="T35:AB35"/>
    <mergeCell ref="Q41:S41"/>
    <mergeCell ref="T41:AB41"/>
    <mergeCell ref="Q39:S39"/>
    <mergeCell ref="Q38:S38"/>
    <mergeCell ref="T42:AB42"/>
    <mergeCell ref="AC42:AE42"/>
    <mergeCell ref="A26:D27"/>
    <mergeCell ref="A28:D28"/>
    <mergeCell ref="A1:H1"/>
    <mergeCell ref="I1:Z1"/>
    <mergeCell ref="E38:P38"/>
    <mergeCell ref="E43:P43"/>
    <mergeCell ref="E39:P39"/>
    <mergeCell ref="E40:P40"/>
    <mergeCell ref="E41:P41"/>
    <mergeCell ref="E28:F28"/>
    <mergeCell ref="O29:P29"/>
    <mergeCell ref="K29:L29"/>
    <mergeCell ref="E37:P37"/>
    <mergeCell ref="M26:N26"/>
    <mergeCell ref="G27:H27"/>
    <mergeCell ref="E34:P34"/>
    <mergeCell ref="E35:P35"/>
    <mergeCell ref="E31:P31"/>
    <mergeCell ref="E32:P32"/>
    <mergeCell ref="G26:H26"/>
    <mergeCell ref="G28:H28"/>
    <mergeCell ref="I28:J28"/>
    <mergeCell ref="E2:L2"/>
    <mergeCell ref="I27:J27"/>
  </mergeCells>
  <phoneticPr fontId="3"/>
  <dataValidations count="3">
    <dataValidation imeMode="hiragana" allowBlank="1" showInputMessage="1" showErrorMessage="1" sqref="AB2:AI2 E5:Q6 E7:AI20"/>
    <dataValidation imeMode="halfAlpha" allowBlank="1" showInputMessage="1" showErrorMessage="1" sqref="AA6:AI6 AE27:AF27 AB27:AC27 AB26:AG26 O26:P29 K26:L29 G26:H29 A29:D29 AF31:AI43"/>
    <dataValidation imeMode="fullKatakana" allowBlank="1" showInputMessage="1" showErrorMessage="1" sqref="E21:AH25"/>
  </dataValidations>
  <printOptions horizontalCentered="1"/>
  <pageMargins left="0.31496062992125984" right="0.31496062992125984" top="0.39370078740157483" bottom="0.51181102362204722" header="0.6692913385826772" footer="0.27559055118110237"/>
  <pageSetup paperSize="9" scale="96" orientation="portrait" horizontalDpi="4294967293" r:id="rId9"/>
  <headerFooter alignWithMargins="0">
    <oddFooter>&amp;C京都府脳卒中地域連携パス&amp;R計画管理病院＆回復期病院へ</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13345" r:id="rId12" name="Group Box 33">
              <controlPr defaultSize="0" autoFill="0" autoPict="0">
                <anchor moveWithCells="1">
                  <from>
                    <xdr:col>26</xdr:col>
                    <xdr:colOff>142875</xdr:colOff>
                    <xdr:row>27</xdr:row>
                    <xdr:rowOff>152400</xdr:rowOff>
                  </from>
                  <to>
                    <xdr:col>33</xdr:col>
                    <xdr:colOff>114300</xdr:colOff>
                    <xdr:row>29</xdr:row>
                    <xdr:rowOff>123825</xdr:rowOff>
                  </to>
                </anchor>
              </controlPr>
            </control>
          </mc:Choice>
        </mc:AlternateContent>
        <mc:AlternateContent xmlns:mc="http://schemas.openxmlformats.org/markup-compatibility/2006">
          <mc:Choice Requires="x14">
            <control shapeId="13346" r:id="rId13" name="Option Button 34">
              <controlPr defaultSize="0" autoFill="0" autoLine="0" autoPict="0">
                <anchor moveWithCells="1">
                  <from>
                    <xdr:col>10</xdr:col>
                    <xdr:colOff>28575</xdr:colOff>
                    <xdr:row>44</xdr:row>
                    <xdr:rowOff>28575</xdr:rowOff>
                  </from>
                  <to>
                    <xdr:col>12</xdr:col>
                    <xdr:colOff>142875</xdr:colOff>
                    <xdr:row>44</xdr:row>
                    <xdr:rowOff>228600</xdr:rowOff>
                  </to>
                </anchor>
              </controlPr>
            </control>
          </mc:Choice>
        </mc:AlternateContent>
        <mc:AlternateContent xmlns:mc="http://schemas.openxmlformats.org/markup-compatibility/2006">
          <mc:Choice Requires="x14">
            <control shapeId="13347" r:id="rId14" name="Option Button 35">
              <controlPr defaultSize="0" autoFill="0" autoLine="0" autoPict="0">
                <anchor moveWithCells="1">
                  <from>
                    <xdr:col>13</xdr:col>
                    <xdr:colOff>28575</xdr:colOff>
                    <xdr:row>44</xdr:row>
                    <xdr:rowOff>28575</xdr:rowOff>
                  </from>
                  <to>
                    <xdr:col>15</xdr:col>
                    <xdr:colOff>66675</xdr:colOff>
                    <xdr:row>44</xdr:row>
                    <xdr:rowOff>219075</xdr:rowOff>
                  </to>
                </anchor>
              </controlPr>
            </control>
          </mc:Choice>
        </mc:AlternateContent>
        <mc:AlternateContent xmlns:mc="http://schemas.openxmlformats.org/markup-compatibility/2006">
          <mc:Choice Requires="x14">
            <control shapeId="13348" r:id="rId15" name="Option Button 36">
              <controlPr defaultSize="0" autoFill="0" autoLine="0" autoPict="0">
                <anchor moveWithCells="1">
                  <from>
                    <xdr:col>15</xdr:col>
                    <xdr:colOff>28575</xdr:colOff>
                    <xdr:row>44</xdr:row>
                    <xdr:rowOff>28575</xdr:rowOff>
                  </from>
                  <to>
                    <xdr:col>17</xdr:col>
                    <xdr:colOff>9525</xdr:colOff>
                    <xdr:row>44</xdr:row>
                    <xdr:rowOff>228600</xdr:rowOff>
                  </to>
                </anchor>
              </controlPr>
            </control>
          </mc:Choice>
        </mc:AlternateContent>
        <mc:AlternateContent xmlns:mc="http://schemas.openxmlformats.org/markup-compatibility/2006">
          <mc:Choice Requires="x14">
            <control shapeId="13349" r:id="rId16" name="Option Button 37">
              <controlPr defaultSize="0" autoFill="0" autoLine="0" autoPict="0">
                <anchor moveWithCells="1">
                  <from>
                    <xdr:col>17</xdr:col>
                    <xdr:colOff>28575</xdr:colOff>
                    <xdr:row>44</xdr:row>
                    <xdr:rowOff>28575</xdr:rowOff>
                  </from>
                  <to>
                    <xdr:col>19</xdr:col>
                    <xdr:colOff>66675</xdr:colOff>
                    <xdr:row>44</xdr:row>
                    <xdr:rowOff>219075</xdr:rowOff>
                  </to>
                </anchor>
              </controlPr>
            </control>
          </mc:Choice>
        </mc:AlternateContent>
        <mc:AlternateContent xmlns:mc="http://schemas.openxmlformats.org/markup-compatibility/2006">
          <mc:Choice Requires="x14">
            <control shapeId="13350" r:id="rId17" name="Option Button 38">
              <controlPr defaultSize="0" autoFill="0" autoLine="0" autoPict="0">
                <anchor moveWithCells="1">
                  <from>
                    <xdr:col>19</xdr:col>
                    <xdr:colOff>28575</xdr:colOff>
                    <xdr:row>44</xdr:row>
                    <xdr:rowOff>19050</xdr:rowOff>
                  </from>
                  <to>
                    <xdr:col>21</xdr:col>
                    <xdr:colOff>57150</xdr:colOff>
                    <xdr:row>44</xdr:row>
                    <xdr:rowOff>238125</xdr:rowOff>
                  </to>
                </anchor>
              </controlPr>
            </control>
          </mc:Choice>
        </mc:AlternateContent>
        <mc:AlternateContent xmlns:mc="http://schemas.openxmlformats.org/markup-compatibility/2006">
          <mc:Choice Requires="x14">
            <control shapeId="13351" r:id="rId18" name="Option Button 39">
              <controlPr defaultSize="0" autoFill="0" autoLine="0" autoPict="0">
                <anchor moveWithCells="1">
                  <from>
                    <xdr:col>21</xdr:col>
                    <xdr:colOff>28575</xdr:colOff>
                    <xdr:row>44</xdr:row>
                    <xdr:rowOff>28575</xdr:rowOff>
                  </from>
                  <to>
                    <xdr:col>23</xdr:col>
                    <xdr:colOff>66675</xdr:colOff>
                    <xdr:row>44</xdr:row>
                    <xdr:rowOff>219075</xdr:rowOff>
                  </to>
                </anchor>
              </controlPr>
            </control>
          </mc:Choice>
        </mc:AlternateContent>
        <mc:AlternateContent xmlns:mc="http://schemas.openxmlformats.org/markup-compatibility/2006">
          <mc:Choice Requires="x14">
            <control shapeId="13352" r:id="rId19" name="Option Button 40">
              <controlPr defaultSize="0" autoFill="0" autoLine="0" autoPict="0">
                <anchor moveWithCells="1">
                  <from>
                    <xdr:col>23</xdr:col>
                    <xdr:colOff>28575</xdr:colOff>
                    <xdr:row>44</xdr:row>
                    <xdr:rowOff>28575</xdr:rowOff>
                  </from>
                  <to>
                    <xdr:col>25</xdr:col>
                    <xdr:colOff>66675</xdr:colOff>
                    <xdr:row>44</xdr:row>
                    <xdr:rowOff>219075</xdr:rowOff>
                  </to>
                </anchor>
              </controlPr>
            </control>
          </mc:Choice>
        </mc:AlternateContent>
        <mc:AlternateContent xmlns:mc="http://schemas.openxmlformats.org/markup-compatibility/2006">
          <mc:Choice Requires="x14">
            <control shapeId="13353" r:id="rId20" name="Option Button 41">
              <controlPr defaultSize="0" autoFill="0" autoLine="0" autoPict="0">
                <anchor moveWithCells="1">
                  <from>
                    <xdr:col>25</xdr:col>
                    <xdr:colOff>28575</xdr:colOff>
                    <xdr:row>44</xdr:row>
                    <xdr:rowOff>19050</xdr:rowOff>
                  </from>
                  <to>
                    <xdr:col>27</xdr:col>
                    <xdr:colOff>57150</xdr:colOff>
                    <xdr:row>44</xdr:row>
                    <xdr:rowOff>238125</xdr:rowOff>
                  </to>
                </anchor>
              </controlPr>
            </control>
          </mc:Choice>
        </mc:AlternateContent>
        <mc:AlternateContent xmlns:mc="http://schemas.openxmlformats.org/markup-compatibility/2006">
          <mc:Choice Requires="x14">
            <control shapeId="13354" r:id="rId21" name="Option Button 42">
              <controlPr defaultSize="0" autoFill="0" autoLine="0" autoPict="0">
                <anchor moveWithCells="1">
                  <from>
                    <xdr:col>27</xdr:col>
                    <xdr:colOff>28575</xdr:colOff>
                    <xdr:row>44</xdr:row>
                    <xdr:rowOff>28575</xdr:rowOff>
                  </from>
                  <to>
                    <xdr:col>29</xdr:col>
                    <xdr:colOff>66675</xdr:colOff>
                    <xdr:row>44</xdr:row>
                    <xdr:rowOff>219075</xdr:rowOff>
                  </to>
                </anchor>
              </controlPr>
            </control>
          </mc:Choice>
        </mc:AlternateContent>
        <mc:AlternateContent xmlns:mc="http://schemas.openxmlformats.org/markup-compatibility/2006">
          <mc:Choice Requires="x14">
            <control shapeId="13355" r:id="rId22" name="Group Box 43">
              <controlPr defaultSize="0" autoFill="0" autoPict="0">
                <anchor moveWithCells="1">
                  <from>
                    <xdr:col>9</xdr:col>
                    <xdr:colOff>152400</xdr:colOff>
                    <xdr:row>43</xdr:row>
                    <xdr:rowOff>133350</xdr:rowOff>
                  </from>
                  <to>
                    <xdr:col>33</xdr:col>
                    <xdr:colOff>104775</xdr:colOff>
                    <xdr:row>45</xdr:row>
                    <xdr:rowOff>66675</xdr:rowOff>
                  </to>
                </anchor>
              </controlPr>
            </control>
          </mc:Choice>
        </mc:AlternateContent>
        <mc:AlternateContent xmlns:mc="http://schemas.openxmlformats.org/markup-compatibility/2006">
          <mc:Choice Requires="x14">
            <control shapeId="13356" r:id="rId23" name="Option Button 44">
              <controlPr defaultSize="0" autoFill="0" autoLine="0" autoPict="0">
                <anchor moveWithCells="1">
                  <from>
                    <xdr:col>10</xdr:col>
                    <xdr:colOff>38100</xdr:colOff>
                    <xdr:row>45</xdr:row>
                    <xdr:rowOff>28575</xdr:rowOff>
                  </from>
                  <to>
                    <xdr:col>12</xdr:col>
                    <xdr:colOff>152400</xdr:colOff>
                    <xdr:row>45</xdr:row>
                    <xdr:rowOff>228600</xdr:rowOff>
                  </to>
                </anchor>
              </controlPr>
            </control>
          </mc:Choice>
        </mc:AlternateContent>
        <mc:AlternateContent xmlns:mc="http://schemas.openxmlformats.org/markup-compatibility/2006">
          <mc:Choice Requires="x14">
            <control shapeId="13357" r:id="rId24" name="Option Button 45">
              <controlPr defaultSize="0" autoFill="0" autoLine="0" autoPict="0">
                <anchor moveWithCells="1">
                  <from>
                    <xdr:col>13</xdr:col>
                    <xdr:colOff>38100</xdr:colOff>
                    <xdr:row>45</xdr:row>
                    <xdr:rowOff>28575</xdr:rowOff>
                  </from>
                  <to>
                    <xdr:col>15</xdr:col>
                    <xdr:colOff>76200</xdr:colOff>
                    <xdr:row>45</xdr:row>
                    <xdr:rowOff>219075</xdr:rowOff>
                  </to>
                </anchor>
              </controlPr>
            </control>
          </mc:Choice>
        </mc:AlternateContent>
        <mc:AlternateContent xmlns:mc="http://schemas.openxmlformats.org/markup-compatibility/2006">
          <mc:Choice Requires="x14">
            <control shapeId="13358" r:id="rId25" name="Option Button 46">
              <controlPr defaultSize="0" autoFill="0" autoLine="0" autoPict="0">
                <anchor moveWithCells="1">
                  <from>
                    <xdr:col>15</xdr:col>
                    <xdr:colOff>38100</xdr:colOff>
                    <xdr:row>45</xdr:row>
                    <xdr:rowOff>28575</xdr:rowOff>
                  </from>
                  <to>
                    <xdr:col>17</xdr:col>
                    <xdr:colOff>152400</xdr:colOff>
                    <xdr:row>45</xdr:row>
                    <xdr:rowOff>219075</xdr:rowOff>
                  </to>
                </anchor>
              </controlPr>
            </control>
          </mc:Choice>
        </mc:AlternateContent>
        <mc:AlternateContent xmlns:mc="http://schemas.openxmlformats.org/markup-compatibility/2006">
          <mc:Choice Requires="x14">
            <control shapeId="13359" r:id="rId26" name="Option Button 47">
              <controlPr defaultSize="0" autoFill="0" autoLine="0" autoPict="0">
                <anchor moveWithCells="1">
                  <from>
                    <xdr:col>18</xdr:col>
                    <xdr:colOff>38100</xdr:colOff>
                    <xdr:row>45</xdr:row>
                    <xdr:rowOff>28575</xdr:rowOff>
                  </from>
                  <to>
                    <xdr:col>20</xdr:col>
                    <xdr:colOff>76200</xdr:colOff>
                    <xdr:row>45</xdr:row>
                    <xdr:rowOff>219075</xdr:rowOff>
                  </to>
                </anchor>
              </controlPr>
            </control>
          </mc:Choice>
        </mc:AlternateContent>
        <mc:AlternateContent xmlns:mc="http://schemas.openxmlformats.org/markup-compatibility/2006">
          <mc:Choice Requires="x14">
            <control shapeId="13360" r:id="rId27" name="Option Button 48">
              <controlPr defaultSize="0" autoFill="0" autoLine="0" autoPict="0">
                <anchor moveWithCells="1">
                  <from>
                    <xdr:col>21</xdr:col>
                    <xdr:colOff>38100</xdr:colOff>
                    <xdr:row>45</xdr:row>
                    <xdr:rowOff>19050</xdr:rowOff>
                  </from>
                  <to>
                    <xdr:col>23</xdr:col>
                    <xdr:colOff>66675</xdr:colOff>
                    <xdr:row>45</xdr:row>
                    <xdr:rowOff>238125</xdr:rowOff>
                  </to>
                </anchor>
              </controlPr>
            </control>
          </mc:Choice>
        </mc:AlternateContent>
        <mc:AlternateContent xmlns:mc="http://schemas.openxmlformats.org/markup-compatibility/2006">
          <mc:Choice Requires="x14">
            <control shapeId="13361" r:id="rId28" name="Option Button 49">
              <controlPr defaultSize="0" autoFill="0" autoLine="0" autoPict="0">
                <anchor moveWithCells="1">
                  <from>
                    <xdr:col>24</xdr:col>
                    <xdr:colOff>38100</xdr:colOff>
                    <xdr:row>45</xdr:row>
                    <xdr:rowOff>28575</xdr:rowOff>
                  </from>
                  <to>
                    <xdr:col>26</xdr:col>
                    <xdr:colOff>76200</xdr:colOff>
                    <xdr:row>45</xdr:row>
                    <xdr:rowOff>219075</xdr:rowOff>
                  </to>
                </anchor>
              </controlPr>
            </control>
          </mc:Choice>
        </mc:AlternateContent>
        <mc:AlternateContent xmlns:mc="http://schemas.openxmlformats.org/markup-compatibility/2006">
          <mc:Choice Requires="x14">
            <control shapeId="13362" r:id="rId29" name="Option Button 50">
              <controlPr defaultSize="0" autoFill="0" autoLine="0" autoPict="0">
                <anchor moveWithCells="1">
                  <from>
                    <xdr:col>27</xdr:col>
                    <xdr:colOff>38100</xdr:colOff>
                    <xdr:row>45</xdr:row>
                    <xdr:rowOff>28575</xdr:rowOff>
                  </from>
                  <to>
                    <xdr:col>29</xdr:col>
                    <xdr:colOff>76200</xdr:colOff>
                    <xdr:row>45</xdr:row>
                    <xdr:rowOff>219075</xdr:rowOff>
                  </to>
                </anchor>
              </controlPr>
            </control>
          </mc:Choice>
        </mc:AlternateContent>
        <mc:AlternateContent xmlns:mc="http://schemas.openxmlformats.org/markup-compatibility/2006">
          <mc:Choice Requires="x14">
            <control shapeId="13363" r:id="rId30" name="Option Button 51">
              <controlPr defaultSize="0" autoFill="0" autoLine="0" autoPict="0">
                <anchor moveWithCells="1">
                  <from>
                    <xdr:col>29</xdr:col>
                    <xdr:colOff>38100</xdr:colOff>
                    <xdr:row>45</xdr:row>
                    <xdr:rowOff>19050</xdr:rowOff>
                  </from>
                  <to>
                    <xdr:col>31</xdr:col>
                    <xdr:colOff>66675</xdr:colOff>
                    <xdr:row>45</xdr:row>
                    <xdr:rowOff>238125</xdr:rowOff>
                  </to>
                </anchor>
              </controlPr>
            </control>
          </mc:Choice>
        </mc:AlternateContent>
        <mc:AlternateContent xmlns:mc="http://schemas.openxmlformats.org/markup-compatibility/2006">
          <mc:Choice Requires="x14">
            <control shapeId="13365" r:id="rId31" name="Group Box 53">
              <controlPr defaultSize="0" autoFill="0" autoPict="0">
                <anchor moveWithCells="1">
                  <from>
                    <xdr:col>9</xdr:col>
                    <xdr:colOff>104775</xdr:colOff>
                    <xdr:row>44</xdr:row>
                    <xdr:rowOff>200025</xdr:rowOff>
                  </from>
                  <to>
                    <xdr:col>32</xdr:col>
                    <xdr:colOff>95250</xdr:colOff>
                    <xdr:row>46</xdr:row>
                    <xdr:rowOff>76200</xdr:rowOff>
                  </to>
                </anchor>
              </controlPr>
            </control>
          </mc:Choice>
        </mc:AlternateContent>
        <mc:AlternateContent xmlns:mc="http://schemas.openxmlformats.org/markup-compatibility/2006">
          <mc:Choice Requires="x14">
            <control shapeId="13369" r:id="rId32" name="Check Box 57">
              <controlPr defaultSize="0" autoFill="0" autoLine="0" autoPict="0">
                <anchor moveWithCells="1">
                  <from>
                    <xdr:col>27</xdr:col>
                    <xdr:colOff>19050</xdr:colOff>
                    <xdr:row>28</xdr:row>
                    <xdr:rowOff>9525</xdr:rowOff>
                  </from>
                  <to>
                    <xdr:col>33</xdr:col>
                    <xdr:colOff>38100</xdr:colOff>
                    <xdr:row>28</xdr:row>
                    <xdr:rowOff>238125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DB47"/>
  <sheetViews>
    <sheetView showGridLines="0" zoomScaleNormal="100" zoomScaleSheetLayoutView="100" workbookViewId="0">
      <selection activeCell="AB19" sqref="AB19:AS19"/>
    </sheetView>
  </sheetViews>
  <sheetFormatPr defaultColWidth="2.625" defaultRowHeight="13.5"/>
  <sheetData>
    <row r="1" spans="1:106" ht="27.75" customHeight="1">
      <c r="C1" s="887" t="s">
        <v>6211</v>
      </c>
      <c r="D1" s="887"/>
      <c r="E1" s="887"/>
      <c r="F1" s="887"/>
      <c r="G1" s="888" t="s">
        <v>6453</v>
      </c>
      <c r="H1" s="888"/>
      <c r="I1" s="888"/>
      <c r="J1" s="888"/>
      <c r="K1" s="888"/>
      <c r="L1" s="888"/>
      <c r="M1" s="888"/>
      <c r="N1" s="888"/>
      <c r="O1" s="888"/>
      <c r="P1" s="888"/>
      <c r="Q1" s="888"/>
      <c r="R1" s="888"/>
      <c r="S1" s="888"/>
      <c r="T1" s="888"/>
      <c r="U1" s="888"/>
      <c r="V1" s="888"/>
      <c r="W1" s="888"/>
      <c r="X1" s="888"/>
      <c r="Y1" s="888"/>
      <c r="Z1" s="888"/>
      <c r="AA1" s="383" t="s">
        <v>9272</v>
      </c>
      <c r="AB1" s="383"/>
      <c r="AC1" s="383"/>
      <c r="AD1" s="383" t="str">
        <f>IF(診断名="","",診断名)</f>
        <v/>
      </c>
      <c r="AE1" s="383"/>
      <c r="AF1" s="383"/>
      <c r="AG1" s="383"/>
      <c r="AH1" s="383"/>
      <c r="AI1" s="383"/>
      <c r="AJ1" s="383"/>
      <c r="AK1" s="383"/>
      <c r="AL1" s="383"/>
      <c r="AM1" s="383"/>
      <c r="AN1" s="383"/>
      <c r="AO1" s="383"/>
      <c r="AP1" s="383"/>
      <c r="AQ1" s="383"/>
      <c r="AR1" s="383"/>
      <c r="AS1" s="383"/>
      <c r="AT1" s="383"/>
      <c r="AU1" s="383" t="s">
        <v>9372</v>
      </c>
      <c r="AV1" s="383"/>
      <c r="AW1" s="383"/>
      <c r="AX1" s="383" t="str">
        <f>IF(急性期施設名="","",急性期施設名)</f>
        <v/>
      </c>
      <c r="AY1" s="383"/>
      <c r="AZ1" s="383"/>
      <c r="BA1" s="383"/>
      <c r="BB1" s="383"/>
      <c r="BC1" s="383"/>
      <c r="BD1" s="383"/>
      <c r="BE1" s="383"/>
      <c r="BF1" s="383"/>
      <c r="BG1" s="383"/>
      <c r="BH1" s="383"/>
    </row>
    <row r="2" spans="1:106" ht="27.75" customHeight="1">
      <c r="C2" s="887"/>
      <c r="D2" s="887"/>
      <c r="E2" s="887"/>
      <c r="F2" s="887"/>
      <c r="G2" s="888"/>
      <c r="H2" s="888"/>
      <c r="I2" s="888"/>
      <c r="J2" s="888"/>
      <c r="K2" s="888"/>
      <c r="L2" s="888"/>
      <c r="M2" s="888"/>
      <c r="N2" s="888"/>
      <c r="O2" s="888"/>
      <c r="P2" s="888"/>
      <c r="Q2" s="888"/>
      <c r="R2" s="888"/>
      <c r="S2" s="888"/>
      <c r="T2" s="888"/>
      <c r="U2" s="888"/>
      <c r="V2" s="888"/>
      <c r="W2" s="888"/>
      <c r="X2" s="888"/>
      <c r="Y2" s="889"/>
      <c r="Z2" s="889"/>
      <c r="AA2" s="383" t="s">
        <v>9230</v>
      </c>
      <c r="AB2" s="383"/>
      <c r="AC2" s="383"/>
      <c r="AD2" s="721" t="str">
        <f>IF(発症年月日="","",発症年月日)</f>
        <v/>
      </c>
      <c r="AE2" s="721"/>
      <c r="AF2" s="721"/>
      <c r="AG2" s="721"/>
      <c r="AH2" s="721"/>
      <c r="AI2" s="721"/>
      <c r="AJ2" s="721"/>
      <c r="AK2" s="721"/>
      <c r="AL2" s="721"/>
      <c r="AM2" s="721"/>
      <c r="AN2" s="721"/>
      <c r="AO2" s="721"/>
      <c r="AP2" s="721"/>
      <c r="AQ2" s="721"/>
      <c r="AR2" s="721"/>
      <c r="AS2" s="721"/>
      <c r="AT2" s="721"/>
      <c r="AU2" s="383" t="s">
        <v>6212</v>
      </c>
      <c r="AV2" s="383"/>
      <c r="AW2" s="383"/>
      <c r="AX2" s="721" t="str">
        <f>IF(急性期入院日="","",急性期入院日)</f>
        <v/>
      </c>
      <c r="AY2" s="721"/>
      <c r="AZ2" s="721"/>
      <c r="BA2" s="721"/>
      <c r="BB2" s="721"/>
      <c r="BC2" s="721"/>
      <c r="BD2" s="721"/>
      <c r="BE2" s="721"/>
      <c r="BF2" s="721"/>
      <c r="BG2" s="721"/>
      <c r="BH2" s="721"/>
    </row>
    <row r="3" spans="1:106" ht="27.75" customHeight="1">
      <c r="C3" s="383" t="s">
        <v>9069</v>
      </c>
      <c r="D3" s="383"/>
      <c r="E3" s="383"/>
      <c r="F3" s="383"/>
      <c r="G3" s="890" t="str">
        <f>IF(患者氏名="","",患者氏名)</f>
        <v/>
      </c>
      <c r="H3" s="890"/>
      <c r="I3" s="890"/>
      <c r="J3" s="890"/>
      <c r="K3" s="890"/>
      <c r="L3" s="890"/>
      <c r="M3" s="890"/>
      <c r="N3" s="890"/>
      <c r="O3" s="890"/>
      <c r="P3" s="890"/>
      <c r="Q3" s="890"/>
      <c r="R3" s="890"/>
      <c r="S3" s="383" t="str">
        <f>IF(患者性="","",患者性)</f>
        <v/>
      </c>
      <c r="T3" s="383"/>
      <c r="U3" s="383"/>
      <c r="V3" s="383"/>
      <c r="W3" s="535" t="str">
        <f>IF(患者生年月日="","",患者年齢)</f>
        <v/>
      </c>
      <c r="X3" s="891"/>
      <c r="Y3" s="408" t="s">
        <v>6213</v>
      </c>
      <c r="Z3" s="775"/>
      <c r="AA3" s="439" t="s">
        <v>6214</v>
      </c>
      <c r="AB3" s="383"/>
      <c r="AC3" s="383"/>
      <c r="AD3" s="383" t="str">
        <f>IF(治療１="","",治療１)</f>
        <v/>
      </c>
      <c r="AE3" s="383"/>
      <c r="AF3" s="383"/>
      <c r="AG3" s="383"/>
      <c r="AH3" s="383"/>
      <c r="AI3" s="383"/>
      <c r="AJ3" s="383"/>
      <c r="AK3" s="383"/>
      <c r="AL3" s="383"/>
      <c r="AM3" s="383"/>
      <c r="AN3" s="383"/>
      <c r="AO3" s="383"/>
      <c r="AP3" s="383"/>
      <c r="AQ3" s="383"/>
      <c r="AR3" s="383"/>
      <c r="AS3" s="383"/>
      <c r="AT3" s="383"/>
      <c r="AU3" s="383" t="s">
        <v>9375</v>
      </c>
      <c r="AV3" s="383"/>
      <c r="AW3" s="383"/>
      <c r="AX3" s="383" t="str">
        <f>IF(回復期施設名="","",回復期施設名)</f>
        <v/>
      </c>
      <c r="AY3" s="383"/>
      <c r="AZ3" s="383"/>
      <c r="BA3" s="383"/>
      <c r="BB3" s="383"/>
      <c r="BC3" s="383"/>
      <c r="BD3" s="383"/>
      <c r="BE3" s="383"/>
      <c r="BF3" s="383"/>
      <c r="BG3" s="383"/>
      <c r="BH3" s="383"/>
    </row>
    <row r="4" spans="1:106" ht="27.75" customHeight="1">
      <c r="C4" s="383"/>
      <c r="D4" s="383"/>
      <c r="E4" s="383"/>
      <c r="F4" s="383"/>
      <c r="G4" s="890"/>
      <c r="H4" s="890"/>
      <c r="I4" s="890"/>
      <c r="J4" s="890"/>
      <c r="K4" s="890"/>
      <c r="L4" s="890"/>
      <c r="M4" s="890"/>
      <c r="N4" s="890"/>
      <c r="O4" s="890"/>
      <c r="P4" s="890"/>
      <c r="Q4" s="890"/>
      <c r="R4" s="890"/>
      <c r="S4" s="539" t="str">
        <f>IF(患者生年月日="","",患者生年月日)</f>
        <v/>
      </c>
      <c r="T4" s="539"/>
      <c r="U4" s="539"/>
      <c r="V4" s="539"/>
      <c r="W4" s="539"/>
      <c r="X4" s="539"/>
      <c r="Y4" s="885"/>
      <c r="Z4" s="12" t="s">
        <v>6215</v>
      </c>
      <c r="AA4" s="439" t="s">
        <v>6216</v>
      </c>
      <c r="AB4" s="383"/>
      <c r="AC4" s="383"/>
      <c r="AD4" s="721" t="str">
        <f>IF(治療１実施年月日="","",治療１実施年月日)</f>
        <v/>
      </c>
      <c r="AE4" s="721"/>
      <c r="AF4" s="721"/>
      <c r="AG4" s="721"/>
      <c r="AH4" s="721"/>
      <c r="AI4" s="721"/>
      <c r="AJ4" s="721"/>
      <c r="AK4" s="721"/>
      <c r="AL4" s="721"/>
      <c r="AM4" s="721"/>
      <c r="AN4" s="721"/>
      <c r="AO4" s="721"/>
      <c r="AP4" s="721"/>
      <c r="AQ4" s="721"/>
      <c r="AR4" s="721"/>
      <c r="AS4" s="721"/>
      <c r="AT4" s="721"/>
      <c r="AU4" s="383" t="s">
        <v>9074</v>
      </c>
      <c r="AV4" s="383"/>
      <c r="AW4" s="383"/>
      <c r="AX4" s="721" t="str">
        <f>IF(回復期入院日="","",回復期入院日)</f>
        <v/>
      </c>
      <c r="AY4" s="721"/>
      <c r="AZ4" s="721"/>
      <c r="BA4" s="721"/>
      <c r="BB4" s="721"/>
      <c r="BC4" s="721"/>
      <c r="BD4" s="721"/>
      <c r="BE4" s="721"/>
      <c r="BF4" s="721"/>
      <c r="BG4" s="721"/>
      <c r="BH4" s="721"/>
    </row>
    <row r="5" spans="1:106" ht="12" customHeight="1" thickBot="1"/>
    <row r="6" spans="1:106" ht="21" customHeight="1">
      <c r="A6" s="715" t="s">
        <v>9075</v>
      </c>
      <c r="B6" s="716"/>
      <c r="C6" s="716"/>
      <c r="D6" s="716"/>
      <c r="E6" s="716"/>
      <c r="F6" s="717"/>
      <c r="G6" s="879" t="s">
        <v>8083</v>
      </c>
      <c r="H6" s="716"/>
      <c r="I6" s="716"/>
      <c r="J6" s="716"/>
      <c r="K6" s="716"/>
      <c r="L6" s="716"/>
      <c r="M6" s="716"/>
      <c r="N6" s="716"/>
      <c r="O6" s="716"/>
      <c r="P6" s="716"/>
      <c r="Q6" s="716"/>
      <c r="R6" s="716"/>
      <c r="S6" s="716"/>
      <c r="T6" s="716"/>
      <c r="U6" s="716"/>
      <c r="V6" s="716"/>
      <c r="W6" s="716"/>
      <c r="X6" s="716"/>
      <c r="Y6" s="716"/>
      <c r="Z6" s="717"/>
      <c r="AA6" s="879" t="s">
        <v>8084</v>
      </c>
      <c r="AB6" s="716"/>
      <c r="AC6" s="716"/>
      <c r="AD6" s="716"/>
      <c r="AE6" s="716"/>
      <c r="AF6" s="716"/>
      <c r="AG6" s="716"/>
      <c r="AH6" s="716"/>
      <c r="AI6" s="716"/>
      <c r="AJ6" s="716"/>
      <c r="AK6" s="716"/>
      <c r="AL6" s="716"/>
      <c r="AM6" s="716"/>
      <c r="AN6" s="716"/>
      <c r="AO6" s="716"/>
      <c r="AP6" s="716"/>
      <c r="AQ6" s="716"/>
      <c r="AR6" s="716"/>
      <c r="AS6" s="716"/>
      <c r="AT6" s="717"/>
      <c r="AU6" s="716" t="s">
        <v>6217</v>
      </c>
      <c r="AV6" s="716"/>
      <c r="AW6" s="716"/>
      <c r="AX6" s="716"/>
      <c r="AY6" s="716"/>
      <c r="AZ6" s="716"/>
      <c r="BA6" s="716"/>
      <c r="BB6" s="716"/>
      <c r="BC6" s="716"/>
      <c r="BD6" s="717"/>
      <c r="BE6" s="879" t="s">
        <v>8085</v>
      </c>
      <c r="BF6" s="716"/>
      <c r="BG6" s="716"/>
      <c r="BH6" s="716"/>
      <c r="BI6" s="716"/>
      <c r="BJ6" s="716"/>
      <c r="BK6" s="716"/>
      <c r="BL6" s="716"/>
      <c r="BM6" s="716"/>
      <c r="BN6" s="716"/>
      <c r="BO6" s="716"/>
      <c r="BP6" s="716"/>
      <c r="BQ6" s="716"/>
      <c r="BR6" s="716"/>
      <c r="BS6" s="716"/>
      <c r="BT6" s="716"/>
      <c r="BU6" s="716"/>
      <c r="BV6" s="716"/>
      <c r="BW6" s="716"/>
      <c r="BX6" s="717"/>
      <c r="BY6" s="884" t="s">
        <v>8086</v>
      </c>
      <c r="BZ6" s="716"/>
      <c r="CA6" s="716"/>
      <c r="CB6" s="716"/>
      <c r="CC6" s="716"/>
      <c r="CD6" s="716"/>
      <c r="CE6" s="716"/>
      <c r="CF6" s="716"/>
      <c r="CG6" s="716"/>
      <c r="CH6" s="716"/>
      <c r="CI6" s="716"/>
      <c r="CJ6" s="716"/>
      <c r="CK6" s="716"/>
      <c r="CL6" s="716"/>
      <c r="CM6" s="716"/>
      <c r="CN6" s="716"/>
      <c r="CO6" s="716"/>
      <c r="CP6" s="716"/>
      <c r="CQ6" s="716"/>
      <c r="CR6" s="717"/>
      <c r="CS6" s="716" t="s">
        <v>6218</v>
      </c>
      <c r="CT6" s="716"/>
      <c r="CU6" s="716"/>
      <c r="CV6" s="716"/>
      <c r="CW6" s="716"/>
      <c r="CX6" s="716"/>
      <c r="CY6" s="716"/>
      <c r="CZ6" s="716"/>
      <c r="DA6" s="716"/>
      <c r="DB6" s="892"/>
    </row>
    <row r="7" spans="1:106" ht="21" customHeight="1">
      <c r="A7" s="878"/>
      <c r="B7" s="352"/>
      <c r="C7" s="352"/>
      <c r="D7" s="352"/>
      <c r="E7" s="352"/>
      <c r="F7" s="355"/>
      <c r="G7" s="352"/>
      <c r="H7" s="352"/>
      <c r="I7" s="352"/>
      <c r="J7" s="352"/>
      <c r="K7" s="352"/>
      <c r="L7" s="352"/>
      <c r="M7" s="352"/>
      <c r="N7" s="352"/>
      <c r="O7" s="352"/>
      <c r="P7" s="352"/>
      <c r="Q7" s="352"/>
      <c r="R7" s="352"/>
      <c r="S7" s="352"/>
      <c r="T7" s="352"/>
      <c r="U7" s="352"/>
      <c r="V7" s="352"/>
      <c r="W7" s="352"/>
      <c r="X7" s="352"/>
      <c r="Y7" s="352"/>
      <c r="Z7" s="355"/>
      <c r="AA7" s="352"/>
      <c r="AB7" s="352"/>
      <c r="AC7" s="352"/>
      <c r="AD7" s="352"/>
      <c r="AE7" s="352"/>
      <c r="AF7" s="352"/>
      <c r="AG7" s="352"/>
      <c r="AH7" s="352"/>
      <c r="AI7" s="352"/>
      <c r="AJ7" s="352"/>
      <c r="AK7" s="352"/>
      <c r="AL7" s="352"/>
      <c r="AM7" s="352"/>
      <c r="AN7" s="352"/>
      <c r="AO7" s="352"/>
      <c r="AP7" s="352"/>
      <c r="AQ7" s="352"/>
      <c r="AR7" s="352"/>
      <c r="AS7" s="352"/>
      <c r="AT7" s="355"/>
      <c r="AU7" s="352"/>
      <c r="AV7" s="352"/>
      <c r="AW7" s="352"/>
      <c r="AX7" s="352"/>
      <c r="AY7" s="352"/>
      <c r="AZ7" s="352"/>
      <c r="BA7" s="352"/>
      <c r="BB7" s="352"/>
      <c r="BC7" s="352"/>
      <c r="BD7" s="355"/>
      <c r="BE7" s="352"/>
      <c r="BF7" s="352"/>
      <c r="BG7" s="352"/>
      <c r="BH7" s="352"/>
      <c r="BI7" s="352"/>
      <c r="BJ7" s="352"/>
      <c r="BK7" s="352"/>
      <c r="BL7" s="352"/>
      <c r="BM7" s="352"/>
      <c r="BN7" s="352"/>
      <c r="BO7" s="352"/>
      <c r="BP7" s="352"/>
      <c r="BQ7" s="352"/>
      <c r="BR7" s="352"/>
      <c r="BS7" s="352"/>
      <c r="BT7" s="352"/>
      <c r="BU7" s="352"/>
      <c r="BV7" s="352"/>
      <c r="BW7" s="352"/>
      <c r="BX7" s="355"/>
      <c r="BY7" s="358"/>
      <c r="BZ7" s="352"/>
      <c r="CA7" s="352"/>
      <c r="CB7" s="352"/>
      <c r="CC7" s="352"/>
      <c r="CD7" s="352"/>
      <c r="CE7" s="352"/>
      <c r="CF7" s="352"/>
      <c r="CG7" s="352"/>
      <c r="CH7" s="352"/>
      <c r="CI7" s="352"/>
      <c r="CJ7" s="352"/>
      <c r="CK7" s="352"/>
      <c r="CL7" s="352"/>
      <c r="CM7" s="352"/>
      <c r="CN7" s="352"/>
      <c r="CO7" s="352"/>
      <c r="CP7" s="352"/>
      <c r="CQ7" s="352"/>
      <c r="CR7" s="355"/>
      <c r="CS7" s="358" t="s">
        <v>6219</v>
      </c>
      <c r="CT7" s="352"/>
      <c r="CU7" s="352"/>
      <c r="CV7" s="880" t="str">
        <f>IF(回復期退院日="","",回復期退院日)</f>
        <v/>
      </c>
      <c r="CW7" s="880"/>
      <c r="CX7" s="880"/>
      <c r="CY7" s="880"/>
      <c r="CZ7" s="880"/>
      <c r="DA7" s="880"/>
      <c r="DB7" s="893"/>
    </row>
    <row r="8" spans="1:106" ht="24.75" customHeight="1">
      <c r="A8" s="878" t="s">
        <v>6220</v>
      </c>
      <c r="B8" s="352"/>
      <c r="C8" s="352"/>
      <c r="D8" s="352"/>
      <c r="E8" s="352"/>
      <c r="F8" s="355"/>
      <c r="G8" s="350" t="s">
        <v>6221</v>
      </c>
      <c r="H8" s="350"/>
      <c r="I8" s="880" t="str">
        <f>IF(回復期入院日="","",回復期入院日)</f>
        <v/>
      </c>
      <c r="J8" s="880"/>
      <c r="K8" s="880"/>
      <c r="L8" s="880"/>
      <c r="M8" s="880"/>
      <c r="N8" s="880"/>
      <c r="O8" s="880"/>
      <c r="P8" s="881"/>
      <c r="Q8" s="350" t="s">
        <v>6222</v>
      </c>
      <c r="R8" s="350"/>
      <c r="S8" s="880" t="str">
        <f>IF(回復期入院日="","",回復期入院日+14)</f>
        <v/>
      </c>
      <c r="T8" s="880"/>
      <c r="U8" s="880"/>
      <c r="V8" s="880"/>
      <c r="W8" s="880"/>
      <c r="X8" s="880"/>
      <c r="Y8" s="880"/>
      <c r="Z8" s="881"/>
      <c r="AA8" s="350" t="s">
        <v>6221</v>
      </c>
      <c r="AB8" s="350"/>
      <c r="AC8" s="880" t="str">
        <f>IF(回復期入院日="","",回復期入院日+15)</f>
        <v/>
      </c>
      <c r="AD8" s="880"/>
      <c r="AE8" s="880"/>
      <c r="AF8" s="880"/>
      <c r="AG8" s="880"/>
      <c r="AH8" s="880"/>
      <c r="AI8" s="880"/>
      <c r="AJ8" s="881"/>
      <c r="AK8" s="350" t="s">
        <v>6222</v>
      </c>
      <c r="AL8" s="350"/>
      <c r="AM8" s="880" t="str">
        <f>IF(回復期入院日="","",回復期入院日+56)</f>
        <v/>
      </c>
      <c r="AN8" s="880"/>
      <c r="AO8" s="880"/>
      <c r="AP8" s="880"/>
      <c r="AQ8" s="880"/>
      <c r="AR8" s="880"/>
      <c r="AS8" s="880"/>
      <c r="AT8" s="881"/>
      <c r="AU8" s="350" t="s">
        <v>6223</v>
      </c>
      <c r="AV8" s="350"/>
      <c r="AW8" s="350"/>
      <c r="AX8" s="350"/>
      <c r="AY8" s="883"/>
      <c r="AZ8" s="883"/>
      <c r="BA8" s="883"/>
      <c r="BB8" s="883"/>
      <c r="BC8" s="350" t="s">
        <v>9286</v>
      </c>
      <c r="BD8" s="375"/>
      <c r="BE8" s="350" t="s">
        <v>6221</v>
      </c>
      <c r="BF8" s="350"/>
      <c r="BG8" s="880" t="str">
        <f>IF(回復期入院日="","",回復期入院日+56+1+AY8)</f>
        <v/>
      </c>
      <c r="BH8" s="880"/>
      <c r="BI8" s="880"/>
      <c r="BJ8" s="880"/>
      <c r="BK8" s="880"/>
      <c r="BL8" s="880"/>
      <c r="BM8" s="880"/>
      <c r="BN8" s="881"/>
      <c r="BO8" s="350" t="s">
        <v>6222</v>
      </c>
      <c r="BP8" s="350"/>
      <c r="BQ8" s="880" t="str">
        <f>IF(回復期入院日="","",回復期入院日+77+AY8)</f>
        <v/>
      </c>
      <c r="BR8" s="880"/>
      <c r="BS8" s="880"/>
      <c r="BT8" s="880"/>
      <c r="BU8" s="880"/>
      <c r="BV8" s="880"/>
      <c r="BW8" s="880"/>
      <c r="BX8" s="881"/>
      <c r="BY8" s="349" t="s">
        <v>6221</v>
      </c>
      <c r="BZ8" s="350"/>
      <c r="CA8" s="880" t="str">
        <f>IF(回復期入院日="","",回復期入院日+77+AY8+1)</f>
        <v/>
      </c>
      <c r="CB8" s="880"/>
      <c r="CC8" s="880"/>
      <c r="CD8" s="880"/>
      <c r="CE8" s="880"/>
      <c r="CF8" s="880"/>
      <c r="CG8" s="880"/>
      <c r="CH8" s="881"/>
      <c r="CI8" s="349" t="s">
        <v>6222</v>
      </c>
      <c r="CJ8" s="350"/>
      <c r="CK8" s="880" t="str">
        <f>IF(回復期入院日="","",回復期入院日+91+AY8)</f>
        <v/>
      </c>
      <c r="CL8" s="880"/>
      <c r="CM8" s="880"/>
      <c r="CN8" s="880"/>
      <c r="CO8" s="880"/>
      <c r="CP8" s="880"/>
      <c r="CQ8" s="880"/>
      <c r="CR8" s="881"/>
      <c r="CS8" s="349" t="s">
        <v>6223</v>
      </c>
      <c r="CT8" s="350"/>
      <c r="CU8" s="350"/>
      <c r="CV8" s="22"/>
      <c r="CW8" s="886" t="str">
        <f>IF(CV7="","",CV7-CK8)</f>
        <v/>
      </c>
      <c r="CX8" s="886"/>
      <c r="CY8" s="886"/>
      <c r="CZ8" s="886"/>
      <c r="DA8" s="350" t="s">
        <v>9286</v>
      </c>
      <c r="DB8" s="882"/>
    </row>
    <row r="9" spans="1:106" ht="24.75" customHeight="1">
      <c r="A9" s="850" t="s">
        <v>2610</v>
      </c>
      <c r="B9" s="851"/>
      <c r="C9" s="403" t="s">
        <v>2611</v>
      </c>
      <c r="D9" s="403"/>
      <c r="E9" s="403"/>
      <c r="F9" s="354"/>
      <c r="G9" s="128"/>
      <c r="H9" s="444" t="s">
        <v>2612</v>
      </c>
      <c r="I9" s="444"/>
      <c r="J9" s="444"/>
      <c r="K9" s="444"/>
      <c r="L9" s="444"/>
      <c r="M9" s="444"/>
      <c r="N9" s="444"/>
      <c r="O9" s="444"/>
      <c r="P9" s="444"/>
      <c r="Q9" s="444"/>
      <c r="R9" s="444"/>
      <c r="S9" s="444"/>
      <c r="T9" s="444"/>
      <c r="U9" s="444"/>
      <c r="V9" s="444"/>
      <c r="W9" s="444"/>
      <c r="X9" s="444"/>
      <c r="Y9" s="444"/>
      <c r="Z9" s="858"/>
      <c r="AA9" s="121"/>
      <c r="AB9" s="321" t="s">
        <v>2613</v>
      </c>
      <c r="AC9" s="321"/>
      <c r="AD9" s="321"/>
      <c r="AE9" s="321"/>
      <c r="AF9" s="321"/>
      <c r="AG9" s="321"/>
      <c r="AH9" s="321"/>
      <c r="AI9" s="321"/>
      <c r="AJ9" s="321"/>
      <c r="AK9" s="321"/>
      <c r="AL9" s="321"/>
      <c r="AM9" s="321"/>
      <c r="AN9" s="321"/>
      <c r="AO9" s="321"/>
      <c r="AP9" s="321"/>
      <c r="AQ9" s="321"/>
      <c r="AR9" s="321"/>
      <c r="AS9" s="321"/>
      <c r="AT9" s="860"/>
      <c r="AU9" s="574"/>
      <c r="AV9" s="574"/>
      <c r="AW9" s="574"/>
      <c r="AX9" s="574"/>
      <c r="AY9" s="574"/>
      <c r="AZ9" s="574"/>
      <c r="BA9" s="574"/>
      <c r="BB9" s="574"/>
      <c r="BC9" s="574"/>
      <c r="BD9" s="845"/>
      <c r="BE9" s="125"/>
      <c r="BF9" s="444" t="s">
        <v>2614</v>
      </c>
      <c r="BG9" s="444"/>
      <c r="BH9" s="444"/>
      <c r="BI9" s="444"/>
      <c r="BJ9" s="444"/>
      <c r="BK9" s="444"/>
      <c r="BL9" s="444"/>
      <c r="BM9" s="444"/>
      <c r="BN9" s="444"/>
      <c r="BO9" s="444"/>
      <c r="BP9" s="444"/>
      <c r="BQ9" s="444"/>
      <c r="BR9" s="444"/>
      <c r="BS9" s="444"/>
      <c r="BT9" s="444"/>
      <c r="BU9" s="444"/>
      <c r="BV9" s="444"/>
      <c r="BW9" s="444"/>
      <c r="BX9" s="858"/>
      <c r="BY9" s="121"/>
      <c r="BZ9" s="321" t="s">
        <v>2615</v>
      </c>
      <c r="CA9" s="321"/>
      <c r="CB9" s="321"/>
      <c r="CC9" s="321"/>
      <c r="CD9" s="321"/>
      <c r="CE9" s="321"/>
      <c r="CF9" s="321"/>
      <c r="CG9" s="321"/>
      <c r="CH9" s="321"/>
      <c r="CI9" s="321"/>
      <c r="CJ9" s="321"/>
      <c r="CK9" s="321"/>
      <c r="CL9" s="321"/>
      <c r="CM9" s="321"/>
      <c r="CN9" s="321"/>
      <c r="CO9" s="321"/>
      <c r="CP9" s="321"/>
      <c r="CQ9" s="321"/>
      <c r="CR9" s="860"/>
      <c r="CS9" s="434"/>
      <c r="CT9" s="432"/>
      <c r="CU9" s="432"/>
      <c r="CV9" s="432"/>
      <c r="CW9" s="432"/>
      <c r="CX9" s="432"/>
      <c r="CY9" s="432"/>
      <c r="CZ9" s="432"/>
      <c r="DA9" s="432"/>
      <c r="DB9" s="467"/>
    </row>
    <row r="10" spans="1:106" ht="24.75" customHeight="1">
      <c r="A10" s="850"/>
      <c r="B10" s="851"/>
      <c r="C10" s="403"/>
      <c r="D10" s="403"/>
      <c r="E10" s="403"/>
      <c r="F10" s="354"/>
      <c r="G10" s="36" t="s">
        <v>6232</v>
      </c>
      <c r="H10" s="581"/>
      <c r="I10" s="581"/>
      <c r="J10" s="581"/>
      <c r="K10" s="581"/>
      <c r="L10" s="581"/>
      <c r="M10" s="581"/>
      <c r="N10" s="581"/>
      <c r="O10" s="581"/>
      <c r="P10" s="581"/>
      <c r="Q10" s="581"/>
      <c r="R10" s="581"/>
      <c r="S10" s="581"/>
      <c r="T10" s="581"/>
      <c r="U10" s="581"/>
      <c r="V10" s="581"/>
      <c r="W10" s="581"/>
      <c r="X10" s="581"/>
      <c r="Y10" s="581"/>
      <c r="Z10" s="31" t="s">
        <v>6235</v>
      </c>
      <c r="AA10" s="36" t="s">
        <v>6232</v>
      </c>
      <c r="AB10" s="581"/>
      <c r="AC10" s="581"/>
      <c r="AD10" s="581"/>
      <c r="AE10" s="581"/>
      <c r="AF10" s="581"/>
      <c r="AG10" s="581"/>
      <c r="AH10" s="581"/>
      <c r="AI10" s="581"/>
      <c r="AJ10" s="581"/>
      <c r="AK10" s="581"/>
      <c r="AL10" s="581"/>
      <c r="AM10" s="581"/>
      <c r="AN10" s="581"/>
      <c r="AO10" s="581"/>
      <c r="AP10" s="581"/>
      <c r="AQ10" s="581"/>
      <c r="AR10" s="581"/>
      <c r="AS10" s="581"/>
      <c r="AT10" s="31" t="s">
        <v>6235</v>
      </c>
      <c r="AU10" s="432"/>
      <c r="AV10" s="432"/>
      <c r="AW10" s="432"/>
      <c r="AX10" s="432"/>
      <c r="AY10" s="432"/>
      <c r="AZ10" s="432"/>
      <c r="BA10" s="432"/>
      <c r="BB10" s="432"/>
      <c r="BC10" s="432"/>
      <c r="BD10" s="433"/>
      <c r="BE10" s="30" t="s">
        <v>6232</v>
      </c>
      <c r="BF10" s="581"/>
      <c r="BG10" s="581"/>
      <c r="BH10" s="581"/>
      <c r="BI10" s="581"/>
      <c r="BJ10" s="581"/>
      <c r="BK10" s="581"/>
      <c r="BL10" s="581"/>
      <c r="BM10" s="581"/>
      <c r="BN10" s="581"/>
      <c r="BO10" s="581"/>
      <c r="BP10" s="581"/>
      <c r="BQ10" s="581"/>
      <c r="BR10" s="581"/>
      <c r="BS10" s="581"/>
      <c r="BT10" s="581"/>
      <c r="BU10" s="581"/>
      <c r="BV10" s="581"/>
      <c r="BW10" s="581"/>
      <c r="BX10" s="31" t="s">
        <v>6235</v>
      </c>
      <c r="BY10" s="36" t="s">
        <v>6232</v>
      </c>
      <c r="BZ10" s="581"/>
      <c r="CA10" s="581"/>
      <c r="CB10" s="581"/>
      <c r="CC10" s="581"/>
      <c r="CD10" s="581"/>
      <c r="CE10" s="581"/>
      <c r="CF10" s="581"/>
      <c r="CG10" s="581"/>
      <c r="CH10" s="581"/>
      <c r="CI10" s="581"/>
      <c r="CJ10" s="581"/>
      <c r="CK10" s="581"/>
      <c r="CL10" s="581"/>
      <c r="CM10" s="581"/>
      <c r="CN10" s="581"/>
      <c r="CO10" s="581"/>
      <c r="CP10" s="581"/>
      <c r="CQ10" s="581"/>
      <c r="CR10" s="31" t="s">
        <v>6235</v>
      </c>
      <c r="CS10" s="434"/>
      <c r="CT10" s="432"/>
      <c r="CU10" s="432"/>
      <c r="CV10" s="432"/>
      <c r="CW10" s="432"/>
      <c r="CX10" s="432"/>
      <c r="CY10" s="432"/>
      <c r="CZ10" s="432"/>
      <c r="DA10" s="432"/>
      <c r="DB10" s="467"/>
    </row>
    <row r="11" spans="1:106" ht="24.75" customHeight="1">
      <c r="A11" s="850"/>
      <c r="B11" s="851"/>
      <c r="C11" s="352"/>
      <c r="D11" s="352"/>
      <c r="E11" s="352"/>
      <c r="F11" s="355"/>
      <c r="G11" s="18"/>
      <c r="H11" s="847" t="s">
        <v>2616</v>
      </c>
      <c r="I11" s="847"/>
      <c r="J11" s="847"/>
      <c r="K11" s="847"/>
      <c r="L11" s="847"/>
      <c r="M11" s="847"/>
      <c r="N11" s="847"/>
      <c r="O11" s="847"/>
      <c r="P11" s="847"/>
      <c r="Q11" s="551"/>
      <c r="R11" s="551"/>
      <c r="S11" s="551"/>
      <c r="T11" s="551"/>
      <c r="U11" s="551"/>
      <c r="V11" s="551"/>
      <c r="W11" s="551"/>
      <c r="X11" s="551"/>
      <c r="Y11" s="551"/>
      <c r="Z11" s="844"/>
      <c r="AA11" s="18"/>
      <c r="AB11" s="847" t="s">
        <v>2616</v>
      </c>
      <c r="AC11" s="847"/>
      <c r="AD11" s="847"/>
      <c r="AE11" s="847"/>
      <c r="AF11" s="847"/>
      <c r="AG11" s="847"/>
      <c r="AH11" s="847"/>
      <c r="AI11" s="847"/>
      <c r="AJ11" s="847"/>
      <c r="AK11" s="551"/>
      <c r="AL11" s="551"/>
      <c r="AM11" s="551"/>
      <c r="AN11" s="551"/>
      <c r="AO11" s="551"/>
      <c r="AP11" s="551"/>
      <c r="AQ11" s="551"/>
      <c r="AR11" s="551"/>
      <c r="AS11" s="551"/>
      <c r="AT11" s="844"/>
      <c r="AU11" s="469"/>
      <c r="AV11" s="469"/>
      <c r="AW11" s="469"/>
      <c r="AX11" s="469"/>
      <c r="AY11" s="469"/>
      <c r="AZ11" s="469"/>
      <c r="BA11" s="469"/>
      <c r="BB11" s="469"/>
      <c r="BC11" s="469"/>
      <c r="BD11" s="846"/>
      <c r="BE11" s="13"/>
      <c r="BF11" s="847" t="s">
        <v>2616</v>
      </c>
      <c r="BG11" s="847"/>
      <c r="BH11" s="847"/>
      <c r="BI11" s="847"/>
      <c r="BJ11" s="847"/>
      <c r="BK11" s="847"/>
      <c r="BL11" s="847"/>
      <c r="BM11" s="847"/>
      <c r="BN11" s="847"/>
      <c r="BO11" s="551"/>
      <c r="BP11" s="551"/>
      <c r="BQ11" s="551"/>
      <c r="BR11" s="551"/>
      <c r="BS11" s="551"/>
      <c r="BT11" s="551"/>
      <c r="BU11" s="551"/>
      <c r="BV11" s="551"/>
      <c r="BW11" s="551"/>
      <c r="BX11" s="844"/>
      <c r="BY11" s="18"/>
      <c r="BZ11" s="847" t="s">
        <v>2616</v>
      </c>
      <c r="CA11" s="847"/>
      <c r="CB11" s="847"/>
      <c r="CC11" s="847"/>
      <c r="CD11" s="847"/>
      <c r="CE11" s="847"/>
      <c r="CF11" s="847"/>
      <c r="CG11" s="847"/>
      <c r="CH11" s="847"/>
      <c r="CI11" s="551"/>
      <c r="CJ11" s="551"/>
      <c r="CK11" s="551"/>
      <c r="CL11" s="551"/>
      <c r="CM11" s="551"/>
      <c r="CN11" s="551"/>
      <c r="CO11" s="551"/>
      <c r="CP11" s="551"/>
      <c r="CQ11" s="551"/>
      <c r="CR11" s="844"/>
      <c r="CS11" s="468"/>
      <c r="CT11" s="469"/>
      <c r="CU11" s="469"/>
      <c r="CV11" s="469"/>
      <c r="CW11" s="469"/>
      <c r="CX11" s="469"/>
      <c r="CY11" s="469"/>
      <c r="CZ11" s="469"/>
      <c r="DA11" s="469"/>
      <c r="DB11" s="470"/>
    </row>
    <row r="12" spans="1:106" ht="24.75" customHeight="1">
      <c r="A12" s="850"/>
      <c r="B12" s="851"/>
      <c r="C12" s="403" t="s">
        <v>1566</v>
      </c>
      <c r="D12" s="403"/>
      <c r="E12" s="403"/>
      <c r="F12" s="354"/>
      <c r="G12" s="128"/>
      <c r="H12" s="444" t="s">
        <v>2617</v>
      </c>
      <c r="I12" s="444"/>
      <c r="J12" s="444"/>
      <c r="K12" s="444"/>
      <c r="L12" s="444"/>
      <c r="M12" s="444"/>
      <c r="N12" s="444"/>
      <c r="O12" s="444"/>
      <c r="P12" s="444"/>
      <c r="Q12" s="444"/>
      <c r="R12" s="444"/>
      <c r="S12" s="444"/>
      <c r="T12" s="444"/>
      <c r="U12" s="444"/>
      <c r="V12" s="444"/>
      <c r="W12" s="444"/>
      <c r="X12" s="444"/>
      <c r="Y12" s="444"/>
      <c r="Z12" s="858"/>
      <c r="AA12" s="121"/>
      <c r="AB12" s="321" t="s">
        <v>2618</v>
      </c>
      <c r="AC12" s="321"/>
      <c r="AD12" s="321"/>
      <c r="AE12" s="321"/>
      <c r="AF12" s="321"/>
      <c r="AG12" s="321"/>
      <c r="AH12" s="321"/>
      <c r="AI12" s="321"/>
      <c r="AJ12" s="321"/>
      <c r="AK12" s="321"/>
      <c r="AL12" s="321"/>
      <c r="AM12" s="321"/>
      <c r="AN12" s="321"/>
      <c r="AO12" s="321"/>
      <c r="AP12" s="321"/>
      <c r="AQ12" s="321"/>
      <c r="AR12" s="321"/>
      <c r="AS12" s="321"/>
      <c r="AT12" s="860"/>
      <c r="AU12" s="574"/>
      <c r="AV12" s="574"/>
      <c r="AW12" s="574"/>
      <c r="AX12" s="574"/>
      <c r="AY12" s="574"/>
      <c r="AZ12" s="574"/>
      <c r="BA12" s="574"/>
      <c r="BB12" s="574"/>
      <c r="BC12" s="574"/>
      <c r="BD12" s="845"/>
      <c r="BE12" s="125"/>
      <c r="BF12" s="444" t="s">
        <v>2619</v>
      </c>
      <c r="BG12" s="444"/>
      <c r="BH12" s="444"/>
      <c r="BI12" s="444"/>
      <c r="BJ12" s="444"/>
      <c r="BK12" s="444"/>
      <c r="BL12" s="444"/>
      <c r="BM12" s="444"/>
      <c r="BN12" s="444"/>
      <c r="BO12" s="444"/>
      <c r="BP12" s="444"/>
      <c r="BQ12" s="444"/>
      <c r="BR12" s="444"/>
      <c r="BS12" s="444"/>
      <c r="BT12" s="444"/>
      <c r="BU12" s="444"/>
      <c r="BV12" s="444"/>
      <c r="BW12" s="444"/>
      <c r="BX12" s="858"/>
      <c r="BY12" s="121"/>
      <c r="BZ12" s="321" t="s">
        <v>2620</v>
      </c>
      <c r="CA12" s="321"/>
      <c r="CB12" s="321"/>
      <c r="CC12" s="321"/>
      <c r="CD12" s="321"/>
      <c r="CE12" s="321"/>
      <c r="CF12" s="321"/>
      <c r="CG12" s="321"/>
      <c r="CH12" s="321"/>
      <c r="CI12" s="321"/>
      <c r="CJ12" s="321"/>
      <c r="CK12" s="321"/>
      <c r="CL12" s="321"/>
      <c r="CM12" s="321"/>
      <c r="CN12" s="321"/>
      <c r="CO12" s="321"/>
      <c r="CP12" s="321"/>
      <c r="CQ12" s="321"/>
      <c r="CR12" s="860"/>
      <c r="CS12" s="434"/>
      <c r="CT12" s="432"/>
      <c r="CU12" s="432"/>
      <c r="CV12" s="432"/>
      <c r="CW12" s="432"/>
      <c r="CX12" s="432"/>
      <c r="CY12" s="432"/>
      <c r="CZ12" s="432"/>
      <c r="DA12" s="432"/>
      <c r="DB12" s="467"/>
    </row>
    <row r="13" spans="1:106" ht="24.75" customHeight="1">
      <c r="A13" s="850"/>
      <c r="B13" s="851"/>
      <c r="C13" s="403"/>
      <c r="D13" s="403"/>
      <c r="E13" s="403"/>
      <c r="F13" s="354"/>
      <c r="G13" s="36" t="s">
        <v>6232</v>
      </c>
      <c r="H13" s="581"/>
      <c r="I13" s="581"/>
      <c r="J13" s="581"/>
      <c r="K13" s="581"/>
      <c r="L13" s="581"/>
      <c r="M13" s="581"/>
      <c r="N13" s="581"/>
      <c r="O13" s="581"/>
      <c r="P13" s="581"/>
      <c r="Q13" s="581"/>
      <c r="R13" s="581"/>
      <c r="S13" s="581"/>
      <c r="T13" s="581"/>
      <c r="U13" s="581"/>
      <c r="V13" s="581"/>
      <c r="W13" s="581"/>
      <c r="X13" s="581"/>
      <c r="Y13" s="581"/>
      <c r="Z13" s="31" t="s">
        <v>6235</v>
      </c>
      <c r="AA13" s="36" t="s">
        <v>6232</v>
      </c>
      <c r="AB13" s="581"/>
      <c r="AC13" s="581"/>
      <c r="AD13" s="581"/>
      <c r="AE13" s="581"/>
      <c r="AF13" s="581"/>
      <c r="AG13" s="581"/>
      <c r="AH13" s="581"/>
      <c r="AI13" s="581"/>
      <c r="AJ13" s="581"/>
      <c r="AK13" s="581"/>
      <c r="AL13" s="581"/>
      <c r="AM13" s="581"/>
      <c r="AN13" s="581"/>
      <c r="AO13" s="581"/>
      <c r="AP13" s="581"/>
      <c r="AQ13" s="581"/>
      <c r="AR13" s="581"/>
      <c r="AS13" s="581"/>
      <c r="AT13" s="31" t="s">
        <v>6235</v>
      </c>
      <c r="AU13" s="432"/>
      <c r="AV13" s="432"/>
      <c r="AW13" s="432"/>
      <c r="AX13" s="432"/>
      <c r="AY13" s="432"/>
      <c r="AZ13" s="432"/>
      <c r="BA13" s="432"/>
      <c r="BB13" s="432"/>
      <c r="BC13" s="432"/>
      <c r="BD13" s="433"/>
      <c r="BE13" s="30" t="s">
        <v>6232</v>
      </c>
      <c r="BF13" s="581"/>
      <c r="BG13" s="581"/>
      <c r="BH13" s="581"/>
      <c r="BI13" s="581"/>
      <c r="BJ13" s="581"/>
      <c r="BK13" s="581"/>
      <c r="BL13" s="581"/>
      <c r="BM13" s="581"/>
      <c r="BN13" s="581"/>
      <c r="BO13" s="581"/>
      <c r="BP13" s="581"/>
      <c r="BQ13" s="581"/>
      <c r="BR13" s="581"/>
      <c r="BS13" s="581"/>
      <c r="BT13" s="581"/>
      <c r="BU13" s="581"/>
      <c r="BV13" s="581"/>
      <c r="BW13" s="581"/>
      <c r="BX13" s="31" t="s">
        <v>6235</v>
      </c>
      <c r="BY13" s="36" t="s">
        <v>6232</v>
      </c>
      <c r="BZ13" s="581"/>
      <c r="CA13" s="581"/>
      <c r="CB13" s="581"/>
      <c r="CC13" s="581"/>
      <c r="CD13" s="581"/>
      <c r="CE13" s="581"/>
      <c r="CF13" s="581"/>
      <c r="CG13" s="581"/>
      <c r="CH13" s="581"/>
      <c r="CI13" s="581"/>
      <c r="CJ13" s="581"/>
      <c r="CK13" s="581"/>
      <c r="CL13" s="581"/>
      <c r="CM13" s="581"/>
      <c r="CN13" s="581"/>
      <c r="CO13" s="581"/>
      <c r="CP13" s="581"/>
      <c r="CQ13" s="581"/>
      <c r="CR13" s="31" t="s">
        <v>6235</v>
      </c>
      <c r="CS13" s="434"/>
      <c r="CT13" s="432"/>
      <c r="CU13" s="432"/>
      <c r="CV13" s="432"/>
      <c r="CW13" s="432"/>
      <c r="CX13" s="432"/>
      <c r="CY13" s="432"/>
      <c r="CZ13" s="432"/>
      <c r="DA13" s="432"/>
      <c r="DB13" s="467"/>
    </row>
    <row r="14" spans="1:106" ht="24.75" customHeight="1">
      <c r="A14" s="850"/>
      <c r="B14" s="851"/>
      <c r="C14" s="352"/>
      <c r="D14" s="352"/>
      <c r="E14" s="352"/>
      <c r="F14" s="355"/>
      <c r="G14" s="18"/>
      <c r="H14" s="847" t="s">
        <v>2616</v>
      </c>
      <c r="I14" s="847"/>
      <c r="J14" s="847"/>
      <c r="K14" s="847"/>
      <c r="L14" s="847"/>
      <c r="M14" s="847"/>
      <c r="N14" s="847"/>
      <c r="O14" s="847"/>
      <c r="P14" s="847"/>
      <c r="Q14" s="551"/>
      <c r="R14" s="551"/>
      <c r="S14" s="551"/>
      <c r="T14" s="551"/>
      <c r="U14" s="551"/>
      <c r="V14" s="551"/>
      <c r="W14" s="551"/>
      <c r="X14" s="551"/>
      <c r="Y14" s="551"/>
      <c r="Z14" s="844"/>
      <c r="AA14" s="18"/>
      <c r="AB14" s="847" t="s">
        <v>2616</v>
      </c>
      <c r="AC14" s="847"/>
      <c r="AD14" s="847"/>
      <c r="AE14" s="847"/>
      <c r="AF14" s="847"/>
      <c r="AG14" s="847"/>
      <c r="AH14" s="847"/>
      <c r="AI14" s="847"/>
      <c r="AJ14" s="847"/>
      <c r="AK14" s="551"/>
      <c r="AL14" s="551"/>
      <c r="AM14" s="551"/>
      <c r="AN14" s="551"/>
      <c r="AO14" s="551"/>
      <c r="AP14" s="551"/>
      <c r="AQ14" s="551"/>
      <c r="AR14" s="551"/>
      <c r="AS14" s="551"/>
      <c r="AT14" s="844"/>
      <c r="AU14" s="469"/>
      <c r="AV14" s="469"/>
      <c r="AW14" s="469"/>
      <c r="AX14" s="469"/>
      <c r="AY14" s="469"/>
      <c r="AZ14" s="469"/>
      <c r="BA14" s="469"/>
      <c r="BB14" s="469"/>
      <c r="BC14" s="469"/>
      <c r="BD14" s="846"/>
      <c r="BE14" s="13"/>
      <c r="BF14" s="847" t="s">
        <v>2616</v>
      </c>
      <c r="BG14" s="847"/>
      <c r="BH14" s="847"/>
      <c r="BI14" s="847"/>
      <c r="BJ14" s="847"/>
      <c r="BK14" s="847"/>
      <c r="BL14" s="847"/>
      <c r="BM14" s="847"/>
      <c r="BN14" s="847"/>
      <c r="BO14" s="551"/>
      <c r="BP14" s="551"/>
      <c r="BQ14" s="551"/>
      <c r="BR14" s="551"/>
      <c r="BS14" s="551"/>
      <c r="BT14" s="551"/>
      <c r="BU14" s="551"/>
      <c r="BV14" s="551"/>
      <c r="BW14" s="551"/>
      <c r="BX14" s="844"/>
      <c r="BY14" s="18"/>
      <c r="BZ14" s="847" t="s">
        <v>2616</v>
      </c>
      <c r="CA14" s="847"/>
      <c r="CB14" s="847"/>
      <c r="CC14" s="847"/>
      <c r="CD14" s="847"/>
      <c r="CE14" s="847"/>
      <c r="CF14" s="847"/>
      <c r="CG14" s="847"/>
      <c r="CH14" s="847"/>
      <c r="CI14" s="551"/>
      <c r="CJ14" s="551"/>
      <c r="CK14" s="551"/>
      <c r="CL14" s="551"/>
      <c r="CM14" s="551"/>
      <c r="CN14" s="551"/>
      <c r="CO14" s="551"/>
      <c r="CP14" s="551"/>
      <c r="CQ14" s="551"/>
      <c r="CR14" s="844"/>
      <c r="CS14" s="468"/>
      <c r="CT14" s="469"/>
      <c r="CU14" s="469"/>
      <c r="CV14" s="469"/>
      <c r="CW14" s="469"/>
      <c r="CX14" s="469"/>
      <c r="CY14" s="469"/>
      <c r="CZ14" s="469"/>
      <c r="DA14" s="469"/>
      <c r="DB14" s="470"/>
    </row>
    <row r="15" spans="1:106" ht="24.75" customHeight="1">
      <c r="A15" s="850"/>
      <c r="B15" s="851"/>
      <c r="C15" s="403" t="s">
        <v>9088</v>
      </c>
      <c r="D15" s="403"/>
      <c r="E15" s="403"/>
      <c r="F15" s="354"/>
      <c r="G15" s="128"/>
      <c r="H15" s="444" t="s">
        <v>2621</v>
      </c>
      <c r="I15" s="444"/>
      <c r="J15" s="444"/>
      <c r="K15" s="444"/>
      <c r="L15" s="444"/>
      <c r="M15" s="444"/>
      <c r="N15" s="444"/>
      <c r="O15" s="444"/>
      <c r="P15" s="444"/>
      <c r="Q15" s="444"/>
      <c r="R15" s="444"/>
      <c r="S15" s="444"/>
      <c r="T15" s="444"/>
      <c r="U15" s="444"/>
      <c r="V15" s="444"/>
      <c r="W15" s="444"/>
      <c r="X15" s="444"/>
      <c r="Y15" s="444"/>
      <c r="Z15" s="858"/>
      <c r="AA15" s="121"/>
      <c r="AB15" s="321" t="s">
        <v>2622</v>
      </c>
      <c r="AC15" s="321"/>
      <c r="AD15" s="321"/>
      <c r="AE15" s="321"/>
      <c r="AF15" s="321"/>
      <c r="AG15" s="321"/>
      <c r="AH15" s="321"/>
      <c r="AI15" s="321"/>
      <c r="AJ15" s="321"/>
      <c r="AK15" s="321"/>
      <c r="AL15" s="321"/>
      <c r="AM15" s="321"/>
      <c r="AN15" s="321"/>
      <c r="AO15" s="321"/>
      <c r="AP15" s="321"/>
      <c r="AQ15" s="321"/>
      <c r="AR15" s="321"/>
      <c r="AS15" s="321"/>
      <c r="AT15" s="860"/>
      <c r="AU15" s="574"/>
      <c r="AV15" s="574"/>
      <c r="AW15" s="574"/>
      <c r="AX15" s="574"/>
      <c r="AY15" s="574"/>
      <c r="AZ15" s="574"/>
      <c r="BA15" s="574"/>
      <c r="BB15" s="574"/>
      <c r="BC15" s="574"/>
      <c r="BD15" s="845"/>
      <c r="BE15" s="125"/>
      <c r="BF15" s="444" t="s">
        <v>2623</v>
      </c>
      <c r="BG15" s="444"/>
      <c r="BH15" s="444"/>
      <c r="BI15" s="444"/>
      <c r="BJ15" s="444"/>
      <c r="BK15" s="444"/>
      <c r="BL15" s="444"/>
      <c r="BM15" s="444"/>
      <c r="BN15" s="444"/>
      <c r="BO15" s="444"/>
      <c r="BP15" s="444"/>
      <c r="BQ15" s="444"/>
      <c r="BR15" s="444"/>
      <c r="BS15" s="444"/>
      <c r="BT15" s="444"/>
      <c r="BU15" s="444"/>
      <c r="BV15" s="444"/>
      <c r="BW15" s="444"/>
      <c r="BX15" s="858"/>
      <c r="BY15" s="121"/>
      <c r="BZ15" s="321" t="s">
        <v>2624</v>
      </c>
      <c r="CA15" s="321"/>
      <c r="CB15" s="321"/>
      <c r="CC15" s="321"/>
      <c r="CD15" s="321"/>
      <c r="CE15" s="321"/>
      <c r="CF15" s="321"/>
      <c r="CG15" s="321"/>
      <c r="CH15" s="321"/>
      <c r="CI15" s="321"/>
      <c r="CJ15" s="321"/>
      <c r="CK15" s="321"/>
      <c r="CL15" s="321"/>
      <c r="CM15" s="321"/>
      <c r="CN15" s="321"/>
      <c r="CO15" s="321"/>
      <c r="CP15" s="321"/>
      <c r="CQ15" s="321"/>
      <c r="CR15" s="860"/>
      <c r="CS15" s="434"/>
      <c r="CT15" s="432"/>
      <c r="CU15" s="432"/>
      <c r="CV15" s="432"/>
      <c r="CW15" s="432"/>
      <c r="CX15" s="432"/>
      <c r="CY15" s="432"/>
      <c r="CZ15" s="432"/>
      <c r="DA15" s="432"/>
      <c r="DB15" s="467"/>
    </row>
    <row r="16" spans="1:106" ht="24.75" customHeight="1">
      <c r="A16" s="850"/>
      <c r="B16" s="851"/>
      <c r="C16" s="403"/>
      <c r="D16" s="403"/>
      <c r="E16" s="403"/>
      <c r="F16" s="354"/>
      <c r="G16" s="36" t="s">
        <v>6232</v>
      </c>
      <c r="H16" s="581"/>
      <c r="I16" s="581"/>
      <c r="J16" s="581"/>
      <c r="K16" s="581"/>
      <c r="L16" s="581"/>
      <c r="M16" s="581"/>
      <c r="N16" s="581"/>
      <c r="O16" s="581"/>
      <c r="P16" s="581"/>
      <c r="Q16" s="581"/>
      <c r="R16" s="581"/>
      <c r="S16" s="581"/>
      <c r="T16" s="581"/>
      <c r="U16" s="581"/>
      <c r="V16" s="581"/>
      <c r="W16" s="581"/>
      <c r="X16" s="581"/>
      <c r="Y16" s="581"/>
      <c r="Z16" s="31" t="s">
        <v>6235</v>
      </c>
      <c r="AA16" s="36" t="s">
        <v>6232</v>
      </c>
      <c r="AB16" s="581"/>
      <c r="AC16" s="581"/>
      <c r="AD16" s="581"/>
      <c r="AE16" s="581"/>
      <c r="AF16" s="581"/>
      <c r="AG16" s="581"/>
      <c r="AH16" s="581"/>
      <c r="AI16" s="581"/>
      <c r="AJ16" s="581"/>
      <c r="AK16" s="581"/>
      <c r="AL16" s="581"/>
      <c r="AM16" s="581"/>
      <c r="AN16" s="581"/>
      <c r="AO16" s="581"/>
      <c r="AP16" s="581"/>
      <c r="AQ16" s="581"/>
      <c r="AR16" s="581"/>
      <c r="AS16" s="581"/>
      <c r="AT16" s="31" t="s">
        <v>6235</v>
      </c>
      <c r="AU16" s="432"/>
      <c r="AV16" s="432"/>
      <c r="AW16" s="432"/>
      <c r="AX16" s="432"/>
      <c r="AY16" s="432"/>
      <c r="AZ16" s="432"/>
      <c r="BA16" s="432"/>
      <c r="BB16" s="432"/>
      <c r="BC16" s="432"/>
      <c r="BD16" s="433"/>
      <c r="BE16" s="30" t="s">
        <v>6232</v>
      </c>
      <c r="BF16" s="581"/>
      <c r="BG16" s="581"/>
      <c r="BH16" s="581"/>
      <c r="BI16" s="581"/>
      <c r="BJ16" s="581"/>
      <c r="BK16" s="581"/>
      <c r="BL16" s="581"/>
      <c r="BM16" s="581"/>
      <c r="BN16" s="581"/>
      <c r="BO16" s="581"/>
      <c r="BP16" s="581"/>
      <c r="BQ16" s="581"/>
      <c r="BR16" s="581"/>
      <c r="BS16" s="581"/>
      <c r="BT16" s="581"/>
      <c r="BU16" s="581"/>
      <c r="BV16" s="581"/>
      <c r="BW16" s="581"/>
      <c r="BX16" s="31" t="s">
        <v>6235</v>
      </c>
      <c r="BY16" s="36" t="s">
        <v>6232</v>
      </c>
      <c r="BZ16" s="581"/>
      <c r="CA16" s="581"/>
      <c r="CB16" s="581"/>
      <c r="CC16" s="581"/>
      <c r="CD16" s="581"/>
      <c r="CE16" s="581"/>
      <c r="CF16" s="581"/>
      <c r="CG16" s="581"/>
      <c r="CH16" s="581"/>
      <c r="CI16" s="581"/>
      <c r="CJ16" s="581"/>
      <c r="CK16" s="581"/>
      <c r="CL16" s="581"/>
      <c r="CM16" s="581"/>
      <c r="CN16" s="581"/>
      <c r="CO16" s="581"/>
      <c r="CP16" s="581"/>
      <c r="CQ16" s="581"/>
      <c r="CR16" s="31" t="s">
        <v>6235</v>
      </c>
      <c r="CS16" s="434"/>
      <c r="CT16" s="432"/>
      <c r="CU16" s="432"/>
      <c r="CV16" s="432"/>
      <c r="CW16" s="432"/>
      <c r="CX16" s="432"/>
      <c r="CY16" s="432"/>
      <c r="CZ16" s="432"/>
      <c r="DA16" s="432"/>
      <c r="DB16" s="467"/>
    </row>
    <row r="17" spans="1:106" ht="24.75" customHeight="1">
      <c r="A17" s="850"/>
      <c r="B17" s="851"/>
      <c r="C17" s="352"/>
      <c r="D17" s="352"/>
      <c r="E17" s="352"/>
      <c r="F17" s="355"/>
      <c r="G17" s="18"/>
      <c r="H17" s="847" t="s">
        <v>2616</v>
      </c>
      <c r="I17" s="847"/>
      <c r="J17" s="847"/>
      <c r="K17" s="847"/>
      <c r="L17" s="847"/>
      <c r="M17" s="847"/>
      <c r="N17" s="847"/>
      <c r="O17" s="847"/>
      <c r="P17" s="847"/>
      <c r="Q17" s="551"/>
      <c r="R17" s="551"/>
      <c r="S17" s="551"/>
      <c r="T17" s="551"/>
      <c r="U17" s="551"/>
      <c r="V17" s="551"/>
      <c r="W17" s="551"/>
      <c r="X17" s="551"/>
      <c r="Y17" s="551"/>
      <c r="Z17" s="844"/>
      <c r="AA17" s="18"/>
      <c r="AB17" s="847" t="s">
        <v>2616</v>
      </c>
      <c r="AC17" s="847"/>
      <c r="AD17" s="847"/>
      <c r="AE17" s="847"/>
      <c r="AF17" s="847"/>
      <c r="AG17" s="847"/>
      <c r="AH17" s="847"/>
      <c r="AI17" s="847"/>
      <c r="AJ17" s="847"/>
      <c r="AK17" s="551"/>
      <c r="AL17" s="551"/>
      <c r="AM17" s="551"/>
      <c r="AN17" s="551"/>
      <c r="AO17" s="551"/>
      <c r="AP17" s="551"/>
      <c r="AQ17" s="551"/>
      <c r="AR17" s="551"/>
      <c r="AS17" s="551"/>
      <c r="AT17" s="844"/>
      <c r="AU17" s="469"/>
      <c r="AV17" s="469"/>
      <c r="AW17" s="469"/>
      <c r="AX17" s="469"/>
      <c r="AY17" s="469"/>
      <c r="AZ17" s="469"/>
      <c r="BA17" s="469"/>
      <c r="BB17" s="469"/>
      <c r="BC17" s="469"/>
      <c r="BD17" s="846"/>
      <c r="BE17" s="13"/>
      <c r="BF17" s="847" t="s">
        <v>2616</v>
      </c>
      <c r="BG17" s="847"/>
      <c r="BH17" s="847"/>
      <c r="BI17" s="847"/>
      <c r="BJ17" s="847"/>
      <c r="BK17" s="847"/>
      <c r="BL17" s="847"/>
      <c r="BM17" s="847"/>
      <c r="BN17" s="847"/>
      <c r="BO17" s="551"/>
      <c r="BP17" s="551"/>
      <c r="BQ17" s="551"/>
      <c r="BR17" s="551"/>
      <c r="BS17" s="551"/>
      <c r="BT17" s="551"/>
      <c r="BU17" s="551"/>
      <c r="BV17" s="551"/>
      <c r="BW17" s="551"/>
      <c r="BX17" s="844"/>
      <c r="BY17" s="18"/>
      <c r="BZ17" s="847" t="s">
        <v>2616</v>
      </c>
      <c r="CA17" s="847"/>
      <c r="CB17" s="847"/>
      <c r="CC17" s="847"/>
      <c r="CD17" s="847"/>
      <c r="CE17" s="847"/>
      <c r="CF17" s="847"/>
      <c r="CG17" s="847"/>
      <c r="CH17" s="847"/>
      <c r="CI17" s="551"/>
      <c r="CJ17" s="551"/>
      <c r="CK17" s="551"/>
      <c r="CL17" s="551"/>
      <c r="CM17" s="551"/>
      <c r="CN17" s="551"/>
      <c r="CO17" s="551"/>
      <c r="CP17" s="551"/>
      <c r="CQ17" s="551"/>
      <c r="CR17" s="844"/>
      <c r="CS17" s="468"/>
      <c r="CT17" s="469"/>
      <c r="CU17" s="469"/>
      <c r="CV17" s="469"/>
      <c r="CW17" s="469"/>
      <c r="CX17" s="469"/>
      <c r="CY17" s="469"/>
      <c r="CZ17" s="469"/>
      <c r="DA17" s="469"/>
      <c r="DB17" s="470"/>
    </row>
    <row r="18" spans="1:106" ht="24.75" customHeight="1">
      <c r="A18" s="850"/>
      <c r="B18" s="851"/>
      <c r="C18" s="403" t="s">
        <v>9137</v>
      </c>
      <c r="D18" s="403"/>
      <c r="E18" s="403"/>
      <c r="F18" s="354"/>
      <c r="G18" s="128"/>
      <c r="H18" s="444" t="s">
        <v>8087</v>
      </c>
      <c r="I18" s="444"/>
      <c r="J18" s="444"/>
      <c r="K18" s="444"/>
      <c r="L18" s="444"/>
      <c r="M18" s="444"/>
      <c r="N18" s="444"/>
      <c r="O18" s="444"/>
      <c r="P18" s="444"/>
      <c r="Q18" s="444"/>
      <c r="R18" s="444"/>
      <c r="S18" s="444"/>
      <c r="T18" s="444"/>
      <c r="U18" s="444"/>
      <c r="V18" s="444"/>
      <c r="W18" s="444"/>
      <c r="X18" s="444"/>
      <c r="Y18" s="444"/>
      <c r="Z18" s="858"/>
      <c r="AA18" s="121"/>
      <c r="AB18" s="321" t="s">
        <v>2625</v>
      </c>
      <c r="AC18" s="321"/>
      <c r="AD18" s="321"/>
      <c r="AE18" s="321"/>
      <c r="AF18" s="321"/>
      <c r="AG18" s="321"/>
      <c r="AH18" s="321"/>
      <c r="AI18" s="321"/>
      <c r="AJ18" s="321"/>
      <c r="AK18" s="321"/>
      <c r="AL18" s="321"/>
      <c r="AM18" s="321"/>
      <c r="AN18" s="321"/>
      <c r="AO18" s="321"/>
      <c r="AP18" s="321"/>
      <c r="AQ18" s="321"/>
      <c r="AR18" s="321"/>
      <c r="AS18" s="321"/>
      <c r="AT18" s="860"/>
      <c r="AU18" s="574"/>
      <c r="AV18" s="574"/>
      <c r="AW18" s="574"/>
      <c r="AX18" s="574"/>
      <c r="AY18" s="574"/>
      <c r="AZ18" s="574"/>
      <c r="BA18" s="574"/>
      <c r="BB18" s="574"/>
      <c r="BC18" s="574"/>
      <c r="BD18" s="845"/>
      <c r="BE18" s="125"/>
      <c r="BF18" s="444" t="s">
        <v>2626</v>
      </c>
      <c r="BG18" s="444"/>
      <c r="BH18" s="444"/>
      <c r="BI18" s="444"/>
      <c r="BJ18" s="444"/>
      <c r="BK18" s="444"/>
      <c r="BL18" s="444"/>
      <c r="BM18" s="444"/>
      <c r="BN18" s="444"/>
      <c r="BO18" s="444"/>
      <c r="BP18" s="444"/>
      <c r="BQ18" s="444"/>
      <c r="BR18" s="444"/>
      <c r="BS18" s="444"/>
      <c r="BT18" s="444"/>
      <c r="BU18" s="444"/>
      <c r="BV18" s="444"/>
      <c r="BW18" s="444"/>
      <c r="BX18" s="858"/>
      <c r="BY18" s="121"/>
      <c r="BZ18" s="321" t="s">
        <v>2627</v>
      </c>
      <c r="CA18" s="321"/>
      <c r="CB18" s="321"/>
      <c r="CC18" s="321"/>
      <c r="CD18" s="321"/>
      <c r="CE18" s="321"/>
      <c r="CF18" s="321"/>
      <c r="CG18" s="321"/>
      <c r="CH18" s="321"/>
      <c r="CI18" s="321"/>
      <c r="CJ18" s="321"/>
      <c r="CK18" s="321"/>
      <c r="CL18" s="321"/>
      <c r="CM18" s="321"/>
      <c r="CN18" s="321"/>
      <c r="CO18" s="321"/>
      <c r="CP18" s="321"/>
      <c r="CQ18" s="321"/>
      <c r="CR18" s="860"/>
      <c r="CS18" s="434"/>
      <c r="CT18" s="432"/>
      <c r="CU18" s="432"/>
      <c r="CV18" s="432"/>
      <c r="CW18" s="432"/>
      <c r="CX18" s="432"/>
      <c r="CY18" s="432"/>
      <c r="CZ18" s="432"/>
      <c r="DA18" s="432"/>
      <c r="DB18" s="467"/>
    </row>
    <row r="19" spans="1:106" ht="24.75" customHeight="1">
      <c r="A19" s="850"/>
      <c r="B19" s="851"/>
      <c r="C19" s="403"/>
      <c r="D19" s="403"/>
      <c r="E19" s="403"/>
      <c r="F19" s="354"/>
      <c r="G19" s="36" t="s">
        <v>6232</v>
      </c>
      <c r="H19" s="581"/>
      <c r="I19" s="581"/>
      <c r="J19" s="581"/>
      <c r="K19" s="581"/>
      <c r="L19" s="581"/>
      <c r="M19" s="581"/>
      <c r="N19" s="581"/>
      <c r="O19" s="581"/>
      <c r="P19" s="581"/>
      <c r="Q19" s="581"/>
      <c r="R19" s="581"/>
      <c r="S19" s="581"/>
      <c r="T19" s="581"/>
      <c r="U19" s="581"/>
      <c r="V19" s="581"/>
      <c r="W19" s="581"/>
      <c r="X19" s="581"/>
      <c r="Y19" s="581"/>
      <c r="Z19" s="31" t="s">
        <v>6235</v>
      </c>
      <c r="AA19" s="36" t="s">
        <v>6232</v>
      </c>
      <c r="AB19" s="581"/>
      <c r="AC19" s="581"/>
      <c r="AD19" s="581"/>
      <c r="AE19" s="581"/>
      <c r="AF19" s="581"/>
      <c r="AG19" s="581"/>
      <c r="AH19" s="581"/>
      <c r="AI19" s="581"/>
      <c r="AJ19" s="581"/>
      <c r="AK19" s="581"/>
      <c r="AL19" s="581"/>
      <c r="AM19" s="581"/>
      <c r="AN19" s="581"/>
      <c r="AO19" s="581"/>
      <c r="AP19" s="581"/>
      <c r="AQ19" s="581"/>
      <c r="AR19" s="581"/>
      <c r="AS19" s="581"/>
      <c r="AT19" s="31" t="s">
        <v>6235</v>
      </c>
      <c r="AU19" s="432"/>
      <c r="AV19" s="432"/>
      <c r="AW19" s="432"/>
      <c r="AX19" s="432"/>
      <c r="AY19" s="432"/>
      <c r="AZ19" s="432"/>
      <c r="BA19" s="432"/>
      <c r="BB19" s="432"/>
      <c r="BC19" s="432"/>
      <c r="BD19" s="433"/>
      <c r="BE19" s="30" t="s">
        <v>6232</v>
      </c>
      <c r="BF19" s="581"/>
      <c r="BG19" s="581"/>
      <c r="BH19" s="581"/>
      <c r="BI19" s="581"/>
      <c r="BJ19" s="581"/>
      <c r="BK19" s="581"/>
      <c r="BL19" s="581"/>
      <c r="BM19" s="581"/>
      <c r="BN19" s="581"/>
      <c r="BO19" s="581"/>
      <c r="BP19" s="581"/>
      <c r="BQ19" s="581"/>
      <c r="BR19" s="581"/>
      <c r="BS19" s="581"/>
      <c r="BT19" s="581"/>
      <c r="BU19" s="581"/>
      <c r="BV19" s="581"/>
      <c r="BW19" s="581"/>
      <c r="BX19" s="31" t="s">
        <v>6235</v>
      </c>
      <c r="BY19" s="36" t="s">
        <v>6232</v>
      </c>
      <c r="BZ19" s="581"/>
      <c r="CA19" s="581"/>
      <c r="CB19" s="581"/>
      <c r="CC19" s="581"/>
      <c r="CD19" s="581"/>
      <c r="CE19" s="581"/>
      <c r="CF19" s="581"/>
      <c r="CG19" s="581"/>
      <c r="CH19" s="581"/>
      <c r="CI19" s="581"/>
      <c r="CJ19" s="581"/>
      <c r="CK19" s="581"/>
      <c r="CL19" s="581"/>
      <c r="CM19" s="581"/>
      <c r="CN19" s="581"/>
      <c r="CO19" s="581"/>
      <c r="CP19" s="581"/>
      <c r="CQ19" s="581"/>
      <c r="CR19" s="31" t="s">
        <v>6235</v>
      </c>
      <c r="CS19" s="434"/>
      <c r="CT19" s="432"/>
      <c r="CU19" s="432"/>
      <c r="CV19" s="432"/>
      <c r="CW19" s="432"/>
      <c r="CX19" s="432"/>
      <c r="CY19" s="432"/>
      <c r="CZ19" s="432"/>
      <c r="DA19" s="432"/>
      <c r="DB19" s="467"/>
    </row>
    <row r="20" spans="1:106" ht="24.75" customHeight="1">
      <c r="A20" s="850"/>
      <c r="B20" s="851"/>
      <c r="C20" s="352"/>
      <c r="D20" s="352"/>
      <c r="E20" s="352"/>
      <c r="F20" s="355"/>
      <c r="G20" s="18"/>
      <c r="H20" s="847" t="s">
        <v>2616</v>
      </c>
      <c r="I20" s="847"/>
      <c r="J20" s="847"/>
      <c r="K20" s="847"/>
      <c r="L20" s="847"/>
      <c r="M20" s="847"/>
      <c r="N20" s="847"/>
      <c r="O20" s="847"/>
      <c r="P20" s="847"/>
      <c r="Q20" s="551"/>
      <c r="R20" s="551"/>
      <c r="S20" s="551"/>
      <c r="T20" s="551"/>
      <c r="U20" s="551"/>
      <c r="V20" s="551"/>
      <c r="W20" s="551"/>
      <c r="X20" s="551"/>
      <c r="Y20" s="551"/>
      <c r="Z20" s="844"/>
      <c r="AA20" s="18"/>
      <c r="AB20" s="847" t="s">
        <v>2616</v>
      </c>
      <c r="AC20" s="847"/>
      <c r="AD20" s="847"/>
      <c r="AE20" s="847"/>
      <c r="AF20" s="847"/>
      <c r="AG20" s="847"/>
      <c r="AH20" s="847"/>
      <c r="AI20" s="847"/>
      <c r="AJ20" s="847"/>
      <c r="AK20" s="551"/>
      <c r="AL20" s="551"/>
      <c r="AM20" s="551"/>
      <c r="AN20" s="551"/>
      <c r="AO20" s="551"/>
      <c r="AP20" s="551"/>
      <c r="AQ20" s="551"/>
      <c r="AR20" s="551"/>
      <c r="AS20" s="551"/>
      <c r="AT20" s="844"/>
      <c r="AU20" s="469"/>
      <c r="AV20" s="469"/>
      <c r="AW20" s="469"/>
      <c r="AX20" s="469"/>
      <c r="AY20" s="469"/>
      <c r="AZ20" s="469"/>
      <c r="BA20" s="469"/>
      <c r="BB20" s="469"/>
      <c r="BC20" s="469"/>
      <c r="BD20" s="846"/>
      <c r="BE20" s="13"/>
      <c r="BF20" s="847" t="s">
        <v>2616</v>
      </c>
      <c r="BG20" s="847"/>
      <c r="BH20" s="847"/>
      <c r="BI20" s="847"/>
      <c r="BJ20" s="847"/>
      <c r="BK20" s="847"/>
      <c r="BL20" s="847"/>
      <c r="BM20" s="847"/>
      <c r="BN20" s="847"/>
      <c r="BO20" s="551"/>
      <c r="BP20" s="551"/>
      <c r="BQ20" s="551"/>
      <c r="BR20" s="551"/>
      <c r="BS20" s="551"/>
      <c r="BT20" s="551"/>
      <c r="BU20" s="551"/>
      <c r="BV20" s="551"/>
      <c r="BW20" s="551"/>
      <c r="BX20" s="844"/>
      <c r="BY20" s="18"/>
      <c r="BZ20" s="847" t="s">
        <v>2616</v>
      </c>
      <c r="CA20" s="847"/>
      <c r="CB20" s="847"/>
      <c r="CC20" s="847"/>
      <c r="CD20" s="847"/>
      <c r="CE20" s="847"/>
      <c r="CF20" s="847"/>
      <c r="CG20" s="847"/>
      <c r="CH20" s="847"/>
      <c r="CI20" s="551"/>
      <c r="CJ20" s="551"/>
      <c r="CK20" s="551"/>
      <c r="CL20" s="551"/>
      <c r="CM20" s="551"/>
      <c r="CN20" s="551"/>
      <c r="CO20" s="551"/>
      <c r="CP20" s="551"/>
      <c r="CQ20" s="551"/>
      <c r="CR20" s="844"/>
      <c r="CS20" s="468"/>
      <c r="CT20" s="469"/>
      <c r="CU20" s="469"/>
      <c r="CV20" s="469"/>
      <c r="CW20" s="469"/>
      <c r="CX20" s="469"/>
      <c r="CY20" s="469"/>
      <c r="CZ20" s="469"/>
      <c r="DA20" s="469"/>
      <c r="DB20" s="470"/>
    </row>
    <row r="21" spans="1:106" ht="24.75" customHeight="1">
      <c r="A21" s="850"/>
      <c r="B21" s="851"/>
      <c r="C21" s="403" t="s">
        <v>2628</v>
      </c>
      <c r="D21" s="403"/>
      <c r="E21" s="403"/>
      <c r="F21" s="354"/>
      <c r="G21" s="128"/>
      <c r="H21" s="444" t="s">
        <v>2629</v>
      </c>
      <c r="I21" s="444"/>
      <c r="J21" s="444"/>
      <c r="K21" s="444"/>
      <c r="L21" s="444"/>
      <c r="M21" s="444"/>
      <c r="N21" s="444"/>
      <c r="O21" s="444"/>
      <c r="P21" s="444"/>
      <c r="Q21" s="444"/>
      <c r="R21" s="444"/>
      <c r="S21" s="444"/>
      <c r="T21" s="444"/>
      <c r="U21" s="444"/>
      <c r="V21" s="444"/>
      <c r="W21" s="444"/>
      <c r="X21" s="444"/>
      <c r="Y21" s="444"/>
      <c r="Z21" s="858"/>
      <c r="AA21" s="121"/>
      <c r="AB21" s="321" t="s">
        <v>2630</v>
      </c>
      <c r="AC21" s="321"/>
      <c r="AD21" s="321"/>
      <c r="AE21" s="321"/>
      <c r="AF21" s="321"/>
      <c r="AG21" s="321"/>
      <c r="AH21" s="321"/>
      <c r="AI21" s="321"/>
      <c r="AJ21" s="321"/>
      <c r="AK21" s="321"/>
      <c r="AL21" s="321"/>
      <c r="AM21" s="321"/>
      <c r="AN21" s="321"/>
      <c r="AO21" s="321"/>
      <c r="AP21" s="321"/>
      <c r="AQ21" s="321"/>
      <c r="AR21" s="321"/>
      <c r="AS21" s="321"/>
      <c r="AT21" s="860"/>
      <c r="AU21" s="574"/>
      <c r="AV21" s="574"/>
      <c r="AW21" s="574"/>
      <c r="AX21" s="574"/>
      <c r="AY21" s="574"/>
      <c r="AZ21" s="574"/>
      <c r="BA21" s="574"/>
      <c r="BB21" s="574"/>
      <c r="BC21" s="574"/>
      <c r="BD21" s="845"/>
      <c r="BE21" s="125"/>
      <c r="BF21" s="444" t="s">
        <v>2631</v>
      </c>
      <c r="BG21" s="444"/>
      <c r="BH21" s="444"/>
      <c r="BI21" s="444"/>
      <c r="BJ21" s="444"/>
      <c r="BK21" s="444"/>
      <c r="BL21" s="444"/>
      <c r="BM21" s="444"/>
      <c r="BN21" s="444"/>
      <c r="BO21" s="444"/>
      <c r="BP21" s="444"/>
      <c r="BQ21" s="444"/>
      <c r="BR21" s="444"/>
      <c r="BS21" s="444"/>
      <c r="BT21" s="444"/>
      <c r="BU21" s="444"/>
      <c r="BV21" s="444"/>
      <c r="BW21" s="444"/>
      <c r="BX21" s="858"/>
      <c r="BY21" s="121"/>
      <c r="BZ21" s="321" t="s">
        <v>2632</v>
      </c>
      <c r="CA21" s="321"/>
      <c r="CB21" s="321"/>
      <c r="CC21" s="321"/>
      <c r="CD21" s="321"/>
      <c r="CE21" s="321"/>
      <c r="CF21" s="321"/>
      <c r="CG21" s="321"/>
      <c r="CH21" s="321"/>
      <c r="CI21" s="321"/>
      <c r="CJ21" s="321"/>
      <c r="CK21" s="321"/>
      <c r="CL21" s="321"/>
      <c r="CM21" s="321"/>
      <c r="CN21" s="321"/>
      <c r="CO21" s="321"/>
      <c r="CP21" s="321"/>
      <c r="CQ21" s="321"/>
      <c r="CR21" s="860"/>
      <c r="CS21" s="434"/>
      <c r="CT21" s="432"/>
      <c r="CU21" s="432"/>
      <c r="CV21" s="432"/>
      <c r="CW21" s="432"/>
      <c r="CX21" s="432"/>
      <c r="CY21" s="432"/>
      <c r="CZ21" s="432"/>
      <c r="DA21" s="432"/>
      <c r="DB21" s="467"/>
    </row>
    <row r="22" spans="1:106" ht="24.75" customHeight="1">
      <c r="A22" s="850"/>
      <c r="B22" s="851"/>
      <c r="C22" s="403"/>
      <c r="D22" s="403"/>
      <c r="E22" s="403"/>
      <c r="F22" s="354"/>
      <c r="G22" s="36" t="s">
        <v>6232</v>
      </c>
      <c r="H22" s="581"/>
      <c r="I22" s="581"/>
      <c r="J22" s="581"/>
      <c r="K22" s="581"/>
      <c r="L22" s="581"/>
      <c r="M22" s="581"/>
      <c r="N22" s="581"/>
      <c r="O22" s="581"/>
      <c r="P22" s="581"/>
      <c r="Q22" s="581"/>
      <c r="R22" s="581"/>
      <c r="S22" s="581"/>
      <c r="T22" s="581"/>
      <c r="U22" s="581"/>
      <c r="V22" s="581"/>
      <c r="W22" s="581"/>
      <c r="X22" s="581"/>
      <c r="Y22" s="581"/>
      <c r="Z22" s="31" t="s">
        <v>6235</v>
      </c>
      <c r="AA22" s="36" t="s">
        <v>6232</v>
      </c>
      <c r="AB22" s="581"/>
      <c r="AC22" s="581"/>
      <c r="AD22" s="581"/>
      <c r="AE22" s="581"/>
      <c r="AF22" s="581"/>
      <c r="AG22" s="581"/>
      <c r="AH22" s="581"/>
      <c r="AI22" s="581"/>
      <c r="AJ22" s="581"/>
      <c r="AK22" s="581"/>
      <c r="AL22" s="581"/>
      <c r="AM22" s="581"/>
      <c r="AN22" s="581"/>
      <c r="AO22" s="581"/>
      <c r="AP22" s="581"/>
      <c r="AQ22" s="581"/>
      <c r="AR22" s="581"/>
      <c r="AS22" s="581"/>
      <c r="AT22" s="31" t="s">
        <v>6235</v>
      </c>
      <c r="AU22" s="432"/>
      <c r="AV22" s="432"/>
      <c r="AW22" s="432"/>
      <c r="AX22" s="432"/>
      <c r="AY22" s="432"/>
      <c r="AZ22" s="432"/>
      <c r="BA22" s="432"/>
      <c r="BB22" s="432"/>
      <c r="BC22" s="432"/>
      <c r="BD22" s="433"/>
      <c r="BE22" s="30" t="s">
        <v>6232</v>
      </c>
      <c r="BF22" s="581"/>
      <c r="BG22" s="581"/>
      <c r="BH22" s="581"/>
      <c r="BI22" s="581"/>
      <c r="BJ22" s="581"/>
      <c r="BK22" s="581"/>
      <c r="BL22" s="581"/>
      <c r="BM22" s="581"/>
      <c r="BN22" s="581"/>
      <c r="BO22" s="581"/>
      <c r="BP22" s="581"/>
      <c r="BQ22" s="581"/>
      <c r="BR22" s="581"/>
      <c r="BS22" s="581"/>
      <c r="BT22" s="581"/>
      <c r="BU22" s="581"/>
      <c r="BV22" s="581"/>
      <c r="BW22" s="581"/>
      <c r="BX22" s="31" t="s">
        <v>6235</v>
      </c>
      <c r="BY22" s="36" t="s">
        <v>6232</v>
      </c>
      <c r="BZ22" s="581"/>
      <c r="CA22" s="581"/>
      <c r="CB22" s="581"/>
      <c r="CC22" s="581"/>
      <c r="CD22" s="581"/>
      <c r="CE22" s="581"/>
      <c r="CF22" s="581"/>
      <c r="CG22" s="581"/>
      <c r="CH22" s="581"/>
      <c r="CI22" s="581"/>
      <c r="CJ22" s="581"/>
      <c r="CK22" s="581"/>
      <c r="CL22" s="581"/>
      <c r="CM22" s="581"/>
      <c r="CN22" s="581"/>
      <c r="CO22" s="581"/>
      <c r="CP22" s="581"/>
      <c r="CQ22" s="581"/>
      <c r="CR22" s="31" t="s">
        <v>6235</v>
      </c>
      <c r="CS22" s="434"/>
      <c r="CT22" s="432"/>
      <c r="CU22" s="432"/>
      <c r="CV22" s="432"/>
      <c r="CW22" s="432"/>
      <c r="CX22" s="432"/>
      <c r="CY22" s="432"/>
      <c r="CZ22" s="432"/>
      <c r="DA22" s="432"/>
      <c r="DB22" s="467"/>
    </row>
    <row r="23" spans="1:106" ht="24.75" customHeight="1">
      <c r="A23" s="850"/>
      <c r="B23" s="851"/>
      <c r="C23" s="352"/>
      <c r="D23" s="352"/>
      <c r="E23" s="352"/>
      <c r="F23" s="355"/>
      <c r="G23" s="18"/>
      <c r="H23" s="847" t="s">
        <v>2616</v>
      </c>
      <c r="I23" s="847"/>
      <c r="J23" s="847"/>
      <c r="K23" s="847"/>
      <c r="L23" s="847"/>
      <c r="M23" s="847"/>
      <c r="N23" s="847"/>
      <c r="O23" s="847"/>
      <c r="P23" s="847"/>
      <c r="Q23" s="551"/>
      <c r="R23" s="551"/>
      <c r="S23" s="551"/>
      <c r="T23" s="551"/>
      <c r="U23" s="551"/>
      <c r="V23" s="551"/>
      <c r="W23" s="551"/>
      <c r="X23" s="551"/>
      <c r="Y23" s="551"/>
      <c r="Z23" s="844"/>
      <c r="AA23" s="18"/>
      <c r="AB23" s="847" t="s">
        <v>2616</v>
      </c>
      <c r="AC23" s="847"/>
      <c r="AD23" s="847"/>
      <c r="AE23" s="847"/>
      <c r="AF23" s="847"/>
      <c r="AG23" s="847"/>
      <c r="AH23" s="847"/>
      <c r="AI23" s="847"/>
      <c r="AJ23" s="847"/>
      <c r="AK23" s="551"/>
      <c r="AL23" s="551"/>
      <c r="AM23" s="551"/>
      <c r="AN23" s="551"/>
      <c r="AO23" s="551"/>
      <c r="AP23" s="551"/>
      <c r="AQ23" s="551"/>
      <c r="AR23" s="551"/>
      <c r="AS23" s="551"/>
      <c r="AT23" s="844"/>
      <c r="AU23" s="469"/>
      <c r="AV23" s="469"/>
      <c r="AW23" s="469"/>
      <c r="AX23" s="469"/>
      <c r="AY23" s="469"/>
      <c r="AZ23" s="469"/>
      <c r="BA23" s="469"/>
      <c r="BB23" s="469"/>
      <c r="BC23" s="469"/>
      <c r="BD23" s="846"/>
      <c r="BE23" s="13"/>
      <c r="BF23" s="847" t="s">
        <v>2616</v>
      </c>
      <c r="BG23" s="847"/>
      <c r="BH23" s="847"/>
      <c r="BI23" s="847"/>
      <c r="BJ23" s="847"/>
      <c r="BK23" s="847"/>
      <c r="BL23" s="847"/>
      <c r="BM23" s="847"/>
      <c r="BN23" s="847"/>
      <c r="BO23" s="551"/>
      <c r="BP23" s="551"/>
      <c r="BQ23" s="551"/>
      <c r="BR23" s="551"/>
      <c r="BS23" s="551"/>
      <c r="BT23" s="551"/>
      <c r="BU23" s="551"/>
      <c r="BV23" s="551"/>
      <c r="BW23" s="551"/>
      <c r="BX23" s="844"/>
      <c r="BY23" s="18"/>
      <c r="BZ23" s="847" t="s">
        <v>2616</v>
      </c>
      <c r="CA23" s="847"/>
      <c r="CB23" s="847"/>
      <c r="CC23" s="847"/>
      <c r="CD23" s="847"/>
      <c r="CE23" s="847"/>
      <c r="CF23" s="847"/>
      <c r="CG23" s="847"/>
      <c r="CH23" s="847"/>
      <c r="CI23" s="551"/>
      <c r="CJ23" s="551"/>
      <c r="CK23" s="551"/>
      <c r="CL23" s="551"/>
      <c r="CM23" s="551"/>
      <c r="CN23" s="551"/>
      <c r="CO23" s="551"/>
      <c r="CP23" s="551"/>
      <c r="CQ23" s="551"/>
      <c r="CR23" s="844"/>
      <c r="CS23" s="468"/>
      <c r="CT23" s="469"/>
      <c r="CU23" s="469"/>
      <c r="CV23" s="469"/>
      <c r="CW23" s="469"/>
      <c r="CX23" s="469"/>
      <c r="CY23" s="469"/>
      <c r="CZ23" s="469"/>
      <c r="DA23" s="469"/>
      <c r="DB23" s="470"/>
    </row>
    <row r="24" spans="1:106" ht="24.75" customHeight="1">
      <c r="A24" s="850"/>
      <c r="B24" s="851"/>
      <c r="C24" s="403" t="s">
        <v>2633</v>
      </c>
      <c r="D24" s="403"/>
      <c r="E24" s="403"/>
      <c r="F24" s="354"/>
      <c r="G24" s="128"/>
      <c r="H24" s="444" t="s">
        <v>2634</v>
      </c>
      <c r="I24" s="444"/>
      <c r="J24" s="444"/>
      <c r="K24" s="444"/>
      <c r="L24" s="444"/>
      <c r="M24" s="444"/>
      <c r="N24" s="444"/>
      <c r="O24" s="444"/>
      <c r="P24" s="444"/>
      <c r="Q24" s="444"/>
      <c r="R24" s="444"/>
      <c r="S24" s="444"/>
      <c r="T24" s="444"/>
      <c r="U24" s="444"/>
      <c r="V24" s="444"/>
      <c r="W24" s="444"/>
      <c r="X24" s="444"/>
      <c r="Y24" s="444"/>
      <c r="Z24" s="858"/>
      <c r="AA24" s="121"/>
      <c r="AB24" s="321" t="s">
        <v>2635</v>
      </c>
      <c r="AC24" s="321"/>
      <c r="AD24" s="321"/>
      <c r="AE24" s="321"/>
      <c r="AF24" s="321"/>
      <c r="AG24" s="321"/>
      <c r="AH24" s="321"/>
      <c r="AI24" s="321"/>
      <c r="AJ24" s="321"/>
      <c r="AK24" s="321"/>
      <c r="AL24" s="321"/>
      <c r="AM24" s="321"/>
      <c r="AN24" s="321"/>
      <c r="AO24" s="321"/>
      <c r="AP24" s="321"/>
      <c r="AQ24" s="321"/>
      <c r="AR24" s="321"/>
      <c r="AS24" s="321"/>
      <c r="AT24" s="860"/>
      <c r="AU24" s="574"/>
      <c r="AV24" s="574"/>
      <c r="AW24" s="574"/>
      <c r="AX24" s="574"/>
      <c r="AY24" s="574"/>
      <c r="AZ24" s="574"/>
      <c r="BA24" s="574"/>
      <c r="BB24" s="574"/>
      <c r="BC24" s="574"/>
      <c r="BD24" s="845"/>
      <c r="BE24" s="125"/>
      <c r="BF24" s="444" t="s">
        <v>2636</v>
      </c>
      <c r="BG24" s="444"/>
      <c r="BH24" s="444"/>
      <c r="BI24" s="444"/>
      <c r="BJ24" s="444"/>
      <c r="BK24" s="444"/>
      <c r="BL24" s="444"/>
      <c r="BM24" s="444"/>
      <c r="BN24" s="444"/>
      <c r="BO24" s="444"/>
      <c r="BP24" s="444"/>
      <c r="BQ24" s="444"/>
      <c r="BR24" s="444"/>
      <c r="BS24" s="444"/>
      <c r="BT24" s="444"/>
      <c r="BU24" s="444"/>
      <c r="BV24" s="444"/>
      <c r="BW24" s="444"/>
      <c r="BX24" s="858"/>
      <c r="BY24" s="121"/>
      <c r="BZ24" s="321" t="s">
        <v>2637</v>
      </c>
      <c r="CA24" s="321"/>
      <c r="CB24" s="321"/>
      <c r="CC24" s="321"/>
      <c r="CD24" s="321"/>
      <c r="CE24" s="321"/>
      <c r="CF24" s="321"/>
      <c r="CG24" s="321"/>
      <c r="CH24" s="321"/>
      <c r="CI24" s="321"/>
      <c r="CJ24" s="321"/>
      <c r="CK24" s="321"/>
      <c r="CL24" s="321"/>
      <c r="CM24" s="321"/>
      <c r="CN24" s="321"/>
      <c r="CO24" s="321"/>
      <c r="CP24" s="321"/>
      <c r="CQ24" s="321"/>
      <c r="CR24" s="860"/>
      <c r="CS24" s="434"/>
      <c r="CT24" s="432"/>
      <c r="CU24" s="432"/>
      <c r="CV24" s="432"/>
      <c r="CW24" s="432"/>
      <c r="CX24" s="432"/>
      <c r="CY24" s="432"/>
      <c r="CZ24" s="432"/>
      <c r="DA24" s="432"/>
      <c r="DB24" s="467"/>
    </row>
    <row r="25" spans="1:106" ht="24.75" customHeight="1">
      <c r="A25" s="850"/>
      <c r="B25" s="851"/>
      <c r="C25" s="403"/>
      <c r="D25" s="403"/>
      <c r="E25" s="403"/>
      <c r="F25" s="354"/>
      <c r="G25" s="36" t="s">
        <v>6232</v>
      </c>
      <c r="H25" s="581"/>
      <c r="I25" s="581"/>
      <c r="J25" s="581"/>
      <c r="K25" s="581"/>
      <c r="L25" s="581"/>
      <c r="M25" s="581"/>
      <c r="N25" s="581"/>
      <c r="O25" s="581"/>
      <c r="P25" s="581"/>
      <c r="Q25" s="581"/>
      <c r="R25" s="581"/>
      <c r="S25" s="581"/>
      <c r="T25" s="581"/>
      <c r="U25" s="581"/>
      <c r="V25" s="581"/>
      <c r="W25" s="581"/>
      <c r="X25" s="581"/>
      <c r="Y25" s="581"/>
      <c r="Z25" s="31" t="s">
        <v>6235</v>
      </c>
      <c r="AA25" s="36" t="s">
        <v>6232</v>
      </c>
      <c r="AB25" s="581"/>
      <c r="AC25" s="581"/>
      <c r="AD25" s="581"/>
      <c r="AE25" s="581"/>
      <c r="AF25" s="581"/>
      <c r="AG25" s="581"/>
      <c r="AH25" s="581"/>
      <c r="AI25" s="581"/>
      <c r="AJ25" s="581"/>
      <c r="AK25" s="581"/>
      <c r="AL25" s="581"/>
      <c r="AM25" s="581"/>
      <c r="AN25" s="581"/>
      <c r="AO25" s="581"/>
      <c r="AP25" s="581"/>
      <c r="AQ25" s="581"/>
      <c r="AR25" s="581"/>
      <c r="AS25" s="581"/>
      <c r="AT25" s="31" t="s">
        <v>6235</v>
      </c>
      <c r="AU25" s="432"/>
      <c r="AV25" s="432"/>
      <c r="AW25" s="432"/>
      <c r="AX25" s="432"/>
      <c r="AY25" s="432"/>
      <c r="AZ25" s="432"/>
      <c r="BA25" s="432"/>
      <c r="BB25" s="432"/>
      <c r="BC25" s="432"/>
      <c r="BD25" s="433"/>
      <c r="BE25" s="30" t="s">
        <v>6232</v>
      </c>
      <c r="BF25" s="581"/>
      <c r="BG25" s="581"/>
      <c r="BH25" s="581"/>
      <c r="BI25" s="581"/>
      <c r="BJ25" s="581"/>
      <c r="BK25" s="581"/>
      <c r="BL25" s="581"/>
      <c r="BM25" s="581"/>
      <c r="BN25" s="581"/>
      <c r="BO25" s="581"/>
      <c r="BP25" s="581"/>
      <c r="BQ25" s="581"/>
      <c r="BR25" s="581"/>
      <c r="BS25" s="581"/>
      <c r="BT25" s="581"/>
      <c r="BU25" s="581"/>
      <c r="BV25" s="581"/>
      <c r="BW25" s="581"/>
      <c r="BX25" s="31" t="s">
        <v>6235</v>
      </c>
      <c r="BY25" s="36" t="s">
        <v>6232</v>
      </c>
      <c r="BZ25" s="581"/>
      <c r="CA25" s="581"/>
      <c r="CB25" s="581"/>
      <c r="CC25" s="581"/>
      <c r="CD25" s="581"/>
      <c r="CE25" s="581"/>
      <c r="CF25" s="581"/>
      <c r="CG25" s="581"/>
      <c r="CH25" s="581"/>
      <c r="CI25" s="581"/>
      <c r="CJ25" s="581"/>
      <c r="CK25" s="581"/>
      <c r="CL25" s="581"/>
      <c r="CM25" s="581"/>
      <c r="CN25" s="581"/>
      <c r="CO25" s="581"/>
      <c r="CP25" s="581"/>
      <c r="CQ25" s="581"/>
      <c r="CR25" s="31" t="s">
        <v>6235</v>
      </c>
      <c r="CS25" s="434"/>
      <c r="CT25" s="432"/>
      <c r="CU25" s="432"/>
      <c r="CV25" s="432"/>
      <c r="CW25" s="432"/>
      <c r="CX25" s="432"/>
      <c r="CY25" s="432"/>
      <c r="CZ25" s="432"/>
      <c r="DA25" s="432"/>
      <c r="DB25" s="467"/>
    </row>
    <row r="26" spans="1:106" ht="24.75" customHeight="1">
      <c r="A26" s="850"/>
      <c r="B26" s="851"/>
      <c r="C26" s="352"/>
      <c r="D26" s="352"/>
      <c r="E26" s="352"/>
      <c r="F26" s="355"/>
      <c r="G26" s="18"/>
      <c r="H26" s="847" t="s">
        <v>2616</v>
      </c>
      <c r="I26" s="847"/>
      <c r="J26" s="847"/>
      <c r="K26" s="847"/>
      <c r="L26" s="847"/>
      <c r="M26" s="847"/>
      <c r="N26" s="847"/>
      <c r="O26" s="847"/>
      <c r="P26" s="847"/>
      <c r="Q26" s="551"/>
      <c r="R26" s="551"/>
      <c r="S26" s="551"/>
      <c r="T26" s="551"/>
      <c r="U26" s="551"/>
      <c r="V26" s="551"/>
      <c r="W26" s="551"/>
      <c r="X26" s="551"/>
      <c r="Y26" s="551"/>
      <c r="Z26" s="844"/>
      <c r="AA26" s="18"/>
      <c r="AB26" s="847" t="s">
        <v>2616</v>
      </c>
      <c r="AC26" s="847"/>
      <c r="AD26" s="847"/>
      <c r="AE26" s="847"/>
      <c r="AF26" s="847"/>
      <c r="AG26" s="847"/>
      <c r="AH26" s="847"/>
      <c r="AI26" s="847"/>
      <c r="AJ26" s="847"/>
      <c r="AK26" s="551"/>
      <c r="AL26" s="551"/>
      <c r="AM26" s="551"/>
      <c r="AN26" s="551"/>
      <c r="AO26" s="551"/>
      <c r="AP26" s="551"/>
      <c r="AQ26" s="551"/>
      <c r="AR26" s="551"/>
      <c r="AS26" s="551"/>
      <c r="AT26" s="844"/>
      <c r="AU26" s="469"/>
      <c r="AV26" s="469"/>
      <c r="AW26" s="469"/>
      <c r="AX26" s="469"/>
      <c r="AY26" s="469"/>
      <c r="AZ26" s="469"/>
      <c r="BA26" s="469"/>
      <c r="BB26" s="469"/>
      <c r="BC26" s="469"/>
      <c r="BD26" s="846"/>
      <c r="BE26" s="13"/>
      <c r="BF26" s="847" t="s">
        <v>2616</v>
      </c>
      <c r="BG26" s="847"/>
      <c r="BH26" s="847"/>
      <c r="BI26" s="847"/>
      <c r="BJ26" s="847"/>
      <c r="BK26" s="847"/>
      <c r="BL26" s="847"/>
      <c r="BM26" s="847"/>
      <c r="BN26" s="847"/>
      <c r="BO26" s="551"/>
      <c r="BP26" s="551"/>
      <c r="BQ26" s="551"/>
      <c r="BR26" s="551"/>
      <c r="BS26" s="551"/>
      <c r="BT26" s="551"/>
      <c r="BU26" s="551"/>
      <c r="BV26" s="551"/>
      <c r="BW26" s="551"/>
      <c r="BX26" s="844"/>
      <c r="BY26" s="18"/>
      <c r="BZ26" s="847" t="s">
        <v>2616</v>
      </c>
      <c r="CA26" s="847"/>
      <c r="CB26" s="847"/>
      <c r="CC26" s="847"/>
      <c r="CD26" s="847"/>
      <c r="CE26" s="847"/>
      <c r="CF26" s="847"/>
      <c r="CG26" s="847"/>
      <c r="CH26" s="847"/>
      <c r="CI26" s="551"/>
      <c r="CJ26" s="551"/>
      <c r="CK26" s="551"/>
      <c r="CL26" s="551"/>
      <c r="CM26" s="551"/>
      <c r="CN26" s="551"/>
      <c r="CO26" s="551"/>
      <c r="CP26" s="551"/>
      <c r="CQ26" s="551"/>
      <c r="CR26" s="844"/>
      <c r="CS26" s="468"/>
      <c r="CT26" s="469"/>
      <c r="CU26" s="469"/>
      <c r="CV26" s="469"/>
      <c r="CW26" s="469"/>
      <c r="CX26" s="469"/>
      <c r="CY26" s="469"/>
      <c r="CZ26" s="469"/>
      <c r="DA26" s="469"/>
      <c r="DB26" s="470"/>
    </row>
    <row r="27" spans="1:106" ht="24.75" customHeight="1">
      <c r="A27" s="850"/>
      <c r="B27" s="851"/>
      <c r="C27" s="870" t="s">
        <v>2638</v>
      </c>
      <c r="D27" s="871"/>
      <c r="E27" s="450"/>
      <c r="F27" s="493"/>
      <c r="G27" s="32"/>
      <c r="H27" s="492" t="s">
        <v>6222</v>
      </c>
      <c r="I27" s="492"/>
      <c r="J27" s="492"/>
      <c r="K27" s="492"/>
      <c r="L27" s="492"/>
      <c r="M27" s="492"/>
      <c r="N27" s="492"/>
      <c r="O27" s="492"/>
      <c r="P27" s="492"/>
      <c r="Q27" s="862" t="str">
        <f>IF(Q30&amp;Q33&amp;Q36="","",MAX(Q30,Q33,Q36))</f>
        <v/>
      </c>
      <c r="R27" s="862"/>
      <c r="S27" s="862"/>
      <c r="T27" s="862"/>
      <c r="U27" s="862"/>
      <c r="V27" s="862"/>
      <c r="W27" s="862"/>
      <c r="X27" s="862"/>
      <c r="Y27" s="862"/>
      <c r="Z27" s="863"/>
      <c r="AA27" s="32"/>
      <c r="AB27" s="492" t="s">
        <v>6222</v>
      </c>
      <c r="AC27" s="492"/>
      <c r="AD27" s="492"/>
      <c r="AE27" s="492"/>
      <c r="AF27" s="492"/>
      <c r="AG27" s="492"/>
      <c r="AH27" s="492"/>
      <c r="AI27" s="492"/>
      <c r="AJ27" s="492"/>
      <c r="AK27" s="862" t="str">
        <f>IF(AK30&amp;AK33&amp;AK36="","",MAX(AK30,AK33,AK36))</f>
        <v/>
      </c>
      <c r="AL27" s="862"/>
      <c r="AM27" s="862"/>
      <c r="AN27" s="862"/>
      <c r="AO27" s="862"/>
      <c r="AP27" s="862"/>
      <c r="AQ27" s="862"/>
      <c r="AR27" s="862"/>
      <c r="AS27" s="862"/>
      <c r="AT27" s="863"/>
      <c r="AU27" s="492"/>
      <c r="AV27" s="492"/>
      <c r="AW27" s="492"/>
      <c r="AX27" s="492"/>
      <c r="AY27" s="492"/>
      <c r="AZ27" s="492"/>
      <c r="BA27" s="492"/>
      <c r="BB27" s="492"/>
      <c r="BC27" s="492"/>
      <c r="BD27" s="493"/>
      <c r="BE27" s="32"/>
      <c r="BF27" s="492" t="s">
        <v>6222</v>
      </c>
      <c r="BG27" s="492"/>
      <c r="BH27" s="492"/>
      <c r="BI27" s="492"/>
      <c r="BJ27" s="492"/>
      <c r="BK27" s="492"/>
      <c r="BL27" s="492"/>
      <c r="BM27" s="492"/>
      <c r="BN27" s="492"/>
      <c r="BO27" s="862" t="str">
        <f>IF(BO30&amp;BO33&amp;BO36="","",MAX(BO30,BO33,BO36))</f>
        <v/>
      </c>
      <c r="BP27" s="862"/>
      <c r="BQ27" s="862"/>
      <c r="BR27" s="862"/>
      <c r="BS27" s="862"/>
      <c r="BT27" s="862"/>
      <c r="BU27" s="862"/>
      <c r="BV27" s="862"/>
      <c r="BW27" s="862"/>
      <c r="BX27" s="863"/>
      <c r="BY27" s="32"/>
      <c r="BZ27" s="492" t="s">
        <v>6222</v>
      </c>
      <c r="CA27" s="492"/>
      <c r="CB27" s="492"/>
      <c r="CC27" s="492"/>
      <c r="CD27" s="492"/>
      <c r="CE27" s="492"/>
      <c r="CF27" s="492"/>
      <c r="CG27" s="492"/>
      <c r="CH27" s="492"/>
      <c r="CI27" s="862" t="str">
        <f>IF(CI30&amp;CI33&amp;CI36="","",MAX(CI30,CI33,CI36))</f>
        <v/>
      </c>
      <c r="CJ27" s="862"/>
      <c r="CK27" s="862"/>
      <c r="CL27" s="862"/>
      <c r="CM27" s="862"/>
      <c r="CN27" s="862"/>
      <c r="CO27" s="862"/>
      <c r="CP27" s="862"/>
      <c r="CQ27" s="862"/>
      <c r="CR27" s="863"/>
      <c r="CS27" s="450"/>
      <c r="CT27" s="492"/>
      <c r="CU27" s="492"/>
      <c r="CV27" s="492"/>
      <c r="CW27" s="492"/>
      <c r="CX27" s="492"/>
      <c r="CY27" s="492"/>
      <c r="CZ27" s="492"/>
      <c r="DA27" s="492"/>
      <c r="DB27" s="861"/>
    </row>
    <row r="28" spans="1:106" ht="24.75" customHeight="1">
      <c r="A28" s="850"/>
      <c r="B28" s="851"/>
      <c r="C28" s="872"/>
      <c r="D28" s="873"/>
      <c r="E28" s="864" t="s">
        <v>2639</v>
      </c>
      <c r="F28" s="865"/>
      <c r="G28" s="125"/>
      <c r="H28" s="444" t="s">
        <v>2640</v>
      </c>
      <c r="I28" s="444"/>
      <c r="J28" s="444"/>
      <c r="K28" s="444"/>
      <c r="L28" s="444"/>
      <c r="M28" s="444"/>
      <c r="N28" s="444"/>
      <c r="O28" s="444"/>
      <c r="P28" s="444"/>
      <c r="Q28" s="444"/>
      <c r="R28" s="444"/>
      <c r="S28" s="444"/>
      <c r="T28" s="444"/>
      <c r="U28" s="444"/>
      <c r="V28" s="444"/>
      <c r="W28" s="444"/>
      <c r="X28" s="444"/>
      <c r="Y28" s="444"/>
      <c r="Z28" s="858"/>
      <c r="AA28" s="125"/>
      <c r="AB28" s="444" t="s">
        <v>2641</v>
      </c>
      <c r="AC28" s="444"/>
      <c r="AD28" s="444"/>
      <c r="AE28" s="444"/>
      <c r="AF28" s="444"/>
      <c r="AG28" s="444"/>
      <c r="AH28" s="444"/>
      <c r="AI28" s="444"/>
      <c r="AJ28" s="444"/>
      <c r="AK28" s="444"/>
      <c r="AL28" s="444"/>
      <c r="AM28" s="444"/>
      <c r="AN28" s="444"/>
      <c r="AO28" s="444"/>
      <c r="AP28" s="444"/>
      <c r="AQ28" s="444"/>
      <c r="AR28" s="444"/>
      <c r="AS28" s="444"/>
      <c r="AT28" s="858"/>
      <c r="AU28" s="574"/>
      <c r="AV28" s="574"/>
      <c r="AW28" s="574"/>
      <c r="AX28" s="574"/>
      <c r="AY28" s="574"/>
      <c r="AZ28" s="574"/>
      <c r="BA28" s="574"/>
      <c r="BB28" s="574"/>
      <c r="BC28" s="574"/>
      <c r="BD28" s="845"/>
      <c r="BE28" s="125"/>
      <c r="BF28" s="444" t="s">
        <v>2642</v>
      </c>
      <c r="BG28" s="444"/>
      <c r="BH28" s="444"/>
      <c r="BI28" s="444"/>
      <c r="BJ28" s="444"/>
      <c r="BK28" s="444"/>
      <c r="BL28" s="444"/>
      <c r="BM28" s="444"/>
      <c r="BN28" s="444"/>
      <c r="BO28" s="444"/>
      <c r="BP28" s="444"/>
      <c r="BQ28" s="444"/>
      <c r="BR28" s="444"/>
      <c r="BS28" s="444"/>
      <c r="BT28" s="444"/>
      <c r="BU28" s="444"/>
      <c r="BV28" s="444"/>
      <c r="BW28" s="444"/>
      <c r="BX28" s="858"/>
      <c r="BY28" s="121"/>
      <c r="BZ28" s="321" t="s">
        <v>2643</v>
      </c>
      <c r="CA28" s="321"/>
      <c r="CB28" s="321"/>
      <c r="CC28" s="321"/>
      <c r="CD28" s="321"/>
      <c r="CE28" s="321"/>
      <c r="CF28" s="321"/>
      <c r="CG28" s="321"/>
      <c r="CH28" s="321"/>
      <c r="CI28" s="321"/>
      <c r="CJ28" s="321"/>
      <c r="CK28" s="321"/>
      <c r="CL28" s="321"/>
      <c r="CM28" s="321"/>
      <c r="CN28" s="321"/>
      <c r="CO28" s="321"/>
      <c r="CP28" s="321"/>
      <c r="CQ28" s="321"/>
      <c r="CR28" s="860"/>
      <c r="CS28" s="432"/>
      <c r="CT28" s="432"/>
      <c r="CU28" s="432"/>
      <c r="CV28" s="432"/>
      <c r="CW28" s="432"/>
      <c r="CX28" s="432"/>
      <c r="CY28" s="432"/>
      <c r="CZ28" s="432"/>
      <c r="DA28" s="432"/>
      <c r="DB28" s="467"/>
    </row>
    <row r="29" spans="1:106" ht="24.75" customHeight="1">
      <c r="A29" s="850"/>
      <c r="B29" s="851"/>
      <c r="C29" s="872"/>
      <c r="D29" s="873"/>
      <c r="E29" s="866"/>
      <c r="F29" s="867"/>
      <c r="G29" s="30" t="s">
        <v>6232</v>
      </c>
      <c r="H29" s="581"/>
      <c r="I29" s="581"/>
      <c r="J29" s="581"/>
      <c r="K29" s="581"/>
      <c r="L29" s="581"/>
      <c r="M29" s="581"/>
      <c r="N29" s="581"/>
      <c r="O29" s="581"/>
      <c r="P29" s="581"/>
      <c r="Q29" s="581"/>
      <c r="R29" s="581"/>
      <c r="S29" s="581"/>
      <c r="T29" s="581"/>
      <c r="U29" s="581"/>
      <c r="V29" s="581"/>
      <c r="W29" s="581"/>
      <c r="X29" s="581"/>
      <c r="Y29" s="581"/>
      <c r="Z29" s="31" t="s">
        <v>6235</v>
      </c>
      <c r="AA29" s="30" t="s">
        <v>6232</v>
      </c>
      <c r="AB29" s="581"/>
      <c r="AC29" s="581"/>
      <c r="AD29" s="581"/>
      <c r="AE29" s="581"/>
      <c r="AF29" s="581"/>
      <c r="AG29" s="581"/>
      <c r="AH29" s="581"/>
      <c r="AI29" s="581"/>
      <c r="AJ29" s="581"/>
      <c r="AK29" s="581"/>
      <c r="AL29" s="581"/>
      <c r="AM29" s="581"/>
      <c r="AN29" s="581"/>
      <c r="AO29" s="581"/>
      <c r="AP29" s="581"/>
      <c r="AQ29" s="581"/>
      <c r="AR29" s="581"/>
      <c r="AS29" s="581"/>
      <c r="AT29" s="31" t="s">
        <v>6235</v>
      </c>
      <c r="AU29" s="432"/>
      <c r="AV29" s="432"/>
      <c r="AW29" s="432"/>
      <c r="AX29" s="432"/>
      <c r="AY29" s="432"/>
      <c r="AZ29" s="432"/>
      <c r="BA29" s="432"/>
      <c r="BB29" s="432"/>
      <c r="BC29" s="432"/>
      <c r="BD29" s="433"/>
      <c r="BE29" s="30" t="s">
        <v>6232</v>
      </c>
      <c r="BF29" s="581"/>
      <c r="BG29" s="581"/>
      <c r="BH29" s="581"/>
      <c r="BI29" s="581"/>
      <c r="BJ29" s="581"/>
      <c r="BK29" s="581"/>
      <c r="BL29" s="581"/>
      <c r="BM29" s="581"/>
      <c r="BN29" s="581"/>
      <c r="BO29" s="581"/>
      <c r="BP29" s="581"/>
      <c r="BQ29" s="581"/>
      <c r="BR29" s="581"/>
      <c r="BS29" s="581"/>
      <c r="BT29" s="581"/>
      <c r="BU29" s="581"/>
      <c r="BV29" s="581"/>
      <c r="BW29" s="581"/>
      <c r="BX29" s="31" t="s">
        <v>6235</v>
      </c>
      <c r="BY29" s="36" t="s">
        <v>6232</v>
      </c>
      <c r="BZ29" s="581"/>
      <c r="CA29" s="581"/>
      <c r="CB29" s="581"/>
      <c r="CC29" s="581"/>
      <c r="CD29" s="581"/>
      <c r="CE29" s="581"/>
      <c r="CF29" s="581"/>
      <c r="CG29" s="581"/>
      <c r="CH29" s="581"/>
      <c r="CI29" s="581"/>
      <c r="CJ29" s="581"/>
      <c r="CK29" s="581"/>
      <c r="CL29" s="581"/>
      <c r="CM29" s="581"/>
      <c r="CN29" s="581"/>
      <c r="CO29" s="581"/>
      <c r="CP29" s="581"/>
      <c r="CQ29" s="581"/>
      <c r="CR29" s="31" t="s">
        <v>6235</v>
      </c>
      <c r="CS29" s="432"/>
      <c r="CT29" s="432"/>
      <c r="CU29" s="432"/>
      <c r="CV29" s="432"/>
      <c r="CW29" s="432"/>
      <c r="CX29" s="432"/>
      <c r="CY29" s="432"/>
      <c r="CZ29" s="432"/>
      <c r="DA29" s="432"/>
      <c r="DB29" s="467"/>
    </row>
    <row r="30" spans="1:106" ht="24.75" customHeight="1">
      <c r="A30" s="850"/>
      <c r="B30" s="851"/>
      <c r="C30" s="872"/>
      <c r="D30" s="873"/>
      <c r="E30" s="866"/>
      <c r="F30" s="867"/>
      <c r="G30" s="13"/>
      <c r="H30" s="847" t="s">
        <v>2616</v>
      </c>
      <c r="I30" s="847"/>
      <c r="J30" s="847"/>
      <c r="K30" s="847"/>
      <c r="L30" s="847"/>
      <c r="M30" s="847"/>
      <c r="N30" s="847"/>
      <c r="O30" s="847"/>
      <c r="P30" s="847"/>
      <c r="Q30" s="551"/>
      <c r="R30" s="551"/>
      <c r="S30" s="551"/>
      <c r="T30" s="551"/>
      <c r="U30" s="551"/>
      <c r="V30" s="551"/>
      <c r="W30" s="551"/>
      <c r="X30" s="551"/>
      <c r="Y30" s="551"/>
      <c r="Z30" s="844"/>
      <c r="AA30" s="13"/>
      <c r="AB30" s="847" t="s">
        <v>2616</v>
      </c>
      <c r="AC30" s="847"/>
      <c r="AD30" s="847"/>
      <c r="AE30" s="847"/>
      <c r="AF30" s="847"/>
      <c r="AG30" s="847"/>
      <c r="AH30" s="847"/>
      <c r="AI30" s="847"/>
      <c r="AJ30" s="847"/>
      <c r="AK30" s="551"/>
      <c r="AL30" s="551"/>
      <c r="AM30" s="551"/>
      <c r="AN30" s="551"/>
      <c r="AO30" s="551"/>
      <c r="AP30" s="551"/>
      <c r="AQ30" s="551"/>
      <c r="AR30" s="551"/>
      <c r="AS30" s="551"/>
      <c r="AT30" s="844"/>
      <c r="AU30" s="469"/>
      <c r="AV30" s="469"/>
      <c r="AW30" s="469"/>
      <c r="AX30" s="469"/>
      <c r="AY30" s="469"/>
      <c r="AZ30" s="469"/>
      <c r="BA30" s="469"/>
      <c r="BB30" s="469"/>
      <c r="BC30" s="469"/>
      <c r="BD30" s="846"/>
      <c r="BE30" s="13"/>
      <c r="BF30" s="847" t="s">
        <v>2616</v>
      </c>
      <c r="BG30" s="847"/>
      <c r="BH30" s="847"/>
      <c r="BI30" s="847"/>
      <c r="BJ30" s="847"/>
      <c r="BK30" s="847"/>
      <c r="BL30" s="847"/>
      <c r="BM30" s="847"/>
      <c r="BN30" s="847"/>
      <c r="BO30" s="551"/>
      <c r="BP30" s="551"/>
      <c r="BQ30" s="551"/>
      <c r="BR30" s="551"/>
      <c r="BS30" s="551"/>
      <c r="BT30" s="551"/>
      <c r="BU30" s="551"/>
      <c r="BV30" s="551"/>
      <c r="BW30" s="551"/>
      <c r="BX30" s="844"/>
      <c r="BY30" s="18"/>
      <c r="BZ30" s="847" t="s">
        <v>2616</v>
      </c>
      <c r="CA30" s="847"/>
      <c r="CB30" s="847"/>
      <c r="CC30" s="847"/>
      <c r="CD30" s="847"/>
      <c r="CE30" s="847"/>
      <c r="CF30" s="847"/>
      <c r="CG30" s="847"/>
      <c r="CH30" s="847"/>
      <c r="CI30" s="551"/>
      <c r="CJ30" s="551"/>
      <c r="CK30" s="551"/>
      <c r="CL30" s="551"/>
      <c r="CM30" s="551"/>
      <c r="CN30" s="551"/>
      <c r="CO30" s="551"/>
      <c r="CP30" s="551"/>
      <c r="CQ30" s="551"/>
      <c r="CR30" s="844"/>
      <c r="CS30" s="469"/>
      <c r="CT30" s="469"/>
      <c r="CU30" s="469"/>
      <c r="CV30" s="469"/>
      <c r="CW30" s="469"/>
      <c r="CX30" s="469"/>
      <c r="CY30" s="469"/>
      <c r="CZ30" s="469"/>
      <c r="DA30" s="469"/>
      <c r="DB30" s="470"/>
    </row>
    <row r="31" spans="1:106" ht="24.75" customHeight="1">
      <c r="A31" s="850"/>
      <c r="B31" s="851"/>
      <c r="C31" s="872"/>
      <c r="D31" s="873"/>
      <c r="E31" s="866"/>
      <c r="F31" s="867"/>
      <c r="G31" s="125"/>
      <c r="H31" s="444" t="s">
        <v>2644</v>
      </c>
      <c r="I31" s="444"/>
      <c r="J31" s="444"/>
      <c r="K31" s="444"/>
      <c r="L31" s="444"/>
      <c r="M31" s="444"/>
      <c r="N31" s="444"/>
      <c r="O31" s="444"/>
      <c r="P31" s="444"/>
      <c r="Q31" s="444"/>
      <c r="R31" s="444"/>
      <c r="S31" s="444"/>
      <c r="T31" s="444"/>
      <c r="U31" s="444"/>
      <c r="V31" s="444"/>
      <c r="W31" s="444"/>
      <c r="X31" s="444"/>
      <c r="Y31" s="444"/>
      <c r="Z31" s="858"/>
      <c r="AA31" s="125"/>
      <c r="AB31" s="444" t="s">
        <v>2645</v>
      </c>
      <c r="AC31" s="444"/>
      <c r="AD31" s="444"/>
      <c r="AE31" s="444"/>
      <c r="AF31" s="444"/>
      <c r="AG31" s="444"/>
      <c r="AH31" s="444"/>
      <c r="AI31" s="444"/>
      <c r="AJ31" s="444"/>
      <c r="AK31" s="444"/>
      <c r="AL31" s="444"/>
      <c r="AM31" s="444"/>
      <c r="AN31" s="444"/>
      <c r="AO31" s="444"/>
      <c r="AP31" s="444"/>
      <c r="AQ31" s="444"/>
      <c r="AR31" s="444"/>
      <c r="AS31" s="444"/>
      <c r="AT31" s="858"/>
      <c r="AU31" s="574"/>
      <c r="AV31" s="574"/>
      <c r="AW31" s="574"/>
      <c r="AX31" s="574"/>
      <c r="AY31" s="574"/>
      <c r="AZ31" s="574"/>
      <c r="BA31" s="574"/>
      <c r="BB31" s="574"/>
      <c r="BC31" s="574"/>
      <c r="BD31" s="845"/>
      <c r="BE31" s="125"/>
      <c r="BF31" s="444" t="s">
        <v>2646</v>
      </c>
      <c r="BG31" s="444"/>
      <c r="BH31" s="444"/>
      <c r="BI31" s="444"/>
      <c r="BJ31" s="444"/>
      <c r="BK31" s="444"/>
      <c r="BL31" s="444"/>
      <c r="BM31" s="444"/>
      <c r="BN31" s="444"/>
      <c r="BO31" s="444"/>
      <c r="BP31" s="444"/>
      <c r="BQ31" s="444"/>
      <c r="BR31" s="444"/>
      <c r="BS31" s="444"/>
      <c r="BT31" s="444"/>
      <c r="BU31" s="444"/>
      <c r="BV31" s="444"/>
      <c r="BW31" s="444"/>
      <c r="BX31" s="858"/>
      <c r="BY31" s="121"/>
      <c r="BZ31" s="321" t="s">
        <v>2647</v>
      </c>
      <c r="CA31" s="321"/>
      <c r="CB31" s="321"/>
      <c r="CC31" s="321"/>
      <c r="CD31" s="321"/>
      <c r="CE31" s="321"/>
      <c r="CF31" s="321"/>
      <c r="CG31" s="321"/>
      <c r="CH31" s="321"/>
      <c r="CI31" s="321"/>
      <c r="CJ31" s="321"/>
      <c r="CK31" s="321"/>
      <c r="CL31" s="321"/>
      <c r="CM31" s="321"/>
      <c r="CN31" s="321"/>
      <c r="CO31" s="321"/>
      <c r="CP31" s="321"/>
      <c r="CQ31" s="321"/>
      <c r="CR31" s="860"/>
      <c r="CS31" s="432"/>
      <c r="CT31" s="432"/>
      <c r="CU31" s="432"/>
      <c r="CV31" s="432"/>
      <c r="CW31" s="432"/>
      <c r="CX31" s="432"/>
      <c r="CY31" s="432"/>
      <c r="CZ31" s="432"/>
      <c r="DA31" s="432"/>
      <c r="DB31" s="467"/>
    </row>
    <row r="32" spans="1:106" ht="24.75" customHeight="1">
      <c r="A32" s="850"/>
      <c r="B32" s="851"/>
      <c r="C32" s="872"/>
      <c r="D32" s="873"/>
      <c r="E32" s="866"/>
      <c r="F32" s="867"/>
      <c r="G32" s="30" t="s">
        <v>6232</v>
      </c>
      <c r="H32" s="581"/>
      <c r="I32" s="581"/>
      <c r="J32" s="581"/>
      <c r="K32" s="581"/>
      <c r="L32" s="581"/>
      <c r="M32" s="581"/>
      <c r="N32" s="581"/>
      <c r="O32" s="581"/>
      <c r="P32" s="581"/>
      <c r="Q32" s="581"/>
      <c r="R32" s="581"/>
      <c r="S32" s="581"/>
      <c r="T32" s="581"/>
      <c r="U32" s="581"/>
      <c r="V32" s="581"/>
      <c r="W32" s="581"/>
      <c r="X32" s="581"/>
      <c r="Y32" s="581"/>
      <c r="Z32" s="31" t="s">
        <v>6235</v>
      </c>
      <c r="AA32" s="30" t="s">
        <v>6232</v>
      </c>
      <c r="AB32" s="581"/>
      <c r="AC32" s="581"/>
      <c r="AD32" s="581"/>
      <c r="AE32" s="581"/>
      <c r="AF32" s="581"/>
      <c r="AG32" s="581"/>
      <c r="AH32" s="581"/>
      <c r="AI32" s="581"/>
      <c r="AJ32" s="581"/>
      <c r="AK32" s="581"/>
      <c r="AL32" s="581"/>
      <c r="AM32" s="581"/>
      <c r="AN32" s="581"/>
      <c r="AO32" s="581"/>
      <c r="AP32" s="581"/>
      <c r="AQ32" s="581"/>
      <c r="AR32" s="581"/>
      <c r="AS32" s="581"/>
      <c r="AT32" s="31" t="s">
        <v>6235</v>
      </c>
      <c r="AU32" s="432"/>
      <c r="AV32" s="432"/>
      <c r="AW32" s="432"/>
      <c r="AX32" s="432"/>
      <c r="AY32" s="432"/>
      <c r="AZ32" s="432"/>
      <c r="BA32" s="432"/>
      <c r="BB32" s="432"/>
      <c r="BC32" s="432"/>
      <c r="BD32" s="433"/>
      <c r="BE32" s="30" t="s">
        <v>6232</v>
      </c>
      <c r="BF32" s="581"/>
      <c r="BG32" s="581"/>
      <c r="BH32" s="581"/>
      <c r="BI32" s="581"/>
      <c r="BJ32" s="581"/>
      <c r="BK32" s="581"/>
      <c r="BL32" s="581"/>
      <c r="BM32" s="581"/>
      <c r="BN32" s="581"/>
      <c r="BO32" s="581"/>
      <c r="BP32" s="581"/>
      <c r="BQ32" s="581"/>
      <c r="BR32" s="581"/>
      <c r="BS32" s="581"/>
      <c r="BT32" s="581"/>
      <c r="BU32" s="581"/>
      <c r="BV32" s="581"/>
      <c r="BW32" s="581"/>
      <c r="BX32" s="31" t="s">
        <v>6235</v>
      </c>
      <c r="BY32" s="36" t="s">
        <v>6232</v>
      </c>
      <c r="BZ32" s="581"/>
      <c r="CA32" s="581"/>
      <c r="CB32" s="581"/>
      <c r="CC32" s="581"/>
      <c r="CD32" s="581"/>
      <c r="CE32" s="581"/>
      <c r="CF32" s="581"/>
      <c r="CG32" s="581"/>
      <c r="CH32" s="581"/>
      <c r="CI32" s="581"/>
      <c r="CJ32" s="581"/>
      <c r="CK32" s="581"/>
      <c r="CL32" s="581"/>
      <c r="CM32" s="581"/>
      <c r="CN32" s="581"/>
      <c r="CO32" s="581"/>
      <c r="CP32" s="581"/>
      <c r="CQ32" s="581"/>
      <c r="CR32" s="31" t="s">
        <v>6235</v>
      </c>
      <c r="CS32" s="432"/>
      <c r="CT32" s="432"/>
      <c r="CU32" s="432"/>
      <c r="CV32" s="432"/>
      <c r="CW32" s="432"/>
      <c r="CX32" s="432"/>
      <c r="CY32" s="432"/>
      <c r="CZ32" s="432"/>
      <c r="DA32" s="432"/>
      <c r="DB32" s="467"/>
    </row>
    <row r="33" spans="1:106" ht="24.75" customHeight="1">
      <c r="A33" s="850"/>
      <c r="B33" s="851"/>
      <c r="C33" s="872"/>
      <c r="D33" s="873"/>
      <c r="E33" s="866"/>
      <c r="F33" s="867"/>
      <c r="G33" s="13"/>
      <c r="H33" s="847" t="s">
        <v>2616</v>
      </c>
      <c r="I33" s="847"/>
      <c r="J33" s="847"/>
      <c r="K33" s="847"/>
      <c r="L33" s="847"/>
      <c r="M33" s="847"/>
      <c r="N33" s="847"/>
      <c r="O33" s="847"/>
      <c r="P33" s="847"/>
      <c r="Q33" s="551"/>
      <c r="R33" s="551"/>
      <c r="S33" s="551"/>
      <c r="T33" s="551"/>
      <c r="U33" s="551"/>
      <c r="V33" s="551"/>
      <c r="W33" s="551"/>
      <c r="X33" s="551"/>
      <c r="Y33" s="551"/>
      <c r="Z33" s="844"/>
      <c r="AA33" s="13"/>
      <c r="AB33" s="847" t="s">
        <v>2616</v>
      </c>
      <c r="AC33" s="847"/>
      <c r="AD33" s="847"/>
      <c r="AE33" s="847"/>
      <c r="AF33" s="847"/>
      <c r="AG33" s="847"/>
      <c r="AH33" s="847"/>
      <c r="AI33" s="847"/>
      <c r="AJ33" s="847"/>
      <c r="AK33" s="551"/>
      <c r="AL33" s="551"/>
      <c r="AM33" s="551"/>
      <c r="AN33" s="551"/>
      <c r="AO33" s="551"/>
      <c r="AP33" s="551"/>
      <c r="AQ33" s="551"/>
      <c r="AR33" s="551"/>
      <c r="AS33" s="551"/>
      <c r="AT33" s="844"/>
      <c r="AU33" s="469"/>
      <c r="AV33" s="469"/>
      <c r="AW33" s="469"/>
      <c r="AX33" s="469"/>
      <c r="AY33" s="469"/>
      <c r="AZ33" s="469"/>
      <c r="BA33" s="469"/>
      <c r="BB33" s="469"/>
      <c r="BC33" s="469"/>
      <c r="BD33" s="846"/>
      <c r="BE33" s="13"/>
      <c r="BF33" s="847" t="s">
        <v>2616</v>
      </c>
      <c r="BG33" s="847"/>
      <c r="BH33" s="847"/>
      <c r="BI33" s="847"/>
      <c r="BJ33" s="847"/>
      <c r="BK33" s="847"/>
      <c r="BL33" s="847"/>
      <c r="BM33" s="847"/>
      <c r="BN33" s="847"/>
      <c r="BO33" s="551"/>
      <c r="BP33" s="551"/>
      <c r="BQ33" s="551"/>
      <c r="BR33" s="551"/>
      <c r="BS33" s="551"/>
      <c r="BT33" s="551"/>
      <c r="BU33" s="551"/>
      <c r="BV33" s="551"/>
      <c r="BW33" s="551"/>
      <c r="BX33" s="844"/>
      <c r="BY33" s="18"/>
      <c r="BZ33" s="847" t="s">
        <v>2616</v>
      </c>
      <c r="CA33" s="847"/>
      <c r="CB33" s="847"/>
      <c r="CC33" s="847"/>
      <c r="CD33" s="847"/>
      <c r="CE33" s="847"/>
      <c r="CF33" s="847"/>
      <c r="CG33" s="847"/>
      <c r="CH33" s="847"/>
      <c r="CI33" s="551"/>
      <c r="CJ33" s="551"/>
      <c r="CK33" s="551"/>
      <c r="CL33" s="551"/>
      <c r="CM33" s="551"/>
      <c r="CN33" s="551"/>
      <c r="CO33" s="551"/>
      <c r="CP33" s="551"/>
      <c r="CQ33" s="551"/>
      <c r="CR33" s="844"/>
      <c r="CS33" s="469"/>
      <c r="CT33" s="469"/>
      <c r="CU33" s="469"/>
      <c r="CV33" s="469"/>
      <c r="CW33" s="469"/>
      <c r="CX33" s="469"/>
      <c r="CY33" s="469"/>
      <c r="CZ33" s="469"/>
      <c r="DA33" s="469"/>
      <c r="DB33" s="470"/>
    </row>
    <row r="34" spans="1:106" ht="24.75" customHeight="1">
      <c r="A34" s="850"/>
      <c r="B34" s="851"/>
      <c r="C34" s="872"/>
      <c r="D34" s="873"/>
      <c r="E34" s="866"/>
      <c r="F34" s="867"/>
      <c r="G34" s="125" t="b">
        <v>0</v>
      </c>
      <c r="H34" s="744"/>
      <c r="I34" s="744"/>
      <c r="J34" s="744"/>
      <c r="K34" s="744"/>
      <c r="L34" s="744"/>
      <c r="M34" s="744"/>
      <c r="N34" s="744"/>
      <c r="O34" s="744"/>
      <c r="P34" s="744"/>
      <c r="Q34" s="744"/>
      <c r="R34" s="744"/>
      <c r="S34" s="744"/>
      <c r="T34" s="744"/>
      <c r="U34" s="744"/>
      <c r="V34" s="744"/>
      <c r="W34" s="744"/>
      <c r="X34" s="744"/>
      <c r="Y34" s="744"/>
      <c r="Z34" s="859"/>
      <c r="AA34" s="125"/>
      <c r="AB34" s="744"/>
      <c r="AC34" s="744"/>
      <c r="AD34" s="744"/>
      <c r="AE34" s="744"/>
      <c r="AF34" s="744"/>
      <c r="AG34" s="744"/>
      <c r="AH34" s="744"/>
      <c r="AI34" s="744"/>
      <c r="AJ34" s="744"/>
      <c r="AK34" s="744"/>
      <c r="AL34" s="744"/>
      <c r="AM34" s="744"/>
      <c r="AN34" s="744"/>
      <c r="AO34" s="744"/>
      <c r="AP34" s="744"/>
      <c r="AQ34" s="744"/>
      <c r="AR34" s="744"/>
      <c r="AS34" s="744"/>
      <c r="AT34" s="859"/>
      <c r="AU34" s="574"/>
      <c r="AV34" s="574"/>
      <c r="AW34" s="574"/>
      <c r="AX34" s="574"/>
      <c r="AY34" s="574"/>
      <c r="AZ34" s="574"/>
      <c r="BA34" s="574"/>
      <c r="BB34" s="574"/>
      <c r="BC34" s="574"/>
      <c r="BD34" s="845"/>
      <c r="BE34" s="125"/>
      <c r="BF34" s="444" t="s">
        <v>2648</v>
      </c>
      <c r="BG34" s="444"/>
      <c r="BH34" s="444"/>
      <c r="BI34" s="444"/>
      <c r="BJ34" s="444"/>
      <c r="BK34" s="444"/>
      <c r="BL34" s="444"/>
      <c r="BM34" s="444"/>
      <c r="BN34" s="444"/>
      <c r="BO34" s="444"/>
      <c r="BP34" s="444"/>
      <c r="BQ34" s="444"/>
      <c r="BR34" s="444"/>
      <c r="BS34" s="444"/>
      <c r="BT34" s="444"/>
      <c r="BU34" s="444"/>
      <c r="BV34" s="444"/>
      <c r="BW34" s="444"/>
      <c r="BX34" s="858"/>
      <c r="BY34" s="121"/>
      <c r="BZ34" s="856"/>
      <c r="CA34" s="856"/>
      <c r="CB34" s="856"/>
      <c r="CC34" s="856"/>
      <c r="CD34" s="856"/>
      <c r="CE34" s="856"/>
      <c r="CF34" s="856"/>
      <c r="CG34" s="856"/>
      <c r="CH34" s="856"/>
      <c r="CI34" s="856"/>
      <c r="CJ34" s="856"/>
      <c r="CK34" s="856"/>
      <c r="CL34" s="856"/>
      <c r="CM34" s="856"/>
      <c r="CN34" s="856"/>
      <c r="CO34" s="856"/>
      <c r="CP34" s="856"/>
      <c r="CQ34" s="856"/>
      <c r="CR34" s="857"/>
      <c r="CS34" s="432"/>
      <c r="CT34" s="432"/>
      <c r="CU34" s="432"/>
      <c r="CV34" s="432"/>
      <c r="CW34" s="432"/>
      <c r="CX34" s="432"/>
      <c r="CY34" s="432"/>
      <c r="CZ34" s="432"/>
      <c r="DA34" s="432"/>
      <c r="DB34" s="467"/>
    </row>
    <row r="35" spans="1:106" ht="24.75" customHeight="1">
      <c r="A35" s="850"/>
      <c r="B35" s="851"/>
      <c r="C35" s="872"/>
      <c r="D35" s="873"/>
      <c r="E35" s="866"/>
      <c r="F35" s="867"/>
      <c r="G35" s="30" t="s">
        <v>6232</v>
      </c>
      <c r="H35" s="581"/>
      <c r="I35" s="581"/>
      <c r="J35" s="581"/>
      <c r="K35" s="581"/>
      <c r="L35" s="581"/>
      <c r="M35" s="581"/>
      <c r="N35" s="581"/>
      <c r="O35" s="581"/>
      <c r="P35" s="581"/>
      <c r="Q35" s="581"/>
      <c r="R35" s="581"/>
      <c r="S35" s="581"/>
      <c r="T35" s="581"/>
      <c r="U35" s="581"/>
      <c r="V35" s="581"/>
      <c r="W35" s="581"/>
      <c r="X35" s="581"/>
      <c r="Y35" s="581"/>
      <c r="Z35" s="31" t="s">
        <v>6235</v>
      </c>
      <c r="AA35" s="30" t="s">
        <v>6232</v>
      </c>
      <c r="AB35" s="581"/>
      <c r="AC35" s="581"/>
      <c r="AD35" s="581"/>
      <c r="AE35" s="581"/>
      <c r="AF35" s="581"/>
      <c r="AG35" s="581"/>
      <c r="AH35" s="581"/>
      <c r="AI35" s="581"/>
      <c r="AJ35" s="581"/>
      <c r="AK35" s="581"/>
      <c r="AL35" s="581"/>
      <c r="AM35" s="581"/>
      <c r="AN35" s="581"/>
      <c r="AO35" s="581"/>
      <c r="AP35" s="581"/>
      <c r="AQ35" s="581"/>
      <c r="AR35" s="581"/>
      <c r="AS35" s="581"/>
      <c r="AT35" s="31" t="s">
        <v>6235</v>
      </c>
      <c r="AU35" s="432"/>
      <c r="AV35" s="432"/>
      <c r="AW35" s="432"/>
      <c r="AX35" s="432"/>
      <c r="AY35" s="432"/>
      <c r="AZ35" s="432"/>
      <c r="BA35" s="432"/>
      <c r="BB35" s="432"/>
      <c r="BC35" s="432"/>
      <c r="BD35" s="433"/>
      <c r="BE35" s="30" t="s">
        <v>6232</v>
      </c>
      <c r="BF35" s="581"/>
      <c r="BG35" s="581"/>
      <c r="BH35" s="581"/>
      <c r="BI35" s="581"/>
      <c r="BJ35" s="581"/>
      <c r="BK35" s="581"/>
      <c r="BL35" s="581"/>
      <c r="BM35" s="581"/>
      <c r="BN35" s="581"/>
      <c r="BO35" s="581"/>
      <c r="BP35" s="581"/>
      <c r="BQ35" s="581"/>
      <c r="BR35" s="581"/>
      <c r="BS35" s="581"/>
      <c r="BT35" s="581"/>
      <c r="BU35" s="581"/>
      <c r="BV35" s="581"/>
      <c r="BW35" s="581"/>
      <c r="BX35" s="31" t="s">
        <v>6235</v>
      </c>
      <c r="BY35" s="36" t="s">
        <v>6232</v>
      </c>
      <c r="BZ35" s="581"/>
      <c r="CA35" s="581"/>
      <c r="CB35" s="581"/>
      <c r="CC35" s="581"/>
      <c r="CD35" s="581"/>
      <c r="CE35" s="581"/>
      <c r="CF35" s="581"/>
      <c r="CG35" s="581"/>
      <c r="CH35" s="581"/>
      <c r="CI35" s="581"/>
      <c r="CJ35" s="581"/>
      <c r="CK35" s="581"/>
      <c r="CL35" s="581"/>
      <c r="CM35" s="581"/>
      <c r="CN35" s="581"/>
      <c r="CO35" s="581"/>
      <c r="CP35" s="581"/>
      <c r="CQ35" s="581"/>
      <c r="CR35" s="31" t="s">
        <v>6235</v>
      </c>
      <c r="CS35" s="432"/>
      <c r="CT35" s="432"/>
      <c r="CU35" s="432"/>
      <c r="CV35" s="432"/>
      <c r="CW35" s="432"/>
      <c r="CX35" s="432"/>
      <c r="CY35" s="432"/>
      <c r="CZ35" s="432"/>
      <c r="DA35" s="432"/>
      <c r="DB35" s="467"/>
    </row>
    <row r="36" spans="1:106" ht="24.75" customHeight="1">
      <c r="A36" s="876"/>
      <c r="B36" s="877"/>
      <c r="C36" s="874"/>
      <c r="D36" s="875"/>
      <c r="E36" s="868"/>
      <c r="F36" s="869"/>
      <c r="G36" s="13"/>
      <c r="H36" s="847" t="s">
        <v>2616</v>
      </c>
      <c r="I36" s="847"/>
      <c r="J36" s="847"/>
      <c r="K36" s="847"/>
      <c r="L36" s="847"/>
      <c r="M36" s="847"/>
      <c r="N36" s="847"/>
      <c r="O36" s="847"/>
      <c r="P36" s="847"/>
      <c r="Q36" s="551"/>
      <c r="R36" s="551"/>
      <c r="S36" s="551"/>
      <c r="T36" s="551"/>
      <c r="U36" s="551"/>
      <c r="V36" s="551"/>
      <c r="W36" s="551"/>
      <c r="X36" s="551"/>
      <c r="Y36" s="551"/>
      <c r="Z36" s="844"/>
      <c r="AA36" s="13"/>
      <c r="AB36" s="847" t="s">
        <v>2616</v>
      </c>
      <c r="AC36" s="847"/>
      <c r="AD36" s="847"/>
      <c r="AE36" s="847"/>
      <c r="AF36" s="847"/>
      <c r="AG36" s="847"/>
      <c r="AH36" s="847"/>
      <c r="AI36" s="847"/>
      <c r="AJ36" s="847"/>
      <c r="AK36" s="551"/>
      <c r="AL36" s="551"/>
      <c r="AM36" s="551"/>
      <c r="AN36" s="551"/>
      <c r="AO36" s="551"/>
      <c r="AP36" s="551"/>
      <c r="AQ36" s="551"/>
      <c r="AR36" s="551"/>
      <c r="AS36" s="551"/>
      <c r="AT36" s="844"/>
      <c r="AU36" s="469"/>
      <c r="AV36" s="469"/>
      <c r="AW36" s="469"/>
      <c r="AX36" s="469"/>
      <c r="AY36" s="469"/>
      <c r="AZ36" s="469"/>
      <c r="BA36" s="469"/>
      <c r="BB36" s="469"/>
      <c r="BC36" s="469"/>
      <c r="BD36" s="846"/>
      <c r="BE36" s="13"/>
      <c r="BF36" s="847" t="s">
        <v>2616</v>
      </c>
      <c r="BG36" s="847"/>
      <c r="BH36" s="847"/>
      <c r="BI36" s="847"/>
      <c r="BJ36" s="847"/>
      <c r="BK36" s="847"/>
      <c r="BL36" s="847"/>
      <c r="BM36" s="847"/>
      <c r="BN36" s="847"/>
      <c r="BO36" s="551"/>
      <c r="BP36" s="551"/>
      <c r="BQ36" s="551"/>
      <c r="BR36" s="551"/>
      <c r="BS36" s="551"/>
      <c r="BT36" s="551"/>
      <c r="BU36" s="551"/>
      <c r="BV36" s="551"/>
      <c r="BW36" s="551"/>
      <c r="BX36" s="844"/>
      <c r="BY36" s="18"/>
      <c r="BZ36" s="847" t="s">
        <v>2616</v>
      </c>
      <c r="CA36" s="847"/>
      <c r="CB36" s="847"/>
      <c r="CC36" s="847"/>
      <c r="CD36" s="847"/>
      <c r="CE36" s="847"/>
      <c r="CF36" s="847"/>
      <c r="CG36" s="847"/>
      <c r="CH36" s="847"/>
      <c r="CI36" s="551"/>
      <c r="CJ36" s="551"/>
      <c r="CK36" s="551"/>
      <c r="CL36" s="551"/>
      <c r="CM36" s="551"/>
      <c r="CN36" s="551"/>
      <c r="CO36" s="551"/>
      <c r="CP36" s="551"/>
      <c r="CQ36" s="551"/>
      <c r="CR36" s="844"/>
      <c r="CS36" s="469"/>
      <c r="CT36" s="469"/>
      <c r="CU36" s="469"/>
      <c r="CV36" s="469"/>
      <c r="CW36" s="469"/>
      <c r="CX36" s="469"/>
      <c r="CY36" s="469"/>
      <c r="CZ36" s="469"/>
      <c r="DA36" s="469"/>
      <c r="DB36" s="470"/>
    </row>
    <row r="37" spans="1:106" ht="24.75" customHeight="1">
      <c r="A37" s="848" t="s">
        <v>1567</v>
      </c>
      <c r="B37" s="849"/>
      <c r="C37" s="358" t="s">
        <v>2611</v>
      </c>
      <c r="D37" s="352"/>
      <c r="E37" s="352"/>
      <c r="F37" s="355"/>
      <c r="G37" s="854" t="str">
        <f>IF(Q11="","",S8-Q11)</f>
        <v/>
      </c>
      <c r="H37" s="855"/>
      <c r="I37" s="855"/>
      <c r="J37" s="425"/>
      <c r="K37" s="425"/>
      <c r="L37" s="425"/>
      <c r="M37" s="425"/>
      <c r="N37" s="425"/>
      <c r="O37" s="425"/>
      <c r="P37" s="425"/>
      <c r="Q37" s="425"/>
      <c r="R37" s="425"/>
      <c r="S37" s="425"/>
      <c r="T37" s="425"/>
      <c r="U37" s="425"/>
      <c r="V37" s="425"/>
      <c r="W37" s="425"/>
      <c r="X37" s="350" t="str">
        <f t="shared" ref="X37:X43" si="0">IF(J37="","",VLOOKUP(J37,バリアンスＣＤ,2,FALSE))</f>
        <v/>
      </c>
      <c r="Y37" s="350"/>
      <c r="Z37" s="375"/>
      <c r="AA37" s="836" t="str">
        <f>IF(AK11="","",AM8-AK11)</f>
        <v/>
      </c>
      <c r="AB37" s="837"/>
      <c r="AC37" s="837"/>
      <c r="AD37" s="425"/>
      <c r="AE37" s="425"/>
      <c r="AF37" s="425"/>
      <c r="AG37" s="425"/>
      <c r="AH37" s="425"/>
      <c r="AI37" s="425"/>
      <c r="AJ37" s="425"/>
      <c r="AK37" s="425"/>
      <c r="AL37" s="425"/>
      <c r="AM37" s="425"/>
      <c r="AN37" s="425"/>
      <c r="AO37" s="425"/>
      <c r="AP37" s="425"/>
      <c r="AQ37" s="425"/>
      <c r="AR37" s="350" t="str">
        <f t="shared" ref="AR37:AR43" si="1">IF(AD37="","",VLOOKUP(AD37,バリアンスＣＤ,2,FALSE))</f>
        <v/>
      </c>
      <c r="AS37" s="350"/>
      <c r="AT37" s="375"/>
      <c r="AU37" s="611"/>
      <c r="AV37" s="425"/>
      <c r="AW37" s="425"/>
      <c r="AX37" s="425"/>
      <c r="AY37" s="425"/>
      <c r="AZ37" s="425"/>
      <c r="BA37" s="425"/>
      <c r="BB37" s="425"/>
      <c r="BC37" s="425"/>
      <c r="BD37" s="838"/>
      <c r="BE37" s="836" t="str">
        <f>IF(BO11="","",BQ8-BO11)</f>
        <v/>
      </c>
      <c r="BF37" s="837"/>
      <c r="BG37" s="837"/>
      <c r="BH37" s="425"/>
      <c r="BI37" s="425"/>
      <c r="BJ37" s="425"/>
      <c r="BK37" s="425"/>
      <c r="BL37" s="425"/>
      <c r="BM37" s="425"/>
      <c r="BN37" s="425"/>
      <c r="BO37" s="425"/>
      <c r="BP37" s="425"/>
      <c r="BQ37" s="425"/>
      <c r="BR37" s="425"/>
      <c r="BS37" s="425"/>
      <c r="BT37" s="425"/>
      <c r="BU37" s="425"/>
      <c r="BV37" s="350" t="str">
        <f t="shared" ref="BV37:BV43" si="2">IF(BH37="","",VLOOKUP(BH37,バリアンスＣＤ,2,FALSE))</f>
        <v/>
      </c>
      <c r="BW37" s="350"/>
      <c r="BX37" s="375"/>
      <c r="BY37" s="836" t="str">
        <f>IF(CI11="","",CK8-CI11)</f>
        <v/>
      </c>
      <c r="BZ37" s="837"/>
      <c r="CA37" s="837"/>
      <c r="CB37" s="425"/>
      <c r="CC37" s="425"/>
      <c r="CD37" s="425"/>
      <c r="CE37" s="425"/>
      <c r="CF37" s="425"/>
      <c r="CG37" s="425"/>
      <c r="CH37" s="425"/>
      <c r="CI37" s="425"/>
      <c r="CJ37" s="425"/>
      <c r="CK37" s="425"/>
      <c r="CL37" s="425"/>
      <c r="CM37" s="425"/>
      <c r="CN37" s="425"/>
      <c r="CO37" s="425"/>
      <c r="CP37" s="350" t="str">
        <f t="shared" ref="CP37:CP43" si="3">IF(CB37="","",VLOOKUP(CB37,バリアンスＣＤ,2,FALSE))</f>
        <v/>
      </c>
      <c r="CQ37" s="350"/>
      <c r="CR37" s="375"/>
      <c r="CS37" s="611"/>
      <c r="CT37" s="425"/>
      <c r="CU37" s="425"/>
      <c r="CV37" s="425"/>
      <c r="CW37" s="425"/>
      <c r="CX37" s="425"/>
      <c r="CY37" s="425"/>
      <c r="CZ37" s="425"/>
      <c r="DA37" s="425"/>
      <c r="DB37" s="612"/>
    </row>
    <row r="38" spans="1:106" ht="24.75" customHeight="1">
      <c r="A38" s="850"/>
      <c r="B38" s="851"/>
      <c r="C38" s="358" t="s">
        <v>1566</v>
      </c>
      <c r="D38" s="352"/>
      <c r="E38" s="352"/>
      <c r="F38" s="355"/>
      <c r="G38" s="836" t="str">
        <f>IF(Q14="","",S8-Q14)</f>
        <v/>
      </c>
      <c r="H38" s="837"/>
      <c r="I38" s="837"/>
      <c r="J38" s="425"/>
      <c r="K38" s="425"/>
      <c r="L38" s="425"/>
      <c r="M38" s="425"/>
      <c r="N38" s="425"/>
      <c r="O38" s="425"/>
      <c r="P38" s="425"/>
      <c r="Q38" s="425"/>
      <c r="R38" s="425"/>
      <c r="S38" s="425"/>
      <c r="T38" s="425"/>
      <c r="U38" s="425"/>
      <c r="V38" s="425"/>
      <c r="W38" s="425"/>
      <c r="X38" s="350" t="str">
        <f t="shared" si="0"/>
        <v/>
      </c>
      <c r="Y38" s="350"/>
      <c r="Z38" s="375"/>
      <c r="AA38" s="836" t="str">
        <f>IF(AK14="","",AM8-AK14)</f>
        <v/>
      </c>
      <c r="AB38" s="837"/>
      <c r="AC38" s="837"/>
      <c r="AD38" s="425"/>
      <c r="AE38" s="425"/>
      <c r="AF38" s="425"/>
      <c r="AG38" s="425"/>
      <c r="AH38" s="425"/>
      <c r="AI38" s="425"/>
      <c r="AJ38" s="425"/>
      <c r="AK38" s="425"/>
      <c r="AL38" s="425"/>
      <c r="AM38" s="425"/>
      <c r="AN38" s="425"/>
      <c r="AO38" s="425"/>
      <c r="AP38" s="425"/>
      <c r="AQ38" s="425"/>
      <c r="AR38" s="350" t="str">
        <f t="shared" si="1"/>
        <v/>
      </c>
      <c r="AS38" s="350"/>
      <c r="AT38" s="375"/>
      <c r="AU38" s="611"/>
      <c r="AV38" s="425"/>
      <c r="AW38" s="425"/>
      <c r="AX38" s="425"/>
      <c r="AY38" s="425"/>
      <c r="AZ38" s="425"/>
      <c r="BA38" s="425"/>
      <c r="BB38" s="425"/>
      <c r="BC38" s="425"/>
      <c r="BD38" s="838"/>
      <c r="BE38" s="836" t="str">
        <f>IF(BO14="","",BQ8-BO14)</f>
        <v/>
      </c>
      <c r="BF38" s="837"/>
      <c r="BG38" s="837"/>
      <c r="BH38" s="425"/>
      <c r="BI38" s="425"/>
      <c r="BJ38" s="425"/>
      <c r="BK38" s="425"/>
      <c r="BL38" s="425"/>
      <c r="BM38" s="425"/>
      <c r="BN38" s="425"/>
      <c r="BO38" s="425"/>
      <c r="BP38" s="425"/>
      <c r="BQ38" s="425"/>
      <c r="BR38" s="425"/>
      <c r="BS38" s="425"/>
      <c r="BT38" s="425"/>
      <c r="BU38" s="425"/>
      <c r="BV38" s="350" t="str">
        <f t="shared" si="2"/>
        <v/>
      </c>
      <c r="BW38" s="350"/>
      <c r="BX38" s="375"/>
      <c r="BY38" s="836" t="str">
        <f>IF(CI14="","",CK8-CI14)</f>
        <v/>
      </c>
      <c r="BZ38" s="837"/>
      <c r="CA38" s="837"/>
      <c r="CB38" s="425"/>
      <c r="CC38" s="425"/>
      <c r="CD38" s="425"/>
      <c r="CE38" s="425"/>
      <c r="CF38" s="425"/>
      <c r="CG38" s="425"/>
      <c r="CH38" s="425"/>
      <c r="CI38" s="425"/>
      <c r="CJ38" s="425"/>
      <c r="CK38" s="425"/>
      <c r="CL38" s="425"/>
      <c r="CM38" s="425"/>
      <c r="CN38" s="425"/>
      <c r="CO38" s="425"/>
      <c r="CP38" s="350" t="str">
        <f t="shared" si="3"/>
        <v/>
      </c>
      <c r="CQ38" s="350"/>
      <c r="CR38" s="375"/>
      <c r="CS38" s="611"/>
      <c r="CT38" s="425"/>
      <c r="CU38" s="425"/>
      <c r="CV38" s="425"/>
      <c r="CW38" s="425"/>
      <c r="CX38" s="425"/>
      <c r="CY38" s="425"/>
      <c r="CZ38" s="425"/>
      <c r="DA38" s="425"/>
      <c r="DB38" s="612"/>
    </row>
    <row r="39" spans="1:106" ht="24.75" customHeight="1">
      <c r="A39" s="850"/>
      <c r="B39" s="851"/>
      <c r="C39" s="358" t="s">
        <v>9088</v>
      </c>
      <c r="D39" s="352"/>
      <c r="E39" s="352"/>
      <c r="F39" s="355"/>
      <c r="G39" s="836" t="str">
        <f>IF(Q17="","",S8-Q17)</f>
        <v/>
      </c>
      <c r="H39" s="837"/>
      <c r="I39" s="837"/>
      <c r="J39" s="425"/>
      <c r="K39" s="425"/>
      <c r="L39" s="425"/>
      <c r="M39" s="425"/>
      <c r="N39" s="425"/>
      <c r="O39" s="425"/>
      <c r="P39" s="425"/>
      <c r="Q39" s="425"/>
      <c r="R39" s="425"/>
      <c r="S39" s="425"/>
      <c r="T39" s="425"/>
      <c r="U39" s="425"/>
      <c r="V39" s="425"/>
      <c r="W39" s="425"/>
      <c r="X39" s="350" t="str">
        <f t="shared" si="0"/>
        <v/>
      </c>
      <c r="Y39" s="350"/>
      <c r="Z39" s="375"/>
      <c r="AA39" s="836" t="str">
        <f>IF(AK17="","",AM8-AK17)</f>
        <v/>
      </c>
      <c r="AB39" s="837"/>
      <c r="AC39" s="837"/>
      <c r="AD39" s="425"/>
      <c r="AE39" s="425"/>
      <c r="AF39" s="425"/>
      <c r="AG39" s="425"/>
      <c r="AH39" s="425"/>
      <c r="AI39" s="425"/>
      <c r="AJ39" s="425"/>
      <c r="AK39" s="425"/>
      <c r="AL39" s="425"/>
      <c r="AM39" s="425"/>
      <c r="AN39" s="425"/>
      <c r="AO39" s="425"/>
      <c r="AP39" s="425"/>
      <c r="AQ39" s="425"/>
      <c r="AR39" s="350" t="str">
        <f t="shared" si="1"/>
        <v/>
      </c>
      <c r="AS39" s="350"/>
      <c r="AT39" s="375"/>
      <c r="AU39" s="611"/>
      <c r="AV39" s="425"/>
      <c r="AW39" s="425"/>
      <c r="AX39" s="425"/>
      <c r="AY39" s="425"/>
      <c r="AZ39" s="425"/>
      <c r="BA39" s="425"/>
      <c r="BB39" s="425"/>
      <c r="BC39" s="425"/>
      <c r="BD39" s="838"/>
      <c r="BE39" s="836" t="str">
        <f>IF(BO17="","",BQ8-BO17)</f>
        <v/>
      </c>
      <c r="BF39" s="837"/>
      <c r="BG39" s="837"/>
      <c r="BH39" s="425"/>
      <c r="BI39" s="425"/>
      <c r="BJ39" s="425"/>
      <c r="BK39" s="425"/>
      <c r="BL39" s="425"/>
      <c r="BM39" s="425"/>
      <c r="BN39" s="425"/>
      <c r="BO39" s="425"/>
      <c r="BP39" s="425"/>
      <c r="BQ39" s="425"/>
      <c r="BR39" s="425"/>
      <c r="BS39" s="425"/>
      <c r="BT39" s="425"/>
      <c r="BU39" s="425"/>
      <c r="BV39" s="350" t="str">
        <f t="shared" si="2"/>
        <v/>
      </c>
      <c r="BW39" s="350"/>
      <c r="BX39" s="375"/>
      <c r="BY39" s="836" t="str">
        <f>IF(CI17="","",CK8-CI17)</f>
        <v/>
      </c>
      <c r="BZ39" s="837"/>
      <c r="CA39" s="837"/>
      <c r="CB39" s="425"/>
      <c r="CC39" s="425"/>
      <c r="CD39" s="425"/>
      <c r="CE39" s="425"/>
      <c r="CF39" s="425"/>
      <c r="CG39" s="425"/>
      <c r="CH39" s="425"/>
      <c r="CI39" s="425"/>
      <c r="CJ39" s="425"/>
      <c r="CK39" s="425"/>
      <c r="CL39" s="425"/>
      <c r="CM39" s="425"/>
      <c r="CN39" s="425"/>
      <c r="CO39" s="425"/>
      <c r="CP39" s="350" t="str">
        <f t="shared" si="3"/>
        <v/>
      </c>
      <c r="CQ39" s="350"/>
      <c r="CR39" s="375"/>
      <c r="CS39" s="611"/>
      <c r="CT39" s="425"/>
      <c r="CU39" s="425"/>
      <c r="CV39" s="425"/>
      <c r="CW39" s="425"/>
      <c r="CX39" s="425"/>
      <c r="CY39" s="425"/>
      <c r="CZ39" s="425"/>
      <c r="DA39" s="425"/>
      <c r="DB39" s="612"/>
    </row>
    <row r="40" spans="1:106" ht="24.75" customHeight="1">
      <c r="A40" s="850"/>
      <c r="B40" s="851"/>
      <c r="C40" s="358" t="s">
        <v>9137</v>
      </c>
      <c r="D40" s="352"/>
      <c r="E40" s="352"/>
      <c r="F40" s="355"/>
      <c r="G40" s="836" t="str">
        <f>IF(Q20="","",S8-Q20)</f>
        <v/>
      </c>
      <c r="H40" s="837"/>
      <c r="I40" s="837"/>
      <c r="J40" s="425"/>
      <c r="K40" s="425"/>
      <c r="L40" s="425"/>
      <c r="M40" s="425"/>
      <c r="N40" s="425"/>
      <c r="O40" s="425"/>
      <c r="P40" s="425"/>
      <c r="Q40" s="425"/>
      <c r="R40" s="425"/>
      <c r="S40" s="425"/>
      <c r="T40" s="425"/>
      <c r="U40" s="425"/>
      <c r="V40" s="425"/>
      <c r="W40" s="425"/>
      <c r="X40" s="350" t="str">
        <f t="shared" si="0"/>
        <v/>
      </c>
      <c r="Y40" s="350"/>
      <c r="Z40" s="375"/>
      <c r="AA40" s="836" t="str">
        <f>IF(AK20="","",AM8-AK20)</f>
        <v/>
      </c>
      <c r="AB40" s="837"/>
      <c r="AC40" s="837"/>
      <c r="AD40" s="425"/>
      <c r="AE40" s="425"/>
      <c r="AF40" s="425"/>
      <c r="AG40" s="425"/>
      <c r="AH40" s="425"/>
      <c r="AI40" s="425"/>
      <c r="AJ40" s="425"/>
      <c r="AK40" s="425"/>
      <c r="AL40" s="425"/>
      <c r="AM40" s="425"/>
      <c r="AN40" s="425"/>
      <c r="AO40" s="425"/>
      <c r="AP40" s="425"/>
      <c r="AQ40" s="425"/>
      <c r="AR40" s="350" t="str">
        <f t="shared" si="1"/>
        <v/>
      </c>
      <c r="AS40" s="350"/>
      <c r="AT40" s="375"/>
      <c r="AU40" s="611"/>
      <c r="AV40" s="425"/>
      <c r="AW40" s="425"/>
      <c r="AX40" s="425"/>
      <c r="AY40" s="425"/>
      <c r="AZ40" s="425"/>
      <c r="BA40" s="425"/>
      <c r="BB40" s="425"/>
      <c r="BC40" s="425"/>
      <c r="BD40" s="838"/>
      <c r="BE40" s="836" t="str">
        <f>IF(BO20="","",BQ8-BO20)</f>
        <v/>
      </c>
      <c r="BF40" s="837"/>
      <c r="BG40" s="837"/>
      <c r="BH40" s="425"/>
      <c r="BI40" s="425"/>
      <c r="BJ40" s="425"/>
      <c r="BK40" s="425"/>
      <c r="BL40" s="425"/>
      <c r="BM40" s="425"/>
      <c r="BN40" s="425"/>
      <c r="BO40" s="425"/>
      <c r="BP40" s="425"/>
      <c r="BQ40" s="425"/>
      <c r="BR40" s="425"/>
      <c r="BS40" s="425"/>
      <c r="BT40" s="425"/>
      <c r="BU40" s="425"/>
      <c r="BV40" s="350" t="str">
        <f t="shared" si="2"/>
        <v/>
      </c>
      <c r="BW40" s="350"/>
      <c r="BX40" s="375"/>
      <c r="BY40" s="836" t="str">
        <f>IF(CI20="","",CK8-CI20)</f>
        <v/>
      </c>
      <c r="BZ40" s="837"/>
      <c r="CA40" s="837"/>
      <c r="CB40" s="425"/>
      <c r="CC40" s="425"/>
      <c r="CD40" s="425"/>
      <c r="CE40" s="425"/>
      <c r="CF40" s="425"/>
      <c r="CG40" s="425"/>
      <c r="CH40" s="425"/>
      <c r="CI40" s="425"/>
      <c r="CJ40" s="425"/>
      <c r="CK40" s="425"/>
      <c r="CL40" s="425"/>
      <c r="CM40" s="425"/>
      <c r="CN40" s="425"/>
      <c r="CO40" s="425"/>
      <c r="CP40" s="350" t="str">
        <f t="shared" si="3"/>
        <v/>
      </c>
      <c r="CQ40" s="350"/>
      <c r="CR40" s="375"/>
      <c r="CS40" s="611"/>
      <c r="CT40" s="425"/>
      <c r="CU40" s="425"/>
      <c r="CV40" s="425"/>
      <c r="CW40" s="425"/>
      <c r="CX40" s="425"/>
      <c r="CY40" s="425"/>
      <c r="CZ40" s="425"/>
      <c r="DA40" s="425"/>
      <c r="DB40" s="612"/>
    </row>
    <row r="41" spans="1:106" ht="24.75" customHeight="1">
      <c r="A41" s="850"/>
      <c r="B41" s="851"/>
      <c r="C41" s="358" t="s">
        <v>2628</v>
      </c>
      <c r="D41" s="352"/>
      <c r="E41" s="352"/>
      <c r="F41" s="355"/>
      <c r="G41" s="836" t="str">
        <f>IF(Q23="","",S8-Q23)</f>
        <v/>
      </c>
      <c r="H41" s="837"/>
      <c r="I41" s="837"/>
      <c r="J41" s="425"/>
      <c r="K41" s="425"/>
      <c r="L41" s="425"/>
      <c r="M41" s="425"/>
      <c r="N41" s="425"/>
      <c r="O41" s="425"/>
      <c r="P41" s="425"/>
      <c r="Q41" s="425"/>
      <c r="R41" s="425"/>
      <c r="S41" s="425"/>
      <c r="T41" s="425"/>
      <c r="U41" s="425"/>
      <c r="V41" s="425"/>
      <c r="W41" s="425"/>
      <c r="X41" s="350" t="str">
        <f t="shared" si="0"/>
        <v/>
      </c>
      <c r="Y41" s="350"/>
      <c r="Z41" s="375"/>
      <c r="AA41" s="836" t="str">
        <f>IF(AK23="","",AM8-AK23)</f>
        <v/>
      </c>
      <c r="AB41" s="837"/>
      <c r="AC41" s="837"/>
      <c r="AD41" s="425"/>
      <c r="AE41" s="425"/>
      <c r="AF41" s="425"/>
      <c r="AG41" s="425"/>
      <c r="AH41" s="425"/>
      <c r="AI41" s="425"/>
      <c r="AJ41" s="425"/>
      <c r="AK41" s="425"/>
      <c r="AL41" s="425"/>
      <c r="AM41" s="425"/>
      <c r="AN41" s="425"/>
      <c r="AO41" s="425"/>
      <c r="AP41" s="425"/>
      <c r="AQ41" s="425"/>
      <c r="AR41" s="350" t="str">
        <f t="shared" si="1"/>
        <v/>
      </c>
      <c r="AS41" s="350"/>
      <c r="AT41" s="375"/>
      <c r="AU41" s="611"/>
      <c r="AV41" s="425"/>
      <c r="AW41" s="425"/>
      <c r="AX41" s="425"/>
      <c r="AY41" s="425"/>
      <c r="AZ41" s="425"/>
      <c r="BA41" s="425"/>
      <c r="BB41" s="425"/>
      <c r="BC41" s="425"/>
      <c r="BD41" s="838"/>
      <c r="BE41" s="836" t="str">
        <f>IF(BO23="","",BQ8-BO23)</f>
        <v/>
      </c>
      <c r="BF41" s="837"/>
      <c r="BG41" s="837"/>
      <c r="BH41" s="425"/>
      <c r="BI41" s="425"/>
      <c r="BJ41" s="425"/>
      <c r="BK41" s="425"/>
      <c r="BL41" s="425"/>
      <c r="BM41" s="425"/>
      <c r="BN41" s="425"/>
      <c r="BO41" s="425"/>
      <c r="BP41" s="425"/>
      <c r="BQ41" s="425"/>
      <c r="BR41" s="425"/>
      <c r="BS41" s="425"/>
      <c r="BT41" s="425"/>
      <c r="BU41" s="425"/>
      <c r="BV41" s="350" t="str">
        <f t="shared" si="2"/>
        <v/>
      </c>
      <c r="BW41" s="350"/>
      <c r="BX41" s="375"/>
      <c r="BY41" s="836" t="str">
        <f>IF(CI23="","",CK8-CI23)</f>
        <v/>
      </c>
      <c r="BZ41" s="837"/>
      <c r="CA41" s="837"/>
      <c r="CB41" s="425"/>
      <c r="CC41" s="425"/>
      <c r="CD41" s="425"/>
      <c r="CE41" s="425"/>
      <c r="CF41" s="425"/>
      <c r="CG41" s="425"/>
      <c r="CH41" s="425"/>
      <c r="CI41" s="425"/>
      <c r="CJ41" s="425"/>
      <c r="CK41" s="425"/>
      <c r="CL41" s="425"/>
      <c r="CM41" s="425"/>
      <c r="CN41" s="425"/>
      <c r="CO41" s="425"/>
      <c r="CP41" s="350" t="str">
        <f t="shared" si="3"/>
        <v/>
      </c>
      <c r="CQ41" s="350"/>
      <c r="CR41" s="375"/>
      <c r="CS41" s="611"/>
      <c r="CT41" s="425"/>
      <c r="CU41" s="425"/>
      <c r="CV41" s="425"/>
      <c r="CW41" s="425"/>
      <c r="CX41" s="425"/>
      <c r="CY41" s="425"/>
      <c r="CZ41" s="425"/>
      <c r="DA41" s="425"/>
      <c r="DB41" s="612"/>
    </row>
    <row r="42" spans="1:106" ht="24.75" customHeight="1">
      <c r="A42" s="850"/>
      <c r="B42" s="851"/>
      <c r="C42" s="358" t="s">
        <v>2633</v>
      </c>
      <c r="D42" s="352"/>
      <c r="E42" s="352"/>
      <c r="F42" s="355"/>
      <c r="G42" s="836" t="str">
        <f>IF(Q26="","",S8-Q26)</f>
        <v/>
      </c>
      <c r="H42" s="837"/>
      <c r="I42" s="837"/>
      <c r="J42" s="425"/>
      <c r="K42" s="425"/>
      <c r="L42" s="425"/>
      <c r="M42" s="425"/>
      <c r="N42" s="425"/>
      <c r="O42" s="425"/>
      <c r="P42" s="425"/>
      <c r="Q42" s="425"/>
      <c r="R42" s="425"/>
      <c r="S42" s="425"/>
      <c r="T42" s="425"/>
      <c r="U42" s="425"/>
      <c r="V42" s="425"/>
      <c r="W42" s="425"/>
      <c r="X42" s="350" t="str">
        <f t="shared" si="0"/>
        <v/>
      </c>
      <c r="Y42" s="350"/>
      <c r="Z42" s="375"/>
      <c r="AA42" s="836" t="str">
        <f>IF(AK26="","",AM8-AK26)</f>
        <v/>
      </c>
      <c r="AB42" s="837"/>
      <c r="AC42" s="837"/>
      <c r="AD42" s="425"/>
      <c r="AE42" s="425"/>
      <c r="AF42" s="425"/>
      <c r="AG42" s="425"/>
      <c r="AH42" s="425"/>
      <c r="AI42" s="425"/>
      <c r="AJ42" s="425"/>
      <c r="AK42" s="425"/>
      <c r="AL42" s="425"/>
      <c r="AM42" s="425"/>
      <c r="AN42" s="425"/>
      <c r="AO42" s="425"/>
      <c r="AP42" s="425"/>
      <c r="AQ42" s="425"/>
      <c r="AR42" s="350" t="str">
        <f t="shared" si="1"/>
        <v/>
      </c>
      <c r="AS42" s="350"/>
      <c r="AT42" s="375"/>
      <c r="AU42" s="611"/>
      <c r="AV42" s="425"/>
      <c r="AW42" s="425"/>
      <c r="AX42" s="425"/>
      <c r="AY42" s="425"/>
      <c r="AZ42" s="425"/>
      <c r="BA42" s="425"/>
      <c r="BB42" s="425"/>
      <c r="BC42" s="425"/>
      <c r="BD42" s="838"/>
      <c r="BE42" s="836" t="str">
        <f>IF(BO26="","",BQ8-BO26)</f>
        <v/>
      </c>
      <c r="BF42" s="837"/>
      <c r="BG42" s="837"/>
      <c r="BH42" s="425"/>
      <c r="BI42" s="425"/>
      <c r="BJ42" s="425"/>
      <c r="BK42" s="425"/>
      <c r="BL42" s="425"/>
      <c r="BM42" s="425"/>
      <c r="BN42" s="425"/>
      <c r="BO42" s="425"/>
      <c r="BP42" s="425"/>
      <c r="BQ42" s="425"/>
      <c r="BR42" s="425"/>
      <c r="BS42" s="425"/>
      <c r="BT42" s="425"/>
      <c r="BU42" s="425"/>
      <c r="BV42" s="350" t="str">
        <f t="shared" si="2"/>
        <v/>
      </c>
      <c r="BW42" s="350"/>
      <c r="BX42" s="375"/>
      <c r="BY42" s="836" t="str">
        <f>IF(CI26="","",CK8-CI26)</f>
        <v/>
      </c>
      <c r="BZ42" s="837"/>
      <c r="CA42" s="837"/>
      <c r="CB42" s="425"/>
      <c r="CC42" s="425"/>
      <c r="CD42" s="425"/>
      <c r="CE42" s="425"/>
      <c r="CF42" s="425"/>
      <c r="CG42" s="425"/>
      <c r="CH42" s="425"/>
      <c r="CI42" s="425"/>
      <c r="CJ42" s="425"/>
      <c r="CK42" s="425"/>
      <c r="CL42" s="425"/>
      <c r="CM42" s="425"/>
      <c r="CN42" s="425"/>
      <c r="CO42" s="425"/>
      <c r="CP42" s="350" t="str">
        <f t="shared" si="3"/>
        <v/>
      </c>
      <c r="CQ42" s="350"/>
      <c r="CR42" s="375"/>
      <c r="CS42" s="611"/>
      <c r="CT42" s="425"/>
      <c r="CU42" s="425"/>
      <c r="CV42" s="425"/>
      <c r="CW42" s="425"/>
      <c r="CX42" s="425"/>
      <c r="CY42" s="425"/>
      <c r="CZ42" s="425"/>
      <c r="DA42" s="425"/>
      <c r="DB42" s="612"/>
    </row>
    <row r="43" spans="1:106" ht="24.75" customHeight="1" thickBot="1">
      <c r="A43" s="852"/>
      <c r="B43" s="853"/>
      <c r="C43" s="843" t="s">
        <v>2639</v>
      </c>
      <c r="D43" s="753"/>
      <c r="E43" s="753"/>
      <c r="F43" s="754"/>
      <c r="G43" s="832" t="str">
        <f>IF(Q27="","",S8-Q27)</f>
        <v/>
      </c>
      <c r="H43" s="832"/>
      <c r="I43" s="832"/>
      <c r="J43" s="457"/>
      <c r="K43" s="457"/>
      <c r="L43" s="457"/>
      <c r="M43" s="457"/>
      <c r="N43" s="457"/>
      <c r="O43" s="457"/>
      <c r="P43" s="457"/>
      <c r="Q43" s="457"/>
      <c r="R43" s="457"/>
      <c r="S43" s="457"/>
      <c r="T43" s="457"/>
      <c r="U43" s="457"/>
      <c r="V43" s="457"/>
      <c r="W43" s="457"/>
      <c r="X43" s="465" t="str">
        <f t="shared" si="0"/>
        <v/>
      </c>
      <c r="Y43" s="465"/>
      <c r="Z43" s="459"/>
      <c r="AA43" s="832" t="str">
        <f>IF(AK27="","",AM8-AK27)</f>
        <v/>
      </c>
      <c r="AB43" s="832"/>
      <c r="AC43" s="832"/>
      <c r="AD43" s="457"/>
      <c r="AE43" s="457"/>
      <c r="AF43" s="457"/>
      <c r="AG43" s="457"/>
      <c r="AH43" s="457"/>
      <c r="AI43" s="457"/>
      <c r="AJ43" s="457"/>
      <c r="AK43" s="457"/>
      <c r="AL43" s="457"/>
      <c r="AM43" s="457"/>
      <c r="AN43" s="457"/>
      <c r="AO43" s="457"/>
      <c r="AP43" s="457"/>
      <c r="AQ43" s="457"/>
      <c r="AR43" s="465" t="str">
        <f t="shared" si="1"/>
        <v/>
      </c>
      <c r="AS43" s="465"/>
      <c r="AT43" s="459"/>
      <c r="AU43" s="610"/>
      <c r="AV43" s="610"/>
      <c r="AW43" s="610"/>
      <c r="AX43" s="610"/>
      <c r="AY43" s="610"/>
      <c r="AZ43" s="610"/>
      <c r="BA43" s="610"/>
      <c r="BB43" s="610"/>
      <c r="BC43" s="610"/>
      <c r="BD43" s="502"/>
      <c r="BE43" s="832" t="str">
        <f>IF(BO27="","",BQ8-BO27)</f>
        <v/>
      </c>
      <c r="BF43" s="832"/>
      <c r="BG43" s="832"/>
      <c r="BH43" s="457"/>
      <c r="BI43" s="457"/>
      <c r="BJ43" s="457"/>
      <c r="BK43" s="457"/>
      <c r="BL43" s="457"/>
      <c r="BM43" s="457"/>
      <c r="BN43" s="457"/>
      <c r="BO43" s="457"/>
      <c r="BP43" s="457"/>
      <c r="BQ43" s="457"/>
      <c r="BR43" s="457"/>
      <c r="BS43" s="457"/>
      <c r="BT43" s="457"/>
      <c r="BU43" s="457"/>
      <c r="BV43" s="465" t="str">
        <f t="shared" si="2"/>
        <v/>
      </c>
      <c r="BW43" s="465"/>
      <c r="BX43" s="459"/>
      <c r="BY43" s="832" t="str">
        <f>IF(CI27="","",CK8-CI27)</f>
        <v/>
      </c>
      <c r="BZ43" s="832"/>
      <c r="CA43" s="832"/>
      <c r="CB43" s="457"/>
      <c r="CC43" s="457"/>
      <c r="CD43" s="457"/>
      <c r="CE43" s="457"/>
      <c r="CF43" s="457"/>
      <c r="CG43" s="457"/>
      <c r="CH43" s="457"/>
      <c r="CI43" s="457"/>
      <c r="CJ43" s="457"/>
      <c r="CK43" s="457"/>
      <c r="CL43" s="457"/>
      <c r="CM43" s="457"/>
      <c r="CN43" s="457"/>
      <c r="CO43" s="457"/>
      <c r="CP43" s="465" t="str">
        <f t="shared" si="3"/>
        <v/>
      </c>
      <c r="CQ43" s="465"/>
      <c r="CR43" s="459"/>
      <c r="CS43" s="457"/>
      <c r="CT43" s="457"/>
      <c r="CU43" s="457"/>
      <c r="CV43" s="457"/>
      <c r="CW43" s="457"/>
      <c r="CX43" s="457"/>
      <c r="CY43" s="457"/>
      <c r="CZ43" s="457"/>
      <c r="DA43" s="457"/>
      <c r="DB43" s="831"/>
    </row>
    <row r="44" spans="1:106" ht="3.75" customHeight="1"/>
    <row r="45" spans="1:106" ht="66" customHeight="1">
      <c r="A45" s="383" t="s">
        <v>2270</v>
      </c>
      <c r="B45" s="383"/>
      <c r="C45" s="383"/>
      <c r="D45" s="383"/>
      <c r="E45" s="383"/>
      <c r="F45" s="383"/>
      <c r="G45" s="424" t="s">
        <v>2649</v>
      </c>
      <c r="H45" s="424"/>
      <c r="I45" s="424"/>
      <c r="J45" s="424"/>
      <c r="K45" s="757" t="s">
        <v>9078</v>
      </c>
      <c r="L45" s="757"/>
      <c r="M45" s="757"/>
      <c r="N45" s="757" t="s">
        <v>9079</v>
      </c>
      <c r="O45" s="757"/>
      <c r="P45" s="757"/>
      <c r="Q45" s="757" t="s">
        <v>2650</v>
      </c>
      <c r="R45" s="757"/>
      <c r="S45" s="757"/>
      <c r="T45" s="757" t="s">
        <v>2651</v>
      </c>
      <c r="U45" s="757"/>
      <c r="V45" s="757"/>
      <c r="W45" s="757" t="s">
        <v>6421</v>
      </c>
      <c r="X45" s="757"/>
      <c r="Y45" s="757"/>
      <c r="Z45" s="757" t="s">
        <v>6422</v>
      </c>
      <c r="AA45" s="757"/>
      <c r="AB45" s="757"/>
      <c r="AC45" s="757" t="s">
        <v>3631</v>
      </c>
      <c r="AD45" s="757"/>
      <c r="AE45" s="757"/>
      <c r="AF45" s="757" t="s">
        <v>3630</v>
      </c>
      <c r="AG45" s="757"/>
      <c r="AH45" s="757"/>
      <c r="AI45" s="757" t="s">
        <v>0</v>
      </c>
      <c r="AJ45" s="757"/>
      <c r="AK45" s="757"/>
      <c r="AL45" s="757" t="s">
        <v>3632</v>
      </c>
      <c r="AM45" s="757"/>
      <c r="AN45" s="757"/>
      <c r="AO45" s="757" t="s">
        <v>6423</v>
      </c>
      <c r="AP45" s="757"/>
      <c r="AQ45" s="757"/>
      <c r="AR45" s="757" t="s">
        <v>6424</v>
      </c>
      <c r="AS45" s="757"/>
      <c r="AT45" s="757"/>
      <c r="AU45" s="757" t="s">
        <v>9089</v>
      </c>
      <c r="AV45" s="757"/>
      <c r="AW45" s="757"/>
      <c r="AX45" s="764" t="s">
        <v>9095</v>
      </c>
      <c r="AY45" s="764"/>
      <c r="AZ45" s="764"/>
      <c r="BA45" s="757" t="s">
        <v>9090</v>
      </c>
      <c r="BB45" s="757"/>
      <c r="BC45" s="757"/>
      <c r="BD45" s="757" t="s">
        <v>9091</v>
      </c>
      <c r="BE45" s="757"/>
      <c r="BF45" s="757"/>
      <c r="BG45" s="757" t="s">
        <v>6425</v>
      </c>
      <c r="BH45" s="757"/>
      <c r="BI45" s="757"/>
      <c r="BJ45" s="757" t="s">
        <v>6426</v>
      </c>
      <c r="BK45" s="757"/>
      <c r="BL45" s="757"/>
      <c r="BM45" s="757" t="s">
        <v>9094</v>
      </c>
      <c r="BN45" s="757"/>
      <c r="BO45" s="757"/>
      <c r="BP45" s="764" t="s">
        <v>9096</v>
      </c>
      <c r="BQ45" s="764"/>
      <c r="BR45" s="764"/>
      <c r="BS45" s="764" t="s">
        <v>6427</v>
      </c>
      <c r="BT45" s="764"/>
      <c r="BU45" s="839"/>
      <c r="BV45" s="840"/>
      <c r="BW45" s="841"/>
      <c r="BX45" s="842"/>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row>
    <row r="46" spans="1:106" ht="24.75" customHeight="1">
      <c r="A46" s="383"/>
      <c r="B46" s="383"/>
      <c r="C46" s="383"/>
      <c r="D46" s="383"/>
      <c r="E46" s="383"/>
      <c r="F46" s="383"/>
      <c r="G46" s="424" t="s">
        <v>3721</v>
      </c>
      <c r="H46" s="424"/>
      <c r="I46" s="424"/>
      <c r="J46" s="424"/>
      <c r="K46" s="383" t="str">
        <f>IF(回復期リハビリ!G36="","",回復期リハビリ!G36)</f>
        <v/>
      </c>
      <c r="L46" s="383"/>
      <c r="M46" s="383"/>
      <c r="N46" s="383" t="str">
        <f>IF(回復期リハビリ!H36="","",回復期リハビリ!H36)</f>
        <v/>
      </c>
      <c r="O46" s="383"/>
      <c r="P46" s="383"/>
      <c r="Q46" s="383" t="str">
        <f>IF(回復期リハビリ!I36="","",回復期リハビリ!I36)</f>
        <v/>
      </c>
      <c r="R46" s="383"/>
      <c r="S46" s="383"/>
      <c r="T46" s="383" t="str">
        <f>IF(回復期リハビリ!J36="","",回復期リハビリ!J36)</f>
        <v/>
      </c>
      <c r="U46" s="383"/>
      <c r="V46" s="383"/>
      <c r="W46" s="383" t="str">
        <f>IF(回復期リハビリ!K36="","",回復期リハビリ!K36)</f>
        <v/>
      </c>
      <c r="X46" s="383"/>
      <c r="Y46" s="383"/>
      <c r="Z46" s="383" t="str">
        <f>IF(回復期リハビリ!L36="","",回復期リハビリ!L36)</f>
        <v/>
      </c>
      <c r="AA46" s="383"/>
      <c r="AB46" s="383"/>
      <c r="AC46" s="383" t="str">
        <f>IF(回復期リハビリ!M36="","",回復期リハビリ!M36)</f>
        <v/>
      </c>
      <c r="AD46" s="383"/>
      <c r="AE46" s="383"/>
      <c r="AF46" s="383" t="str">
        <f>IF(回復期リハビリ!O36="","",回復期リハビリ!O36)</f>
        <v/>
      </c>
      <c r="AG46" s="383"/>
      <c r="AH46" s="383"/>
      <c r="AI46" s="383" t="str">
        <f>IF(回復期リハビリ!Q36="","",回復期リハビリ!Q36)</f>
        <v/>
      </c>
      <c r="AJ46" s="383"/>
      <c r="AK46" s="383"/>
      <c r="AL46" s="383" t="str">
        <f>IF(回復期リハビリ!S36="","",回復期リハビリ!S36)</f>
        <v/>
      </c>
      <c r="AM46" s="383"/>
      <c r="AN46" s="383"/>
      <c r="AO46" s="383" t="str">
        <f>IF(回復期リハビリ!T36="","",回復期リハビリ!T36)</f>
        <v/>
      </c>
      <c r="AP46" s="383"/>
      <c r="AQ46" s="383"/>
      <c r="AR46" s="383" t="str">
        <f>IF(回復期リハビリ!V36="","",回復期リハビリ!V36)</f>
        <v/>
      </c>
      <c r="AS46" s="383"/>
      <c r="AT46" s="383"/>
      <c r="AU46" s="383" t="str">
        <f>IF(回復期リハビリ!W36="","",回復期リハビリ!W36)</f>
        <v/>
      </c>
      <c r="AV46" s="383"/>
      <c r="AW46" s="383"/>
      <c r="AX46" s="803">
        <f>SUM(K46:AW46)</f>
        <v>0</v>
      </c>
      <c r="AY46" s="803"/>
      <c r="AZ46" s="803"/>
      <c r="BA46" s="383" t="str">
        <f>IF(回復期リハビリ!X36="","",回復期リハビリ!X36)</f>
        <v/>
      </c>
      <c r="BB46" s="383"/>
      <c r="BC46" s="383"/>
      <c r="BD46" s="383" t="str">
        <f>IF(回復期リハビリ!Y36="","",回復期リハビリ!Y36)</f>
        <v/>
      </c>
      <c r="BE46" s="383"/>
      <c r="BF46" s="383"/>
      <c r="BG46" s="383" t="str">
        <f>IF(回復期リハビリ!Z36="","",回復期リハビリ!Z36)</f>
        <v/>
      </c>
      <c r="BH46" s="383"/>
      <c r="BI46" s="383"/>
      <c r="BJ46" s="383" t="str">
        <f>IF(回復期リハビリ!AA36="","",回復期リハビリ!AA36)</f>
        <v/>
      </c>
      <c r="BK46" s="383"/>
      <c r="BL46" s="383"/>
      <c r="BM46" s="383" t="str">
        <f>IF(回復期リハビリ!AB36="","",回復期リハビリ!AB36)</f>
        <v/>
      </c>
      <c r="BN46" s="383"/>
      <c r="BO46" s="383"/>
      <c r="BP46" s="803">
        <f>SUM(BA46:BO46)</f>
        <v>0</v>
      </c>
      <c r="BQ46" s="803"/>
      <c r="BR46" s="803"/>
      <c r="BS46" s="803">
        <f>AX46+BP46</f>
        <v>0</v>
      </c>
      <c r="BT46" s="803"/>
      <c r="BU46" s="827"/>
      <c r="BV46" s="833"/>
      <c r="BW46" s="834"/>
      <c r="BX46" s="835"/>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row>
    <row r="47" spans="1:106" ht="24.75" customHeight="1">
      <c r="A47" s="383"/>
      <c r="B47" s="383"/>
      <c r="C47" s="383"/>
      <c r="D47" s="383"/>
      <c r="E47" s="383"/>
      <c r="F47" s="383"/>
      <c r="G47" s="424" t="s">
        <v>3722</v>
      </c>
      <c r="H47" s="424"/>
      <c r="I47" s="424"/>
      <c r="J47" s="424"/>
      <c r="K47" s="383" t="str">
        <f>IF(回復期リハビリ!G37="","",回復期リハビリ!G37)</f>
        <v/>
      </c>
      <c r="L47" s="383"/>
      <c r="M47" s="383"/>
      <c r="N47" s="383" t="str">
        <f>IF(回復期リハビリ!H37="","",回復期リハビリ!H37)</f>
        <v/>
      </c>
      <c r="O47" s="383"/>
      <c r="P47" s="383"/>
      <c r="Q47" s="383" t="str">
        <f>IF(回復期リハビリ!I37="","",回復期リハビリ!I37)</f>
        <v/>
      </c>
      <c r="R47" s="383"/>
      <c r="S47" s="383"/>
      <c r="T47" s="383" t="str">
        <f>IF(回復期リハビリ!J37="","",回復期リハビリ!J37)</f>
        <v/>
      </c>
      <c r="U47" s="383"/>
      <c r="V47" s="383"/>
      <c r="W47" s="383" t="str">
        <f>IF(回復期リハビリ!K37="","",回復期リハビリ!K37)</f>
        <v/>
      </c>
      <c r="X47" s="383"/>
      <c r="Y47" s="383"/>
      <c r="Z47" s="383" t="str">
        <f>IF(回復期リハビリ!L37="","",回復期リハビリ!L37)</f>
        <v/>
      </c>
      <c r="AA47" s="383"/>
      <c r="AB47" s="383"/>
      <c r="AC47" s="383" t="str">
        <f>IF(回復期リハビリ!M37="","",回復期リハビリ!M37)</f>
        <v/>
      </c>
      <c r="AD47" s="383"/>
      <c r="AE47" s="383"/>
      <c r="AF47" s="383" t="str">
        <f>IF(回復期リハビリ!O37="","",回復期リハビリ!O37)</f>
        <v/>
      </c>
      <c r="AG47" s="383"/>
      <c r="AH47" s="383"/>
      <c r="AI47" s="383" t="str">
        <f>IF(回復期リハビリ!Q37="","",回復期リハビリ!Q37)</f>
        <v/>
      </c>
      <c r="AJ47" s="383"/>
      <c r="AK47" s="383"/>
      <c r="AL47" s="383" t="str">
        <f>IF(回復期リハビリ!S37="","",回復期リハビリ!S37)</f>
        <v/>
      </c>
      <c r="AM47" s="383"/>
      <c r="AN47" s="383"/>
      <c r="AO47" s="383" t="str">
        <f>IF(回復期リハビリ!T37="","",回復期リハビリ!T37)</f>
        <v/>
      </c>
      <c r="AP47" s="383"/>
      <c r="AQ47" s="383"/>
      <c r="AR47" s="383" t="str">
        <f>IF(回復期リハビリ!V37="","",回復期リハビリ!V37)</f>
        <v/>
      </c>
      <c r="AS47" s="383"/>
      <c r="AT47" s="383"/>
      <c r="AU47" s="383" t="str">
        <f>IF(回復期リハビリ!W37="","",回復期リハビリ!W37)</f>
        <v/>
      </c>
      <c r="AV47" s="383"/>
      <c r="AW47" s="383"/>
      <c r="AX47" s="803">
        <f>SUM(K47:AW47)</f>
        <v>0</v>
      </c>
      <c r="AY47" s="803"/>
      <c r="AZ47" s="803"/>
      <c r="BA47" s="383" t="str">
        <f>IF(回復期リハビリ!X37="","",回復期リハビリ!X37)</f>
        <v/>
      </c>
      <c r="BB47" s="383"/>
      <c r="BC47" s="383"/>
      <c r="BD47" s="383" t="str">
        <f>IF(回復期リハビリ!Y37="","",回復期リハビリ!Y37)</f>
        <v/>
      </c>
      <c r="BE47" s="383"/>
      <c r="BF47" s="383"/>
      <c r="BG47" s="383" t="str">
        <f>IF(回復期リハビリ!Z37="","",回復期リハビリ!Z37)</f>
        <v/>
      </c>
      <c r="BH47" s="383"/>
      <c r="BI47" s="383"/>
      <c r="BJ47" s="383" t="str">
        <f>IF(回復期リハビリ!AA37="","",回復期リハビリ!AA37)</f>
        <v/>
      </c>
      <c r="BK47" s="383"/>
      <c r="BL47" s="383"/>
      <c r="BM47" s="383" t="str">
        <f>IF(回復期リハビリ!AB37="","",回復期リハビリ!AB37)</f>
        <v/>
      </c>
      <c r="BN47" s="383"/>
      <c r="BO47" s="383"/>
      <c r="BP47" s="803">
        <f>SUM(BA47:BO47)</f>
        <v>0</v>
      </c>
      <c r="BQ47" s="803"/>
      <c r="BR47" s="803"/>
      <c r="BS47" s="803">
        <f>AX47+BP47</f>
        <v>0</v>
      </c>
      <c r="BT47" s="803"/>
      <c r="BU47" s="827"/>
      <c r="BV47" s="828"/>
      <c r="BW47" s="829"/>
      <c r="BX47" s="830"/>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row>
  </sheetData>
  <sheetProtection password="C724" sheet="1" objects="1" selectLockedCells="1"/>
  <customSheetViews>
    <customSheetView guid="{BD673287-A10F-4068-ABD9-63827D97DB26}" showGridLines="0">
      <selection activeCell="AB19" sqref="AB19:AS19"/>
      <pageMargins left="0.27559055118110237" right="0.27559055118110237" top="0.35433070866141736" bottom="0.31496062992125984" header="0.31496062992125984" footer="0.31496062992125984"/>
      <printOptions horizontalCentered="1"/>
      <pageSetup paperSize="9" scale="50" orientation="landscape" horizontalDpi="4294967293" r:id="rId1"/>
      <headerFooter>
        <oddFooter>&amp;C京都府脳卒中地域連携パス</oddFooter>
      </headerFooter>
    </customSheetView>
    <customSheetView guid="{FF958D2F-9903-489A-8E2E-7F86E054E683}" showGridLines="0">
      <selection activeCell="AB10" sqref="AB10:AS10"/>
      <pageMargins left="0.27559055118110237" right="0.27559055118110237" top="0.35433070866141736" bottom="0.31496062992125984" header="0.31496062992125984" footer="0.31496062992125984"/>
      <printOptions horizontalCentered="1"/>
      <pageSetup paperSize="9" scale="50" orientation="landscape" horizontalDpi="4294967293" r:id="rId2"/>
      <headerFooter>
        <oddFooter>&amp;C京都府脳卒中地域連携パス</oddFooter>
      </headerFooter>
    </customSheetView>
    <customSheetView guid="{D639767C-AAF5-43B7-B827-8C53261E766A}" showGridLines="0">
      <selection activeCell="AY8" sqref="AY8:BB8"/>
      <pageMargins left="0.27559055118110237" right="0.27559055118110237" top="0.35433070866141736" bottom="0.31496062992125984" header="0.31496062992125984" footer="0.31496062992125984"/>
      <printOptions horizontalCentered="1"/>
      <pageSetup paperSize="9" scale="50" orientation="landscape" horizontalDpi="4294967293" r:id="rId3"/>
      <headerFooter>
        <oddFooter>&amp;C京都府脳卒中地域連携パス</oddFooter>
      </headerFooter>
    </customSheetView>
    <customSheetView guid="{88F1D327-FFB5-4F25-B49B-DDD0F9774A98}" showGridLines="0">
      <selection activeCell="AY8" sqref="AY8:BB8"/>
      <pageMargins left="0.27559055118110237" right="0.27559055118110237" top="0.35433070866141736" bottom="0.31496062992125984" header="0.31496062992125984" footer="0.31496062992125984"/>
      <printOptions horizontalCentered="1"/>
      <pageSetup paperSize="9" scale="50" orientation="landscape" horizontalDpi="4294967293" r:id="rId4"/>
      <headerFooter>
        <oddFooter>&amp;C京都府脳卒中地域連携パス</oddFooter>
      </headerFooter>
    </customSheetView>
    <customSheetView guid="{974C7168-E865-490F-B85C-3CD4E07AE638}" showGridLines="0">
      <selection activeCell="AY8" sqref="AY8:BB8"/>
      <pageMargins left="0.27559055118110237" right="0.27559055118110237" top="0.35433070866141736" bottom="0.31496062992125984" header="0.31496062992125984" footer="0.31496062992125984"/>
      <printOptions horizontalCentered="1"/>
      <pageSetup paperSize="9" scale="50" orientation="landscape" horizontalDpi="4294967293" r:id="rId5"/>
      <headerFooter>
        <oddFooter>&amp;C京都府脳卒中地域連携パス</oddFooter>
      </headerFooter>
    </customSheetView>
    <customSheetView guid="{72EBFE53-015F-4AF5-85E5-6EE368152204}" showGridLines="0">
      <selection activeCell="AY8" sqref="AY8:BB8"/>
      <pageMargins left="0.27559055118110237" right="0.27559055118110237" top="0.35433070866141736" bottom="0.31496062992125984" header="0.31496062992125984" footer="0.31496062992125984"/>
      <printOptions horizontalCentered="1"/>
      <pageSetup paperSize="9" scale="50" orientation="landscape" horizontalDpi="4294967293" r:id="rId6"/>
      <headerFooter>
        <oddFooter>&amp;C京都府医師会地域連携パス</oddFooter>
      </headerFooter>
    </customSheetView>
    <customSheetView guid="{BFAD5E82-91BD-4865-8828-7A5CD3B0AD02}" showGridLines="0">
      <selection activeCell="AY8" sqref="AY8:BB8"/>
      <pageMargins left="0.27559055118110237" right="0.27559055118110237" top="0.35433070866141736" bottom="0.31496062992125984" header="0.31496062992125984" footer="0.31496062992125984"/>
      <printOptions horizontalCentered="1"/>
      <pageSetup paperSize="9" scale="50" orientation="landscape" horizontalDpi="4294967293" r:id="rId7"/>
      <headerFooter>
        <oddFooter>&amp;C京都府脳卒中地域連携パス</oddFooter>
      </headerFooter>
    </customSheetView>
    <customSheetView guid="{DA3E2843-7809-455C-A4BC-B15E27031169}" showGridLines="0">
      <selection activeCell="AB19" sqref="AB19:AS19"/>
      <pageMargins left="0.27559055118110237" right="0.27559055118110237" top="0.35433070866141736" bottom="0.31496062992125984" header="0.31496062992125984" footer="0.31496062992125984"/>
      <printOptions horizontalCentered="1"/>
      <pageSetup paperSize="9" scale="50" orientation="landscape" horizontalDpi="4294967293" r:id="rId8"/>
      <headerFooter>
        <oddFooter>&amp;C京都府脳卒中地域連携パス</oddFooter>
      </headerFooter>
    </customSheetView>
  </customSheetViews>
  <mergeCells count="415">
    <mergeCell ref="CW8:CZ8"/>
    <mergeCell ref="BY45:DB47"/>
    <mergeCell ref="C1:F2"/>
    <mergeCell ref="G1:Z2"/>
    <mergeCell ref="AA1:AC1"/>
    <mergeCell ref="AU1:AW1"/>
    <mergeCell ref="AD1:AT1"/>
    <mergeCell ref="AX1:BH1"/>
    <mergeCell ref="AA2:AC2"/>
    <mergeCell ref="AD2:AT2"/>
    <mergeCell ref="AU2:AW2"/>
    <mergeCell ref="AX2:BH2"/>
    <mergeCell ref="C3:F4"/>
    <mergeCell ref="G3:R4"/>
    <mergeCell ref="S3:V3"/>
    <mergeCell ref="W3:X3"/>
    <mergeCell ref="Y3:Z3"/>
    <mergeCell ref="AA3:AC3"/>
    <mergeCell ref="AD3:AT3"/>
    <mergeCell ref="AU3:AW3"/>
    <mergeCell ref="AU6:BD7"/>
    <mergeCell ref="CS6:DB6"/>
    <mergeCell ref="CS7:CU7"/>
    <mergeCell ref="CV7:DB7"/>
    <mergeCell ref="BY6:CR7"/>
    <mergeCell ref="AX3:BH3"/>
    <mergeCell ref="S4:Y4"/>
    <mergeCell ref="AA4:AC4"/>
    <mergeCell ref="AD4:AT4"/>
    <mergeCell ref="AU4:AW4"/>
    <mergeCell ref="AX4:BH4"/>
    <mergeCell ref="S8:Z8"/>
    <mergeCell ref="AA8:AB8"/>
    <mergeCell ref="A6:F7"/>
    <mergeCell ref="G6:Z7"/>
    <mergeCell ref="AA6:AT7"/>
    <mergeCell ref="A8:F8"/>
    <mergeCell ref="G8:H8"/>
    <mergeCell ref="I8:P8"/>
    <mergeCell ref="Q8:R8"/>
    <mergeCell ref="AC8:AJ8"/>
    <mergeCell ref="DA8:DB8"/>
    <mergeCell ref="BQ8:BX8"/>
    <mergeCell ref="BY8:BZ8"/>
    <mergeCell ref="CK8:CR8"/>
    <mergeCell ref="CS8:CU8"/>
    <mergeCell ref="CA8:CH8"/>
    <mergeCell ref="CI8:CJ8"/>
    <mergeCell ref="BO8:BP8"/>
    <mergeCell ref="AK8:AL8"/>
    <mergeCell ref="AM8:AT8"/>
    <mergeCell ref="AU8:AX8"/>
    <mergeCell ref="AY8:BB8"/>
    <mergeCell ref="BC8:BD8"/>
    <mergeCell ref="BE8:BF8"/>
    <mergeCell ref="BG8:BN8"/>
    <mergeCell ref="BE6:BX7"/>
    <mergeCell ref="A9:B36"/>
    <mergeCell ref="C9:F11"/>
    <mergeCell ref="H9:Z9"/>
    <mergeCell ref="AB9:AT9"/>
    <mergeCell ref="AU9:BD11"/>
    <mergeCell ref="BF9:BX9"/>
    <mergeCell ref="BZ9:CR9"/>
    <mergeCell ref="CS9:DB11"/>
    <mergeCell ref="H10:Y10"/>
    <mergeCell ref="AB10:AS10"/>
    <mergeCell ref="BF10:BW10"/>
    <mergeCell ref="BZ10:CQ10"/>
    <mergeCell ref="H11:P11"/>
    <mergeCell ref="Q11:Z11"/>
    <mergeCell ref="AB11:AJ11"/>
    <mergeCell ref="AK11:AT11"/>
    <mergeCell ref="BF11:BN11"/>
    <mergeCell ref="BO11:BX11"/>
    <mergeCell ref="BZ11:CH11"/>
    <mergeCell ref="CI11:CR11"/>
    <mergeCell ref="C12:F14"/>
    <mergeCell ref="H12:Z12"/>
    <mergeCell ref="AB12:AT12"/>
    <mergeCell ref="AU12:BD14"/>
    <mergeCell ref="BF12:BX12"/>
    <mergeCell ref="BZ12:CR12"/>
    <mergeCell ref="BO14:BX14"/>
    <mergeCell ref="BZ14:CH14"/>
    <mergeCell ref="CI14:CR14"/>
    <mergeCell ref="CS12:DB14"/>
    <mergeCell ref="H13:Y13"/>
    <mergeCell ref="AB13:AS13"/>
    <mergeCell ref="BF13:BW13"/>
    <mergeCell ref="BZ13:CQ13"/>
    <mergeCell ref="H14:P14"/>
    <mergeCell ref="Q14:Z14"/>
    <mergeCell ref="AB14:AJ14"/>
    <mergeCell ref="AK14:AT14"/>
    <mergeCell ref="BF14:BN14"/>
    <mergeCell ref="C15:F17"/>
    <mergeCell ref="H15:Z15"/>
    <mergeCell ref="AB15:AT15"/>
    <mergeCell ref="AU15:BD17"/>
    <mergeCell ref="BF15:BX15"/>
    <mergeCell ref="BZ15:CR15"/>
    <mergeCell ref="BO17:BX17"/>
    <mergeCell ref="BZ17:CH17"/>
    <mergeCell ref="CI17:CR17"/>
    <mergeCell ref="H18:Z18"/>
    <mergeCell ref="AB18:AT18"/>
    <mergeCell ref="AU18:BD20"/>
    <mergeCell ref="BF18:BX18"/>
    <mergeCell ref="BZ18:CR18"/>
    <mergeCell ref="BO20:BX20"/>
    <mergeCell ref="BZ20:CH20"/>
    <mergeCell ref="CI20:CR20"/>
    <mergeCell ref="CS15:DB17"/>
    <mergeCell ref="H16:Y16"/>
    <mergeCell ref="AB16:AS16"/>
    <mergeCell ref="BF16:BW16"/>
    <mergeCell ref="BZ16:CQ16"/>
    <mergeCell ref="H17:P17"/>
    <mergeCell ref="Q17:Z17"/>
    <mergeCell ref="AB17:AJ17"/>
    <mergeCell ref="AK17:AT17"/>
    <mergeCell ref="BF17:BN17"/>
    <mergeCell ref="C21:F23"/>
    <mergeCell ref="H21:Z21"/>
    <mergeCell ref="BF24:BX24"/>
    <mergeCell ref="BZ24:CR24"/>
    <mergeCell ref="BO26:BX26"/>
    <mergeCell ref="AB21:AT21"/>
    <mergeCell ref="AU21:BD23"/>
    <mergeCell ref="CS24:DB26"/>
    <mergeCell ref="CS18:DB20"/>
    <mergeCell ref="H19:Y19"/>
    <mergeCell ref="AB19:AS19"/>
    <mergeCell ref="BF19:BW19"/>
    <mergeCell ref="BZ19:CQ19"/>
    <mergeCell ref="H20:P20"/>
    <mergeCell ref="Q20:Z20"/>
    <mergeCell ref="AB20:AJ20"/>
    <mergeCell ref="AK20:AT20"/>
    <mergeCell ref="BF20:BN20"/>
    <mergeCell ref="AB26:AJ26"/>
    <mergeCell ref="AK26:AT26"/>
    <mergeCell ref="BF26:BN26"/>
    <mergeCell ref="BZ26:CH26"/>
    <mergeCell ref="CI26:CR26"/>
    <mergeCell ref="C18:F20"/>
    <mergeCell ref="CS21:DB23"/>
    <mergeCell ref="H22:Y22"/>
    <mergeCell ref="AB22:AS22"/>
    <mergeCell ref="BF22:BW22"/>
    <mergeCell ref="BZ22:CQ22"/>
    <mergeCell ref="H23:P23"/>
    <mergeCell ref="Q23:Z23"/>
    <mergeCell ref="AB23:AJ23"/>
    <mergeCell ref="AK23:AT23"/>
    <mergeCell ref="BF23:BN23"/>
    <mergeCell ref="BF21:BX21"/>
    <mergeCell ref="BZ21:CR21"/>
    <mergeCell ref="BO23:BX23"/>
    <mergeCell ref="BZ23:CH23"/>
    <mergeCell ref="CI23:CR23"/>
    <mergeCell ref="H25:Y25"/>
    <mergeCell ref="AB25:AS25"/>
    <mergeCell ref="BF25:BW25"/>
    <mergeCell ref="BZ25:CQ25"/>
    <mergeCell ref="H26:P26"/>
    <mergeCell ref="Q26:Z26"/>
    <mergeCell ref="AB27:AJ27"/>
    <mergeCell ref="AK27:AT27"/>
    <mergeCell ref="E28:F36"/>
    <mergeCell ref="H28:Z28"/>
    <mergeCell ref="AB28:AT28"/>
    <mergeCell ref="Q33:Z33"/>
    <mergeCell ref="AB30:AJ30"/>
    <mergeCell ref="AB31:AT31"/>
    <mergeCell ref="AB34:AT34"/>
    <mergeCell ref="AK36:AT36"/>
    <mergeCell ref="C24:F26"/>
    <mergeCell ref="H24:Z24"/>
    <mergeCell ref="AB24:AT24"/>
    <mergeCell ref="AU24:BD26"/>
    <mergeCell ref="C27:D36"/>
    <mergeCell ref="E27:F27"/>
    <mergeCell ref="H27:P27"/>
    <mergeCell ref="Q27:Z27"/>
    <mergeCell ref="CS28:DB30"/>
    <mergeCell ref="CS27:DB27"/>
    <mergeCell ref="BZ28:CR28"/>
    <mergeCell ref="BZ30:CH30"/>
    <mergeCell ref="CI30:CR30"/>
    <mergeCell ref="BF27:BN27"/>
    <mergeCell ref="BO27:BX27"/>
    <mergeCell ref="BF30:BN30"/>
    <mergeCell ref="BO30:BX30"/>
    <mergeCell ref="BF28:BX28"/>
    <mergeCell ref="BF29:BW29"/>
    <mergeCell ref="BZ29:CQ29"/>
    <mergeCell ref="BZ27:CH27"/>
    <mergeCell ref="CI27:CR27"/>
    <mergeCell ref="CS31:DB33"/>
    <mergeCell ref="H32:Y32"/>
    <mergeCell ref="AB32:AS32"/>
    <mergeCell ref="BF32:BW32"/>
    <mergeCell ref="BZ32:CQ32"/>
    <mergeCell ref="H33:P33"/>
    <mergeCell ref="AB33:AJ33"/>
    <mergeCell ref="AK33:AT33"/>
    <mergeCell ref="BF33:BN33"/>
    <mergeCell ref="AU31:BD33"/>
    <mergeCell ref="BF31:BX31"/>
    <mergeCell ref="BZ31:CR31"/>
    <mergeCell ref="BO33:BX33"/>
    <mergeCell ref="BZ33:CH33"/>
    <mergeCell ref="CI33:CR33"/>
    <mergeCell ref="H31:Z31"/>
    <mergeCell ref="CS34:DB36"/>
    <mergeCell ref="H35:Y35"/>
    <mergeCell ref="AB35:AS35"/>
    <mergeCell ref="BF35:BW35"/>
    <mergeCell ref="BZ35:CQ35"/>
    <mergeCell ref="H36:P36"/>
    <mergeCell ref="AB36:AJ36"/>
    <mergeCell ref="BZ34:CR34"/>
    <mergeCell ref="BO36:BX36"/>
    <mergeCell ref="BZ36:CH36"/>
    <mergeCell ref="CI36:CR36"/>
    <mergeCell ref="AU34:BD36"/>
    <mergeCell ref="BF34:BX34"/>
    <mergeCell ref="H34:Z34"/>
    <mergeCell ref="Q36:Z36"/>
    <mergeCell ref="BF36:BN36"/>
    <mergeCell ref="A37:B43"/>
    <mergeCell ref="C37:F37"/>
    <mergeCell ref="G37:I37"/>
    <mergeCell ref="J37:W37"/>
    <mergeCell ref="C41:F41"/>
    <mergeCell ref="X37:Z37"/>
    <mergeCell ref="AA37:AC37"/>
    <mergeCell ref="AR37:AT37"/>
    <mergeCell ref="G41:I41"/>
    <mergeCell ref="C38:F38"/>
    <mergeCell ref="G38:I38"/>
    <mergeCell ref="AA38:AC38"/>
    <mergeCell ref="J41:W41"/>
    <mergeCell ref="AA40:AC40"/>
    <mergeCell ref="X41:Z41"/>
    <mergeCell ref="AA41:AC41"/>
    <mergeCell ref="AD38:AQ38"/>
    <mergeCell ref="AA39:AC39"/>
    <mergeCell ref="AD39:AQ39"/>
    <mergeCell ref="AD40:AQ40"/>
    <mergeCell ref="AD41:AQ41"/>
    <mergeCell ref="J38:W38"/>
    <mergeCell ref="AD37:AQ37"/>
    <mergeCell ref="C40:F40"/>
    <mergeCell ref="AK30:AT30"/>
    <mergeCell ref="AU27:BD27"/>
    <mergeCell ref="AU28:BD30"/>
    <mergeCell ref="AB29:AS29"/>
    <mergeCell ref="H30:P30"/>
    <mergeCell ref="Q30:Z30"/>
    <mergeCell ref="H29:Y29"/>
    <mergeCell ref="BY37:CA37"/>
    <mergeCell ref="CB37:CO37"/>
    <mergeCell ref="CP37:CR37"/>
    <mergeCell ref="AU39:BD39"/>
    <mergeCell ref="BH38:BU38"/>
    <mergeCell ref="CB38:CO38"/>
    <mergeCell ref="BE39:BG39"/>
    <mergeCell ref="CS37:DB37"/>
    <mergeCell ref="BE37:BG37"/>
    <mergeCell ref="BH37:BU37"/>
    <mergeCell ref="BV37:BX37"/>
    <mergeCell ref="BV38:BX38"/>
    <mergeCell ref="AU38:BD38"/>
    <mergeCell ref="AU37:BD37"/>
    <mergeCell ref="CP38:CR38"/>
    <mergeCell ref="G40:I40"/>
    <mergeCell ref="J40:W40"/>
    <mergeCell ref="X40:Z40"/>
    <mergeCell ref="CS38:DB38"/>
    <mergeCell ref="C39:F39"/>
    <mergeCell ref="G39:I39"/>
    <mergeCell ref="J39:W39"/>
    <mergeCell ref="X39:Z39"/>
    <mergeCell ref="CB39:CO39"/>
    <mergeCell ref="CS39:DB39"/>
    <mergeCell ref="CS40:DB40"/>
    <mergeCell ref="BE40:BG40"/>
    <mergeCell ref="BH40:BU40"/>
    <mergeCell ref="BV40:BX40"/>
    <mergeCell ref="BY40:CA40"/>
    <mergeCell ref="BY39:CA39"/>
    <mergeCell ref="X38:Z38"/>
    <mergeCell ref="BH39:BU39"/>
    <mergeCell ref="BV39:BX39"/>
    <mergeCell ref="BY38:CA38"/>
    <mergeCell ref="BE38:BG38"/>
    <mergeCell ref="AR39:AT39"/>
    <mergeCell ref="AR38:AT38"/>
    <mergeCell ref="AR41:AT41"/>
    <mergeCell ref="AU41:BD41"/>
    <mergeCell ref="BE41:BG41"/>
    <mergeCell ref="CB41:CO41"/>
    <mergeCell ref="CB40:CO40"/>
    <mergeCell ref="AU40:BD40"/>
    <mergeCell ref="AR40:AT40"/>
    <mergeCell ref="CP40:CR40"/>
    <mergeCell ref="CP39:CR39"/>
    <mergeCell ref="CP41:CR41"/>
    <mergeCell ref="CS41:DB41"/>
    <mergeCell ref="BE42:BG42"/>
    <mergeCell ref="BH42:BU42"/>
    <mergeCell ref="BH41:BU41"/>
    <mergeCell ref="BV41:BX41"/>
    <mergeCell ref="BV42:BX42"/>
    <mergeCell ref="CS42:DB42"/>
    <mergeCell ref="CP42:CR42"/>
    <mergeCell ref="BY41:CA41"/>
    <mergeCell ref="BY42:CA42"/>
    <mergeCell ref="CB42:CO42"/>
    <mergeCell ref="BA45:BC45"/>
    <mergeCell ref="BD45:BF45"/>
    <mergeCell ref="BV45:BX45"/>
    <mergeCell ref="BG45:BI45"/>
    <mergeCell ref="BJ45:BL45"/>
    <mergeCell ref="BH43:BU43"/>
    <mergeCell ref="BV43:BX43"/>
    <mergeCell ref="C43:F43"/>
    <mergeCell ref="G43:I43"/>
    <mergeCell ref="J43:W43"/>
    <mergeCell ref="X43:Z43"/>
    <mergeCell ref="AA42:AC42"/>
    <mergeCell ref="C42:F42"/>
    <mergeCell ref="G42:I42"/>
    <mergeCell ref="J42:W42"/>
    <mergeCell ref="X42:Z42"/>
    <mergeCell ref="AD42:AQ42"/>
    <mergeCell ref="AR42:AT42"/>
    <mergeCell ref="AU42:BD42"/>
    <mergeCell ref="BS45:BU45"/>
    <mergeCell ref="AO45:AQ45"/>
    <mergeCell ref="AR45:AT45"/>
    <mergeCell ref="AU45:AW45"/>
    <mergeCell ref="AX45:AZ45"/>
    <mergeCell ref="BM45:BO45"/>
    <mergeCell ref="BP45:BR45"/>
    <mergeCell ref="T45:V45"/>
    <mergeCell ref="AD43:AQ43"/>
    <mergeCell ref="A45:F47"/>
    <mergeCell ref="G45:J45"/>
    <mergeCell ref="K45:M45"/>
    <mergeCell ref="N45:P45"/>
    <mergeCell ref="G46:J46"/>
    <mergeCell ref="K46:M46"/>
    <mergeCell ref="N46:P46"/>
    <mergeCell ref="T46:V46"/>
    <mergeCell ref="AF46:AH46"/>
    <mergeCell ref="Q45:S45"/>
    <mergeCell ref="W45:Y45"/>
    <mergeCell ref="AR43:AT43"/>
    <mergeCell ref="AI45:AK45"/>
    <mergeCell ref="AA43:AC43"/>
    <mergeCell ref="Z45:AB45"/>
    <mergeCell ref="AC45:AE45"/>
    <mergeCell ref="AF45:AH45"/>
    <mergeCell ref="AL45:AN45"/>
    <mergeCell ref="Q46:S46"/>
    <mergeCell ref="G47:J47"/>
    <mergeCell ref="K47:M47"/>
    <mergeCell ref="N47:P47"/>
    <mergeCell ref="CS43:DB43"/>
    <mergeCell ref="BY43:CA43"/>
    <mergeCell ref="CB43:CO43"/>
    <mergeCell ref="AU43:BD43"/>
    <mergeCell ref="BE43:BG43"/>
    <mergeCell ref="BS46:BU46"/>
    <mergeCell ref="BV46:BX46"/>
    <mergeCell ref="CP43:CR43"/>
    <mergeCell ref="BA46:BC46"/>
    <mergeCell ref="BD46:BF46"/>
    <mergeCell ref="Q47:S47"/>
    <mergeCell ref="BG46:BI46"/>
    <mergeCell ref="BA47:BC47"/>
    <mergeCell ref="BP46:BR46"/>
    <mergeCell ref="AU46:AW46"/>
    <mergeCell ref="AX46:AZ46"/>
    <mergeCell ref="AU47:AW47"/>
    <mergeCell ref="AX47:AZ47"/>
    <mergeCell ref="T47:V47"/>
    <mergeCell ref="AL46:AN46"/>
    <mergeCell ref="W47:Y47"/>
    <mergeCell ref="Z47:AB47"/>
    <mergeCell ref="AC47:AE47"/>
    <mergeCell ref="AF47:AH47"/>
    <mergeCell ref="AC46:AE46"/>
    <mergeCell ref="W46:Y46"/>
    <mergeCell ref="Z46:AB46"/>
    <mergeCell ref="AR47:AT47"/>
    <mergeCell ref="AO46:AQ46"/>
    <mergeCell ref="AO47:AQ47"/>
    <mergeCell ref="AR46:AT46"/>
    <mergeCell ref="AI47:AK47"/>
    <mergeCell ref="AL47:AN47"/>
    <mergeCell ref="AI46:AK46"/>
    <mergeCell ref="BS47:BU47"/>
    <mergeCell ref="BV47:BX47"/>
    <mergeCell ref="BD47:BF47"/>
    <mergeCell ref="BG47:BI47"/>
    <mergeCell ref="BJ47:BL47"/>
    <mergeCell ref="BM47:BO47"/>
    <mergeCell ref="BP47:BR47"/>
    <mergeCell ref="BJ46:BL46"/>
    <mergeCell ref="BM46:BO46"/>
  </mergeCells>
  <phoneticPr fontId="3"/>
  <dataValidations count="3">
    <dataValidation imeMode="hiragana" allowBlank="1" showInputMessage="1" showErrorMessage="1" sqref="BZ10:CQ10 BF10:BW10 BF13:BW13 BZ13:CQ13 BZ16:CQ16 BF16:BW16 BZ19:CQ19 BZ22:CQ22 BZ25:CQ25 BF25:BW25 BF22:BW22 BF19:BW19 BZ29:CQ29 BZ32:CQ32 BZ35:CQ35 BF35:BW35 BF32:BW32 BF29:BW29 H32:Y32 H35:Y35 AB35:AS35 AB32:AS32 AB29:AS29 H29:Y29 H25:Y25 AB25:AS25 AB22:AS22 H22:Y22 AB19:AS19 AB16:AS16 H16:Y16 H19:Y19 H10:Y10 H13:Y13 AB13:AS13 AB10:AS10 BZ34:CR34 AU9:BD36 H34:Z34 AB34:AT34 CS9:DB43"/>
    <dataValidation type="list" allowBlank="1" showInputMessage="1" showErrorMessage="1" sqref="J37:W43 BH37:BU43 AD37:AQ43 CB37:CO43">
      <formula1>INDIRECT("バリアンスリスト")</formula1>
    </dataValidation>
    <dataValidation imeMode="halfAlpha" allowBlank="1" showInputMessage="1" showErrorMessage="1" sqref="CV7:DB7 Q11:Z11 Q14:Z14 Q17:Z17 Q20:Z20 Q23:Z23 Q26:Z26 Q30:Z30 Q33:Z33 Q36:Z36 AK36:AT36 AK33:AT33 AK30:AT30 AK26:AT26 AK23:AT23 AK20:AT20 AK17:AT17 AK14:AT14 AK11:AT11 AY8:BB8 BO36:BX36 CI36:CR36 CI33:CR33 BO33:BX33 BO30:BX30 CI30:CR30 CI26:CR26 BO26:BX26 BO23:BX23 CI23:CR23 CI20:CR20 BO20:BX20 BO17:BX17 CI17:CR17 CI14:CR14 BO14:BX14 BO11:BX11 CI11:CR11 CW8:CZ8"/>
  </dataValidations>
  <printOptions horizontalCentered="1"/>
  <pageMargins left="0.27559055118110237" right="0.27559055118110237" top="0.35433070866141736" bottom="0.31496062992125984" header="0.31496062992125984" footer="0.31496062992125984"/>
  <pageSetup paperSize="9" scale="50" orientation="landscape" horizontalDpi="4294967293" r:id="rId9"/>
  <headerFooter>
    <oddFooter>&amp;C京都府脳卒中地域連携パス</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14433" r:id="rId12" name="Check Box 97">
              <controlPr defaultSize="0" autoFill="0" autoLine="0" autoPict="0">
                <anchor moveWithCells="1">
                  <from>
                    <xdr:col>6</xdr:col>
                    <xdr:colOff>9525</xdr:colOff>
                    <xdr:row>7</xdr:row>
                    <xdr:rowOff>285750</xdr:rowOff>
                  </from>
                  <to>
                    <xdr:col>16</xdr:col>
                    <xdr:colOff>142875</xdr:colOff>
                    <xdr:row>8</xdr:row>
                    <xdr:rowOff>304800</xdr:rowOff>
                  </to>
                </anchor>
              </controlPr>
            </control>
          </mc:Choice>
        </mc:AlternateContent>
        <mc:AlternateContent xmlns:mc="http://schemas.openxmlformats.org/markup-compatibility/2006">
          <mc:Choice Requires="x14">
            <control shapeId="14434" r:id="rId13" name="Check Box 98">
              <controlPr defaultSize="0" autoFill="0" autoLine="0" autoPict="0">
                <anchor moveWithCells="1">
                  <from>
                    <xdr:col>26</xdr:col>
                    <xdr:colOff>0</xdr:colOff>
                    <xdr:row>7</xdr:row>
                    <xdr:rowOff>295275</xdr:rowOff>
                  </from>
                  <to>
                    <xdr:col>39</xdr:col>
                    <xdr:colOff>66675</xdr:colOff>
                    <xdr:row>9</xdr:row>
                    <xdr:rowOff>9525</xdr:rowOff>
                  </to>
                </anchor>
              </controlPr>
            </control>
          </mc:Choice>
        </mc:AlternateContent>
        <mc:AlternateContent xmlns:mc="http://schemas.openxmlformats.org/markup-compatibility/2006">
          <mc:Choice Requires="x14">
            <control shapeId="14451" r:id="rId14" name="Check Box 115">
              <controlPr defaultSize="0" autoFill="0" autoLine="0" autoPict="0">
                <anchor moveWithCells="1">
                  <from>
                    <xdr:col>56</xdr:col>
                    <xdr:colOff>9525</xdr:colOff>
                    <xdr:row>7</xdr:row>
                    <xdr:rowOff>304800</xdr:rowOff>
                  </from>
                  <to>
                    <xdr:col>70</xdr:col>
                    <xdr:colOff>104775</xdr:colOff>
                    <xdr:row>9</xdr:row>
                    <xdr:rowOff>0</xdr:rowOff>
                  </to>
                </anchor>
              </controlPr>
            </control>
          </mc:Choice>
        </mc:AlternateContent>
        <mc:AlternateContent xmlns:mc="http://schemas.openxmlformats.org/markup-compatibility/2006">
          <mc:Choice Requires="x14">
            <control shapeId="14452" r:id="rId15" name="Check Box 116">
              <controlPr defaultSize="0" autoFill="0" autoLine="0" autoPict="0">
                <anchor moveWithCells="1">
                  <from>
                    <xdr:col>76</xdr:col>
                    <xdr:colOff>28575</xdr:colOff>
                    <xdr:row>7</xdr:row>
                    <xdr:rowOff>285750</xdr:rowOff>
                  </from>
                  <to>
                    <xdr:col>90</xdr:col>
                    <xdr:colOff>123825</xdr:colOff>
                    <xdr:row>8</xdr:row>
                    <xdr:rowOff>295275</xdr:rowOff>
                  </to>
                </anchor>
              </controlPr>
            </control>
          </mc:Choice>
        </mc:AlternateContent>
        <mc:AlternateContent xmlns:mc="http://schemas.openxmlformats.org/markup-compatibility/2006">
          <mc:Choice Requires="x14">
            <control shapeId="14453" r:id="rId16" name="Group Box 117">
              <controlPr defaultSize="0" autoFill="0" autoPict="0">
                <anchor moveWithCells="1">
                  <from>
                    <xdr:col>5</xdr:col>
                    <xdr:colOff>190500</xdr:colOff>
                    <xdr:row>8</xdr:row>
                    <xdr:rowOff>66675</xdr:rowOff>
                  </from>
                  <to>
                    <xdr:col>95</xdr:col>
                    <xdr:colOff>190500</xdr:colOff>
                    <xdr:row>10</xdr:row>
                    <xdr:rowOff>295275</xdr:rowOff>
                  </to>
                </anchor>
              </controlPr>
            </control>
          </mc:Choice>
        </mc:AlternateContent>
        <mc:AlternateContent xmlns:mc="http://schemas.openxmlformats.org/markup-compatibility/2006">
          <mc:Choice Requires="x14">
            <control shapeId="14454" r:id="rId17" name="Check Box 118">
              <controlPr defaultSize="0" autoFill="0" autoLine="0" autoPict="0">
                <anchor moveWithCells="1">
                  <from>
                    <xdr:col>6</xdr:col>
                    <xdr:colOff>9525</xdr:colOff>
                    <xdr:row>10</xdr:row>
                    <xdr:rowOff>295275</xdr:rowOff>
                  </from>
                  <to>
                    <xdr:col>19</xdr:col>
                    <xdr:colOff>66675</xdr:colOff>
                    <xdr:row>12</xdr:row>
                    <xdr:rowOff>38100</xdr:rowOff>
                  </to>
                </anchor>
              </controlPr>
            </control>
          </mc:Choice>
        </mc:AlternateContent>
        <mc:AlternateContent xmlns:mc="http://schemas.openxmlformats.org/markup-compatibility/2006">
          <mc:Choice Requires="x14">
            <control shapeId="14455" r:id="rId18" name="Check Box 119">
              <controlPr defaultSize="0" autoFill="0" autoLine="0" autoPict="0">
                <anchor moveWithCells="1">
                  <from>
                    <xdr:col>26</xdr:col>
                    <xdr:colOff>0</xdr:colOff>
                    <xdr:row>10</xdr:row>
                    <xdr:rowOff>295275</xdr:rowOff>
                  </from>
                  <to>
                    <xdr:col>39</xdr:col>
                    <xdr:colOff>66675</xdr:colOff>
                    <xdr:row>12</xdr:row>
                    <xdr:rowOff>9525</xdr:rowOff>
                  </to>
                </anchor>
              </controlPr>
            </control>
          </mc:Choice>
        </mc:AlternateContent>
        <mc:AlternateContent xmlns:mc="http://schemas.openxmlformats.org/markup-compatibility/2006">
          <mc:Choice Requires="x14">
            <control shapeId="14456" r:id="rId19" name="Check Box 120">
              <controlPr defaultSize="0" autoFill="0" autoLine="0" autoPict="0">
                <anchor moveWithCells="1">
                  <from>
                    <xdr:col>56</xdr:col>
                    <xdr:colOff>9525</xdr:colOff>
                    <xdr:row>10</xdr:row>
                    <xdr:rowOff>295275</xdr:rowOff>
                  </from>
                  <to>
                    <xdr:col>72</xdr:col>
                    <xdr:colOff>0</xdr:colOff>
                    <xdr:row>11</xdr:row>
                    <xdr:rowOff>304800</xdr:rowOff>
                  </to>
                </anchor>
              </controlPr>
            </control>
          </mc:Choice>
        </mc:AlternateContent>
        <mc:AlternateContent xmlns:mc="http://schemas.openxmlformats.org/markup-compatibility/2006">
          <mc:Choice Requires="x14">
            <control shapeId="14457" r:id="rId20" name="Check Box 121">
              <controlPr defaultSize="0" autoFill="0" autoLine="0" autoPict="0">
                <anchor moveWithCells="1">
                  <from>
                    <xdr:col>76</xdr:col>
                    <xdr:colOff>28575</xdr:colOff>
                    <xdr:row>10</xdr:row>
                    <xdr:rowOff>304800</xdr:rowOff>
                  </from>
                  <to>
                    <xdr:col>90</xdr:col>
                    <xdr:colOff>133350</xdr:colOff>
                    <xdr:row>12</xdr:row>
                    <xdr:rowOff>0</xdr:rowOff>
                  </to>
                </anchor>
              </controlPr>
            </control>
          </mc:Choice>
        </mc:AlternateContent>
        <mc:AlternateContent xmlns:mc="http://schemas.openxmlformats.org/markup-compatibility/2006">
          <mc:Choice Requires="x14">
            <control shapeId="14458" r:id="rId21" name="Group Box 122">
              <controlPr defaultSize="0" autoFill="0" autoPict="0">
                <anchor moveWithCells="1">
                  <from>
                    <xdr:col>5</xdr:col>
                    <xdr:colOff>161925</xdr:colOff>
                    <xdr:row>10</xdr:row>
                    <xdr:rowOff>295275</xdr:rowOff>
                  </from>
                  <to>
                    <xdr:col>96</xdr:col>
                    <xdr:colOff>9525</xdr:colOff>
                    <xdr:row>13</xdr:row>
                    <xdr:rowOff>295275</xdr:rowOff>
                  </to>
                </anchor>
              </controlPr>
            </control>
          </mc:Choice>
        </mc:AlternateContent>
        <mc:AlternateContent xmlns:mc="http://schemas.openxmlformats.org/markup-compatibility/2006">
          <mc:Choice Requires="x14">
            <control shapeId="14459" r:id="rId22" name="Check Box 123">
              <controlPr defaultSize="0" autoFill="0" autoLine="0" autoPict="0">
                <anchor moveWithCells="1">
                  <from>
                    <xdr:col>6</xdr:col>
                    <xdr:colOff>9525</xdr:colOff>
                    <xdr:row>13</xdr:row>
                    <xdr:rowOff>285750</xdr:rowOff>
                  </from>
                  <to>
                    <xdr:col>19</xdr:col>
                    <xdr:colOff>76200</xdr:colOff>
                    <xdr:row>15</xdr:row>
                    <xdr:rowOff>28575</xdr:rowOff>
                  </to>
                </anchor>
              </controlPr>
            </control>
          </mc:Choice>
        </mc:AlternateContent>
        <mc:AlternateContent xmlns:mc="http://schemas.openxmlformats.org/markup-compatibility/2006">
          <mc:Choice Requires="x14">
            <control shapeId="14460" r:id="rId23" name="Check Box 124">
              <controlPr defaultSize="0" autoFill="0" autoLine="0" autoPict="0">
                <anchor moveWithCells="1">
                  <from>
                    <xdr:col>26</xdr:col>
                    <xdr:colOff>0</xdr:colOff>
                    <xdr:row>13</xdr:row>
                    <xdr:rowOff>295275</xdr:rowOff>
                  </from>
                  <to>
                    <xdr:col>39</xdr:col>
                    <xdr:colOff>66675</xdr:colOff>
                    <xdr:row>15</xdr:row>
                    <xdr:rowOff>9525</xdr:rowOff>
                  </to>
                </anchor>
              </controlPr>
            </control>
          </mc:Choice>
        </mc:AlternateContent>
        <mc:AlternateContent xmlns:mc="http://schemas.openxmlformats.org/markup-compatibility/2006">
          <mc:Choice Requires="x14">
            <control shapeId="14461" r:id="rId24" name="Check Box 125">
              <controlPr defaultSize="0" autoFill="0" autoLine="0" autoPict="0">
                <anchor moveWithCells="1">
                  <from>
                    <xdr:col>56</xdr:col>
                    <xdr:colOff>9525</xdr:colOff>
                    <xdr:row>13</xdr:row>
                    <xdr:rowOff>304800</xdr:rowOff>
                  </from>
                  <to>
                    <xdr:col>72</xdr:col>
                    <xdr:colOff>0</xdr:colOff>
                    <xdr:row>15</xdr:row>
                    <xdr:rowOff>0</xdr:rowOff>
                  </to>
                </anchor>
              </controlPr>
            </control>
          </mc:Choice>
        </mc:AlternateContent>
        <mc:AlternateContent xmlns:mc="http://schemas.openxmlformats.org/markup-compatibility/2006">
          <mc:Choice Requires="x14">
            <control shapeId="14462" r:id="rId25" name="Check Box 126">
              <controlPr defaultSize="0" autoFill="0" autoLine="0" autoPict="0">
                <anchor moveWithCells="1">
                  <from>
                    <xdr:col>76</xdr:col>
                    <xdr:colOff>28575</xdr:colOff>
                    <xdr:row>13</xdr:row>
                    <xdr:rowOff>304800</xdr:rowOff>
                  </from>
                  <to>
                    <xdr:col>90</xdr:col>
                    <xdr:colOff>133350</xdr:colOff>
                    <xdr:row>15</xdr:row>
                    <xdr:rowOff>0</xdr:rowOff>
                  </to>
                </anchor>
              </controlPr>
            </control>
          </mc:Choice>
        </mc:AlternateContent>
        <mc:AlternateContent xmlns:mc="http://schemas.openxmlformats.org/markup-compatibility/2006">
          <mc:Choice Requires="x14">
            <control shapeId="14463" r:id="rId26" name="Group Box 127">
              <controlPr defaultSize="0" autoFill="0" autoPict="0">
                <anchor moveWithCells="1">
                  <from>
                    <xdr:col>5</xdr:col>
                    <xdr:colOff>95250</xdr:colOff>
                    <xdr:row>14</xdr:row>
                    <xdr:rowOff>9525</xdr:rowOff>
                  </from>
                  <to>
                    <xdr:col>96</xdr:col>
                    <xdr:colOff>9525</xdr:colOff>
                    <xdr:row>17</xdr:row>
                    <xdr:rowOff>0</xdr:rowOff>
                  </to>
                </anchor>
              </controlPr>
            </control>
          </mc:Choice>
        </mc:AlternateContent>
        <mc:AlternateContent xmlns:mc="http://schemas.openxmlformats.org/markup-compatibility/2006">
          <mc:Choice Requires="x14">
            <control shapeId="14464" r:id="rId27" name="Check Box 128">
              <controlPr defaultSize="0" autoFill="0" autoLine="0" autoPict="0">
                <anchor moveWithCells="1">
                  <from>
                    <xdr:col>6</xdr:col>
                    <xdr:colOff>9525</xdr:colOff>
                    <xdr:row>16</xdr:row>
                    <xdr:rowOff>285750</xdr:rowOff>
                  </from>
                  <to>
                    <xdr:col>19</xdr:col>
                    <xdr:colOff>76200</xdr:colOff>
                    <xdr:row>18</xdr:row>
                    <xdr:rowOff>28575</xdr:rowOff>
                  </to>
                </anchor>
              </controlPr>
            </control>
          </mc:Choice>
        </mc:AlternateContent>
        <mc:AlternateContent xmlns:mc="http://schemas.openxmlformats.org/markup-compatibility/2006">
          <mc:Choice Requires="x14">
            <control shapeId="14465" r:id="rId28" name="Check Box 129">
              <controlPr defaultSize="0" autoFill="0" autoLine="0" autoPict="0">
                <anchor moveWithCells="1">
                  <from>
                    <xdr:col>26</xdr:col>
                    <xdr:colOff>0</xdr:colOff>
                    <xdr:row>16</xdr:row>
                    <xdr:rowOff>295275</xdr:rowOff>
                  </from>
                  <to>
                    <xdr:col>39</xdr:col>
                    <xdr:colOff>66675</xdr:colOff>
                    <xdr:row>18</xdr:row>
                    <xdr:rowOff>9525</xdr:rowOff>
                  </to>
                </anchor>
              </controlPr>
            </control>
          </mc:Choice>
        </mc:AlternateContent>
        <mc:AlternateContent xmlns:mc="http://schemas.openxmlformats.org/markup-compatibility/2006">
          <mc:Choice Requires="x14">
            <control shapeId="14466" r:id="rId29" name="Check Box 130">
              <controlPr defaultSize="0" autoFill="0" autoLine="0" autoPict="0">
                <anchor moveWithCells="1">
                  <from>
                    <xdr:col>56</xdr:col>
                    <xdr:colOff>9525</xdr:colOff>
                    <xdr:row>16</xdr:row>
                    <xdr:rowOff>304800</xdr:rowOff>
                  </from>
                  <to>
                    <xdr:col>72</xdr:col>
                    <xdr:colOff>0</xdr:colOff>
                    <xdr:row>18</xdr:row>
                    <xdr:rowOff>0</xdr:rowOff>
                  </to>
                </anchor>
              </controlPr>
            </control>
          </mc:Choice>
        </mc:AlternateContent>
        <mc:AlternateContent xmlns:mc="http://schemas.openxmlformats.org/markup-compatibility/2006">
          <mc:Choice Requires="x14">
            <control shapeId="14467" r:id="rId30" name="Check Box 131">
              <controlPr defaultSize="0" autoFill="0" autoLine="0" autoPict="0">
                <anchor moveWithCells="1">
                  <from>
                    <xdr:col>76</xdr:col>
                    <xdr:colOff>28575</xdr:colOff>
                    <xdr:row>16</xdr:row>
                    <xdr:rowOff>304800</xdr:rowOff>
                  </from>
                  <to>
                    <xdr:col>91</xdr:col>
                    <xdr:colOff>142875</xdr:colOff>
                    <xdr:row>18</xdr:row>
                    <xdr:rowOff>0</xdr:rowOff>
                  </to>
                </anchor>
              </controlPr>
            </control>
          </mc:Choice>
        </mc:AlternateContent>
        <mc:AlternateContent xmlns:mc="http://schemas.openxmlformats.org/markup-compatibility/2006">
          <mc:Choice Requires="x14">
            <control shapeId="14468" r:id="rId31" name="Group Box 132">
              <controlPr defaultSize="0" autoFill="0" autoPict="0">
                <anchor moveWithCells="1">
                  <from>
                    <xdr:col>6</xdr:col>
                    <xdr:colOff>0</xdr:colOff>
                    <xdr:row>16</xdr:row>
                    <xdr:rowOff>285750</xdr:rowOff>
                  </from>
                  <to>
                    <xdr:col>95</xdr:col>
                    <xdr:colOff>180975</xdr:colOff>
                    <xdr:row>20</xdr:row>
                    <xdr:rowOff>28575</xdr:rowOff>
                  </to>
                </anchor>
              </controlPr>
            </control>
          </mc:Choice>
        </mc:AlternateContent>
        <mc:AlternateContent xmlns:mc="http://schemas.openxmlformats.org/markup-compatibility/2006">
          <mc:Choice Requires="x14">
            <control shapeId="14469" r:id="rId32" name="Check Box 133">
              <controlPr defaultSize="0" autoFill="0" autoLine="0" autoPict="0">
                <anchor moveWithCells="1">
                  <from>
                    <xdr:col>6</xdr:col>
                    <xdr:colOff>9525</xdr:colOff>
                    <xdr:row>19</xdr:row>
                    <xdr:rowOff>276225</xdr:rowOff>
                  </from>
                  <to>
                    <xdr:col>21</xdr:col>
                    <xdr:colOff>133350</xdr:colOff>
                    <xdr:row>21</xdr:row>
                    <xdr:rowOff>19050</xdr:rowOff>
                  </to>
                </anchor>
              </controlPr>
            </control>
          </mc:Choice>
        </mc:AlternateContent>
        <mc:AlternateContent xmlns:mc="http://schemas.openxmlformats.org/markup-compatibility/2006">
          <mc:Choice Requires="x14">
            <control shapeId="14470" r:id="rId33" name="Check Box 134">
              <controlPr defaultSize="0" autoFill="0" autoLine="0" autoPict="0">
                <anchor moveWithCells="1">
                  <from>
                    <xdr:col>26</xdr:col>
                    <xdr:colOff>0</xdr:colOff>
                    <xdr:row>19</xdr:row>
                    <xdr:rowOff>285750</xdr:rowOff>
                  </from>
                  <to>
                    <xdr:col>39</xdr:col>
                    <xdr:colOff>66675</xdr:colOff>
                    <xdr:row>21</xdr:row>
                    <xdr:rowOff>0</xdr:rowOff>
                  </to>
                </anchor>
              </controlPr>
            </control>
          </mc:Choice>
        </mc:AlternateContent>
        <mc:AlternateContent xmlns:mc="http://schemas.openxmlformats.org/markup-compatibility/2006">
          <mc:Choice Requires="x14">
            <control shapeId="14471" r:id="rId34" name="Check Box 135">
              <controlPr defaultSize="0" autoFill="0" autoLine="0" autoPict="0">
                <anchor moveWithCells="1">
                  <from>
                    <xdr:col>56</xdr:col>
                    <xdr:colOff>9525</xdr:colOff>
                    <xdr:row>19</xdr:row>
                    <xdr:rowOff>295275</xdr:rowOff>
                  </from>
                  <to>
                    <xdr:col>72</xdr:col>
                    <xdr:colOff>0</xdr:colOff>
                    <xdr:row>20</xdr:row>
                    <xdr:rowOff>304800</xdr:rowOff>
                  </to>
                </anchor>
              </controlPr>
            </control>
          </mc:Choice>
        </mc:AlternateContent>
        <mc:AlternateContent xmlns:mc="http://schemas.openxmlformats.org/markup-compatibility/2006">
          <mc:Choice Requires="x14">
            <control shapeId="14472" r:id="rId35" name="Check Box 136">
              <controlPr defaultSize="0" autoFill="0" autoLine="0" autoPict="0">
                <anchor moveWithCells="1">
                  <from>
                    <xdr:col>76</xdr:col>
                    <xdr:colOff>28575</xdr:colOff>
                    <xdr:row>19</xdr:row>
                    <xdr:rowOff>295275</xdr:rowOff>
                  </from>
                  <to>
                    <xdr:col>91</xdr:col>
                    <xdr:colOff>142875</xdr:colOff>
                    <xdr:row>20</xdr:row>
                    <xdr:rowOff>304800</xdr:rowOff>
                  </to>
                </anchor>
              </controlPr>
            </control>
          </mc:Choice>
        </mc:AlternateContent>
        <mc:AlternateContent xmlns:mc="http://schemas.openxmlformats.org/markup-compatibility/2006">
          <mc:Choice Requires="x14">
            <control shapeId="14473" r:id="rId36" name="Group Box 137">
              <controlPr defaultSize="0" autoFill="0" autoPict="0">
                <anchor moveWithCells="1">
                  <from>
                    <xdr:col>5</xdr:col>
                    <xdr:colOff>57150</xdr:colOff>
                    <xdr:row>19</xdr:row>
                    <xdr:rowOff>285750</xdr:rowOff>
                  </from>
                  <to>
                    <xdr:col>96</xdr:col>
                    <xdr:colOff>38100</xdr:colOff>
                    <xdr:row>22</xdr:row>
                    <xdr:rowOff>285750</xdr:rowOff>
                  </to>
                </anchor>
              </controlPr>
            </control>
          </mc:Choice>
        </mc:AlternateContent>
        <mc:AlternateContent xmlns:mc="http://schemas.openxmlformats.org/markup-compatibility/2006">
          <mc:Choice Requires="x14">
            <control shapeId="14474" r:id="rId37" name="Check Box 138">
              <controlPr defaultSize="0" autoFill="0" autoLine="0" autoPict="0">
                <anchor moveWithCells="1">
                  <from>
                    <xdr:col>6</xdr:col>
                    <xdr:colOff>9525</xdr:colOff>
                    <xdr:row>22</xdr:row>
                    <xdr:rowOff>276225</xdr:rowOff>
                  </from>
                  <to>
                    <xdr:col>21</xdr:col>
                    <xdr:colOff>133350</xdr:colOff>
                    <xdr:row>24</xdr:row>
                    <xdr:rowOff>19050</xdr:rowOff>
                  </to>
                </anchor>
              </controlPr>
            </control>
          </mc:Choice>
        </mc:AlternateContent>
        <mc:AlternateContent xmlns:mc="http://schemas.openxmlformats.org/markup-compatibility/2006">
          <mc:Choice Requires="x14">
            <control shapeId="14475" r:id="rId38" name="Check Box 139">
              <controlPr defaultSize="0" autoFill="0" autoLine="0" autoPict="0">
                <anchor moveWithCells="1">
                  <from>
                    <xdr:col>26</xdr:col>
                    <xdr:colOff>0</xdr:colOff>
                    <xdr:row>22</xdr:row>
                    <xdr:rowOff>285750</xdr:rowOff>
                  </from>
                  <to>
                    <xdr:col>39</xdr:col>
                    <xdr:colOff>66675</xdr:colOff>
                    <xdr:row>24</xdr:row>
                    <xdr:rowOff>0</xdr:rowOff>
                  </to>
                </anchor>
              </controlPr>
            </control>
          </mc:Choice>
        </mc:AlternateContent>
        <mc:AlternateContent xmlns:mc="http://schemas.openxmlformats.org/markup-compatibility/2006">
          <mc:Choice Requires="x14">
            <control shapeId="14476" r:id="rId39" name="Check Box 140">
              <controlPr defaultSize="0" autoFill="0" autoLine="0" autoPict="0">
                <anchor moveWithCells="1">
                  <from>
                    <xdr:col>56</xdr:col>
                    <xdr:colOff>9525</xdr:colOff>
                    <xdr:row>22</xdr:row>
                    <xdr:rowOff>295275</xdr:rowOff>
                  </from>
                  <to>
                    <xdr:col>72</xdr:col>
                    <xdr:colOff>0</xdr:colOff>
                    <xdr:row>23</xdr:row>
                    <xdr:rowOff>304800</xdr:rowOff>
                  </to>
                </anchor>
              </controlPr>
            </control>
          </mc:Choice>
        </mc:AlternateContent>
        <mc:AlternateContent xmlns:mc="http://schemas.openxmlformats.org/markup-compatibility/2006">
          <mc:Choice Requires="x14">
            <control shapeId="14477" r:id="rId40" name="Check Box 141">
              <controlPr defaultSize="0" autoFill="0" autoLine="0" autoPict="0">
                <anchor moveWithCells="1">
                  <from>
                    <xdr:col>76</xdr:col>
                    <xdr:colOff>28575</xdr:colOff>
                    <xdr:row>22</xdr:row>
                    <xdr:rowOff>295275</xdr:rowOff>
                  </from>
                  <to>
                    <xdr:col>91</xdr:col>
                    <xdr:colOff>142875</xdr:colOff>
                    <xdr:row>23</xdr:row>
                    <xdr:rowOff>304800</xdr:rowOff>
                  </to>
                </anchor>
              </controlPr>
            </control>
          </mc:Choice>
        </mc:AlternateContent>
        <mc:AlternateContent xmlns:mc="http://schemas.openxmlformats.org/markup-compatibility/2006">
          <mc:Choice Requires="x14">
            <control shapeId="14478" r:id="rId41" name="Group Box 142">
              <controlPr defaultSize="0" autoFill="0" autoPict="0">
                <anchor moveWithCells="1">
                  <from>
                    <xdr:col>5</xdr:col>
                    <xdr:colOff>0</xdr:colOff>
                    <xdr:row>22</xdr:row>
                    <xdr:rowOff>257175</xdr:rowOff>
                  </from>
                  <to>
                    <xdr:col>96</xdr:col>
                    <xdr:colOff>28575</xdr:colOff>
                    <xdr:row>26</xdr:row>
                    <xdr:rowOff>57150</xdr:rowOff>
                  </to>
                </anchor>
              </controlPr>
            </control>
          </mc:Choice>
        </mc:AlternateContent>
        <mc:AlternateContent xmlns:mc="http://schemas.openxmlformats.org/markup-compatibility/2006">
          <mc:Choice Requires="x14">
            <control shapeId="14479" r:id="rId42" name="Check Box 143">
              <controlPr defaultSize="0" autoFill="0" autoLine="0" autoPict="0">
                <anchor moveWithCells="1">
                  <from>
                    <xdr:col>6</xdr:col>
                    <xdr:colOff>9525</xdr:colOff>
                    <xdr:row>26</xdr:row>
                    <xdr:rowOff>285750</xdr:rowOff>
                  </from>
                  <to>
                    <xdr:col>21</xdr:col>
                    <xdr:colOff>133350</xdr:colOff>
                    <xdr:row>28</xdr:row>
                    <xdr:rowOff>28575</xdr:rowOff>
                  </to>
                </anchor>
              </controlPr>
            </control>
          </mc:Choice>
        </mc:AlternateContent>
        <mc:AlternateContent xmlns:mc="http://schemas.openxmlformats.org/markup-compatibility/2006">
          <mc:Choice Requires="x14">
            <control shapeId="14480" r:id="rId43" name="Check Box 144">
              <controlPr defaultSize="0" autoFill="0" autoLine="0" autoPict="0">
                <anchor moveWithCells="1">
                  <from>
                    <xdr:col>26</xdr:col>
                    <xdr:colOff>0</xdr:colOff>
                    <xdr:row>26</xdr:row>
                    <xdr:rowOff>285750</xdr:rowOff>
                  </from>
                  <to>
                    <xdr:col>41</xdr:col>
                    <xdr:colOff>19050</xdr:colOff>
                    <xdr:row>28</xdr:row>
                    <xdr:rowOff>0</xdr:rowOff>
                  </to>
                </anchor>
              </controlPr>
            </control>
          </mc:Choice>
        </mc:AlternateContent>
        <mc:AlternateContent xmlns:mc="http://schemas.openxmlformats.org/markup-compatibility/2006">
          <mc:Choice Requires="x14">
            <control shapeId="14481" r:id="rId44" name="Check Box 145">
              <controlPr defaultSize="0" autoFill="0" autoLine="0" autoPict="0">
                <anchor moveWithCells="1">
                  <from>
                    <xdr:col>56</xdr:col>
                    <xdr:colOff>9525</xdr:colOff>
                    <xdr:row>27</xdr:row>
                    <xdr:rowOff>0</xdr:rowOff>
                  </from>
                  <to>
                    <xdr:col>72</xdr:col>
                    <xdr:colOff>0</xdr:colOff>
                    <xdr:row>28</xdr:row>
                    <xdr:rowOff>9525</xdr:rowOff>
                  </to>
                </anchor>
              </controlPr>
            </control>
          </mc:Choice>
        </mc:AlternateContent>
        <mc:AlternateContent xmlns:mc="http://schemas.openxmlformats.org/markup-compatibility/2006">
          <mc:Choice Requires="x14">
            <control shapeId="14482" r:id="rId45" name="Check Box 146">
              <controlPr defaultSize="0" autoFill="0" autoLine="0" autoPict="0">
                <anchor moveWithCells="1">
                  <from>
                    <xdr:col>76</xdr:col>
                    <xdr:colOff>28575</xdr:colOff>
                    <xdr:row>26</xdr:row>
                    <xdr:rowOff>304800</xdr:rowOff>
                  </from>
                  <to>
                    <xdr:col>91</xdr:col>
                    <xdr:colOff>142875</xdr:colOff>
                    <xdr:row>28</xdr:row>
                    <xdr:rowOff>0</xdr:rowOff>
                  </to>
                </anchor>
              </controlPr>
            </control>
          </mc:Choice>
        </mc:AlternateContent>
        <mc:AlternateContent xmlns:mc="http://schemas.openxmlformats.org/markup-compatibility/2006">
          <mc:Choice Requires="x14">
            <control shapeId="14483" r:id="rId46" name="Check Box 147">
              <controlPr defaultSize="0" autoFill="0" autoLine="0" autoPict="0">
                <anchor moveWithCells="1">
                  <from>
                    <xdr:col>6</xdr:col>
                    <xdr:colOff>9525</xdr:colOff>
                    <xdr:row>29</xdr:row>
                    <xdr:rowOff>276225</xdr:rowOff>
                  </from>
                  <to>
                    <xdr:col>21</xdr:col>
                    <xdr:colOff>133350</xdr:colOff>
                    <xdr:row>31</xdr:row>
                    <xdr:rowOff>19050</xdr:rowOff>
                  </to>
                </anchor>
              </controlPr>
            </control>
          </mc:Choice>
        </mc:AlternateContent>
        <mc:AlternateContent xmlns:mc="http://schemas.openxmlformats.org/markup-compatibility/2006">
          <mc:Choice Requires="x14">
            <control shapeId="14484" r:id="rId47" name="Check Box 148">
              <controlPr defaultSize="0" autoFill="0" autoLine="0" autoPict="0">
                <anchor moveWithCells="1">
                  <from>
                    <xdr:col>26</xdr:col>
                    <xdr:colOff>0</xdr:colOff>
                    <xdr:row>29</xdr:row>
                    <xdr:rowOff>304800</xdr:rowOff>
                  </from>
                  <to>
                    <xdr:col>41</xdr:col>
                    <xdr:colOff>19050</xdr:colOff>
                    <xdr:row>31</xdr:row>
                    <xdr:rowOff>19050</xdr:rowOff>
                  </to>
                </anchor>
              </controlPr>
            </control>
          </mc:Choice>
        </mc:AlternateContent>
        <mc:AlternateContent xmlns:mc="http://schemas.openxmlformats.org/markup-compatibility/2006">
          <mc:Choice Requires="x14">
            <control shapeId="14485" r:id="rId48" name="Check Box 149">
              <controlPr defaultSize="0" autoFill="0" autoLine="0" autoPict="0">
                <anchor moveWithCells="1">
                  <from>
                    <xdr:col>56</xdr:col>
                    <xdr:colOff>9525</xdr:colOff>
                    <xdr:row>30</xdr:row>
                    <xdr:rowOff>19050</xdr:rowOff>
                  </from>
                  <to>
                    <xdr:col>72</xdr:col>
                    <xdr:colOff>0</xdr:colOff>
                    <xdr:row>31</xdr:row>
                    <xdr:rowOff>28575</xdr:rowOff>
                  </to>
                </anchor>
              </controlPr>
            </control>
          </mc:Choice>
        </mc:AlternateContent>
        <mc:AlternateContent xmlns:mc="http://schemas.openxmlformats.org/markup-compatibility/2006">
          <mc:Choice Requires="x14">
            <control shapeId="14486" r:id="rId49" name="Check Box 150">
              <controlPr defaultSize="0" autoFill="0" autoLine="0" autoPict="0">
                <anchor moveWithCells="1">
                  <from>
                    <xdr:col>76</xdr:col>
                    <xdr:colOff>28575</xdr:colOff>
                    <xdr:row>30</xdr:row>
                    <xdr:rowOff>0</xdr:rowOff>
                  </from>
                  <to>
                    <xdr:col>91</xdr:col>
                    <xdr:colOff>142875</xdr:colOff>
                    <xdr:row>31</xdr:row>
                    <xdr:rowOff>9525</xdr:rowOff>
                  </to>
                </anchor>
              </controlPr>
            </control>
          </mc:Choice>
        </mc:AlternateContent>
        <mc:AlternateContent xmlns:mc="http://schemas.openxmlformats.org/markup-compatibility/2006">
          <mc:Choice Requires="x14">
            <control shapeId="14487" r:id="rId50" name="Check Box 151">
              <controlPr defaultSize="0" autoFill="0" autoLine="0" autoPict="0">
                <anchor moveWithCells="1">
                  <from>
                    <xdr:col>6</xdr:col>
                    <xdr:colOff>9525</xdr:colOff>
                    <xdr:row>32</xdr:row>
                    <xdr:rowOff>247650</xdr:rowOff>
                  </from>
                  <to>
                    <xdr:col>8</xdr:col>
                    <xdr:colOff>9525</xdr:colOff>
                    <xdr:row>33</xdr:row>
                    <xdr:rowOff>304800</xdr:rowOff>
                  </to>
                </anchor>
              </controlPr>
            </control>
          </mc:Choice>
        </mc:AlternateContent>
        <mc:AlternateContent xmlns:mc="http://schemas.openxmlformats.org/markup-compatibility/2006">
          <mc:Choice Requires="x14">
            <control shapeId="14488" r:id="rId51" name="Check Box 152">
              <controlPr defaultSize="0" autoFill="0" autoLine="0" autoPict="0">
                <anchor moveWithCells="1">
                  <from>
                    <xdr:col>26</xdr:col>
                    <xdr:colOff>0</xdr:colOff>
                    <xdr:row>32</xdr:row>
                    <xdr:rowOff>276225</xdr:rowOff>
                  </from>
                  <to>
                    <xdr:col>28</xdr:col>
                    <xdr:colOff>9525</xdr:colOff>
                    <xdr:row>33</xdr:row>
                    <xdr:rowOff>304800</xdr:rowOff>
                  </to>
                </anchor>
              </controlPr>
            </control>
          </mc:Choice>
        </mc:AlternateContent>
        <mc:AlternateContent xmlns:mc="http://schemas.openxmlformats.org/markup-compatibility/2006">
          <mc:Choice Requires="x14">
            <control shapeId="14489" r:id="rId52" name="Check Box 153">
              <controlPr defaultSize="0" autoFill="0" autoLine="0" autoPict="0">
                <anchor moveWithCells="1">
                  <from>
                    <xdr:col>56</xdr:col>
                    <xdr:colOff>9525</xdr:colOff>
                    <xdr:row>32</xdr:row>
                    <xdr:rowOff>304800</xdr:rowOff>
                  </from>
                  <to>
                    <xdr:col>72</xdr:col>
                    <xdr:colOff>0</xdr:colOff>
                    <xdr:row>34</xdr:row>
                    <xdr:rowOff>0</xdr:rowOff>
                  </to>
                </anchor>
              </controlPr>
            </control>
          </mc:Choice>
        </mc:AlternateContent>
        <mc:AlternateContent xmlns:mc="http://schemas.openxmlformats.org/markup-compatibility/2006">
          <mc:Choice Requires="x14">
            <control shapeId="14490" r:id="rId53" name="Check Box 154">
              <controlPr defaultSize="0" autoFill="0" autoLine="0" autoPict="0">
                <anchor moveWithCells="1">
                  <from>
                    <xdr:col>76</xdr:col>
                    <xdr:colOff>28575</xdr:colOff>
                    <xdr:row>32</xdr:row>
                    <xdr:rowOff>304800</xdr:rowOff>
                  </from>
                  <to>
                    <xdr:col>78</xdr:col>
                    <xdr:colOff>76200</xdr:colOff>
                    <xdr:row>34</xdr:row>
                    <xdr:rowOff>0</xdr:rowOff>
                  </to>
                </anchor>
              </controlPr>
            </control>
          </mc:Choice>
        </mc:AlternateContent>
        <mc:AlternateContent xmlns:mc="http://schemas.openxmlformats.org/markup-compatibility/2006">
          <mc:Choice Requires="x14">
            <control shapeId="14491" r:id="rId54" name="Group Box 155">
              <controlPr defaultSize="0" autoFill="0" autoPict="0">
                <anchor moveWithCells="1">
                  <from>
                    <xdr:col>5</xdr:col>
                    <xdr:colOff>28575</xdr:colOff>
                    <xdr:row>26</xdr:row>
                    <xdr:rowOff>295275</xdr:rowOff>
                  </from>
                  <to>
                    <xdr:col>95</xdr:col>
                    <xdr:colOff>190500</xdr:colOff>
                    <xdr:row>35</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DB36"/>
  <sheetViews>
    <sheetView showGridLines="0" zoomScaleNormal="100" zoomScaleSheetLayoutView="100" workbookViewId="0">
      <selection activeCell="G8" sqref="G8"/>
    </sheetView>
  </sheetViews>
  <sheetFormatPr defaultColWidth="2.25" defaultRowHeight="27" customHeight="1"/>
  <cols>
    <col min="20" max="26" width="2.375" customWidth="1"/>
  </cols>
  <sheetData>
    <row r="1" spans="1:106" ht="27" customHeight="1">
      <c r="C1" s="909" t="s">
        <v>6211</v>
      </c>
      <c r="D1" s="910"/>
      <c r="E1" s="910"/>
      <c r="F1" s="911"/>
      <c r="G1" s="915" t="s">
        <v>6453</v>
      </c>
      <c r="H1" s="915"/>
      <c r="I1" s="915"/>
      <c r="J1" s="915"/>
      <c r="K1" s="915"/>
      <c r="L1" s="915"/>
      <c r="M1" s="915"/>
      <c r="N1" s="915"/>
      <c r="O1" s="915"/>
      <c r="P1" s="915"/>
      <c r="Q1" s="915"/>
      <c r="R1" s="915"/>
      <c r="S1" s="915"/>
      <c r="T1" s="915"/>
      <c r="U1" s="915"/>
      <c r="V1" s="915"/>
      <c r="W1" s="915"/>
      <c r="X1" s="915"/>
      <c r="Y1" s="915"/>
      <c r="Z1" s="916"/>
      <c r="AA1" s="383" t="s">
        <v>9272</v>
      </c>
      <c r="AB1" s="383"/>
      <c r="AC1" s="383"/>
      <c r="AD1" s="383" t="str">
        <f>IF(診断名="","",診断名)</f>
        <v/>
      </c>
      <c r="AE1" s="383"/>
      <c r="AF1" s="383"/>
      <c r="AG1" s="383"/>
      <c r="AH1" s="383"/>
      <c r="AI1" s="383"/>
      <c r="AJ1" s="383"/>
      <c r="AK1" s="383"/>
      <c r="AL1" s="383"/>
      <c r="AM1" s="383"/>
      <c r="AN1" s="383"/>
      <c r="AO1" s="383"/>
      <c r="AP1" s="383"/>
      <c r="AQ1" s="383"/>
      <c r="AR1" s="383"/>
      <c r="AS1" s="383"/>
      <c r="AT1" s="383"/>
      <c r="AU1" s="383" t="s">
        <v>9372</v>
      </c>
      <c r="AV1" s="383"/>
      <c r="AW1" s="383"/>
      <c r="AX1" s="383" t="str">
        <f>IF(急性期施設名="","",急性期施設名)</f>
        <v/>
      </c>
      <c r="AY1" s="383"/>
      <c r="AZ1" s="383"/>
      <c r="BA1" s="383"/>
      <c r="BB1" s="383"/>
      <c r="BC1" s="383"/>
      <c r="BD1" s="383"/>
      <c r="BE1" s="383"/>
      <c r="BF1" s="383"/>
      <c r="BG1" s="383"/>
      <c r="BH1" s="383"/>
    </row>
    <row r="2" spans="1:106" ht="27" customHeight="1">
      <c r="C2" s="912"/>
      <c r="D2" s="913"/>
      <c r="E2" s="913"/>
      <c r="F2" s="914"/>
      <c r="G2" s="917"/>
      <c r="H2" s="917"/>
      <c r="I2" s="917"/>
      <c r="J2" s="917"/>
      <c r="K2" s="917"/>
      <c r="L2" s="917"/>
      <c r="M2" s="917"/>
      <c r="N2" s="917"/>
      <c r="O2" s="917"/>
      <c r="P2" s="917"/>
      <c r="Q2" s="917"/>
      <c r="R2" s="917"/>
      <c r="S2" s="917"/>
      <c r="T2" s="917"/>
      <c r="U2" s="917"/>
      <c r="V2" s="917"/>
      <c r="W2" s="917"/>
      <c r="X2" s="917"/>
      <c r="Y2" s="917"/>
      <c r="Z2" s="918"/>
      <c r="AA2" s="383" t="s">
        <v>9230</v>
      </c>
      <c r="AB2" s="383"/>
      <c r="AC2" s="383"/>
      <c r="AD2" s="721" t="str">
        <f>IF(発症年月日="","",発症年月日)</f>
        <v/>
      </c>
      <c r="AE2" s="721"/>
      <c r="AF2" s="721"/>
      <c r="AG2" s="721"/>
      <c r="AH2" s="721"/>
      <c r="AI2" s="721"/>
      <c r="AJ2" s="721"/>
      <c r="AK2" s="721"/>
      <c r="AL2" s="721"/>
      <c r="AM2" s="721"/>
      <c r="AN2" s="721"/>
      <c r="AO2" s="721"/>
      <c r="AP2" s="721"/>
      <c r="AQ2" s="721"/>
      <c r="AR2" s="721"/>
      <c r="AS2" s="721"/>
      <c r="AT2" s="721"/>
      <c r="AU2" s="383" t="s">
        <v>6212</v>
      </c>
      <c r="AV2" s="383"/>
      <c r="AW2" s="383"/>
      <c r="AX2" s="721" t="str">
        <f>IF(急性期入院日="","",急性期入院日)</f>
        <v/>
      </c>
      <c r="AY2" s="721"/>
      <c r="AZ2" s="721"/>
      <c r="BA2" s="721"/>
      <c r="BB2" s="721"/>
      <c r="BC2" s="721"/>
      <c r="BD2" s="721"/>
      <c r="BE2" s="721"/>
      <c r="BF2" s="721"/>
      <c r="BG2" s="721"/>
      <c r="BH2" s="721"/>
    </row>
    <row r="3" spans="1:106" ht="27" customHeight="1">
      <c r="C3" s="919" t="s">
        <v>9069</v>
      </c>
      <c r="D3" s="380"/>
      <c r="E3" s="380"/>
      <c r="F3" s="920"/>
      <c r="G3" s="921" t="str">
        <f>IF(患者氏名="","",患者氏名)</f>
        <v/>
      </c>
      <c r="H3" s="322"/>
      <c r="I3" s="322"/>
      <c r="J3" s="322"/>
      <c r="K3" s="322"/>
      <c r="L3" s="322"/>
      <c r="M3" s="322"/>
      <c r="N3" s="322"/>
      <c r="O3" s="322"/>
      <c r="P3" s="322"/>
      <c r="Q3" s="322"/>
      <c r="R3" s="922"/>
      <c r="S3" s="349" t="str">
        <f>IF(患者性="","",患者性)</f>
        <v/>
      </c>
      <c r="T3" s="350"/>
      <c r="U3" s="350"/>
      <c r="V3" s="375"/>
      <c r="W3" s="926" t="str">
        <f>IF(患者年齢="","",患者年齢)</f>
        <v/>
      </c>
      <c r="X3" s="927"/>
      <c r="Y3" s="350" t="s">
        <v>6213</v>
      </c>
      <c r="Z3" s="375"/>
      <c r="AA3" s="383" t="s">
        <v>6214</v>
      </c>
      <c r="AB3" s="383"/>
      <c r="AC3" s="383"/>
      <c r="AD3" s="383" t="str">
        <f>IF(治療１="","",治療１)</f>
        <v/>
      </c>
      <c r="AE3" s="383"/>
      <c r="AF3" s="383"/>
      <c r="AG3" s="383"/>
      <c r="AH3" s="383"/>
      <c r="AI3" s="383"/>
      <c r="AJ3" s="383"/>
      <c r="AK3" s="383"/>
      <c r="AL3" s="383"/>
      <c r="AM3" s="383"/>
      <c r="AN3" s="383"/>
      <c r="AO3" s="383"/>
      <c r="AP3" s="383"/>
      <c r="AQ3" s="383"/>
      <c r="AR3" s="383"/>
      <c r="AS3" s="383"/>
      <c r="AT3" s="383"/>
      <c r="AU3" s="383" t="s">
        <v>9375</v>
      </c>
      <c r="AV3" s="383"/>
      <c r="AW3" s="383"/>
      <c r="AX3" s="383" t="str">
        <f>IF(回復期施設名="","",回復期施設名)</f>
        <v/>
      </c>
      <c r="AY3" s="383"/>
      <c r="AZ3" s="383"/>
      <c r="BA3" s="383"/>
      <c r="BB3" s="383"/>
      <c r="BC3" s="383"/>
      <c r="BD3" s="383"/>
      <c r="BE3" s="383"/>
      <c r="BF3" s="383"/>
      <c r="BG3" s="383"/>
      <c r="BH3" s="383"/>
    </row>
    <row r="4" spans="1:106" ht="27" customHeight="1">
      <c r="C4" s="349"/>
      <c r="D4" s="350"/>
      <c r="E4" s="350"/>
      <c r="F4" s="375"/>
      <c r="G4" s="923"/>
      <c r="H4" s="924"/>
      <c r="I4" s="924"/>
      <c r="J4" s="924"/>
      <c r="K4" s="924"/>
      <c r="L4" s="924"/>
      <c r="M4" s="924"/>
      <c r="N4" s="924"/>
      <c r="O4" s="924"/>
      <c r="P4" s="924"/>
      <c r="Q4" s="924"/>
      <c r="R4" s="925"/>
      <c r="S4" s="885" t="str">
        <f>IF(患者生年月日="","",患者生年月日)</f>
        <v/>
      </c>
      <c r="T4" s="907"/>
      <c r="U4" s="907"/>
      <c r="V4" s="907"/>
      <c r="W4" s="907"/>
      <c r="X4" s="907"/>
      <c r="Y4" s="907"/>
      <c r="Z4" s="19" t="s">
        <v>6215</v>
      </c>
      <c r="AA4" s="383" t="s">
        <v>6216</v>
      </c>
      <c r="AB4" s="383"/>
      <c r="AC4" s="383"/>
      <c r="AD4" s="721" t="str">
        <f>IF(治療１実施年月日="","",治療１実施年月日)</f>
        <v/>
      </c>
      <c r="AE4" s="721"/>
      <c r="AF4" s="721"/>
      <c r="AG4" s="721"/>
      <c r="AH4" s="721"/>
      <c r="AI4" s="721"/>
      <c r="AJ4" s="721"/>
      <c r="AK4" s="721"/>
      <c r="AL4" s="721"/>
      <c r="AM4" s="721"/>
      <c r="AN4" s="721"/>
      <c r="AO4" s="721"/>
      <c r="AP4" s="721"/>
      <c r="AQ4" s="721"/>
      <c r="AR4" s="721"/>
      <c r="AS4" s="721"/>
      <c r="AT4" s="721"/>
      <c r="AU4" s="383" t="s">
        <v>9074</v>
      </c>
      <c r="AV4" s="383"/>
      <c r="AW4" s="383"/>
      <c r="AX4" s="721" t="str">
        <f>IF(回復期入院日="","",回復期入院日)</f>
        <v/>
      </c>
      <c r="AY4" s="721"/>
      <c r="AZ4" s="721"/>
      <c r="BA4" s="721"/>
      <c r="BB4" s="721"/>
      <c r="BC4" s="721"/>
      <c r="BD4" s="721"/>
      <c r="BE4" s="721"/>
      <c r="BF4" s="721"/>
      <c r="BG4" s="721"/>
      <c r="BH4" s="721"/>
    </row>
    <row r="5" spans="1:106" ht="27" customHeight="1" thickBot="1"/>
    <row r="6" spans="1:106" ht="27" customHeight="1">
      <c r="A6" s="715" t="s">
        <v>9075</v>
      </c>
      <c r="B6" s="716"/>
      <c r="C6" s="716"/>
      <c r="D6" s="716"/>
      <c r="E6" s="716"/>
      <c r="F6" s="717"/>
      <c r="G6" s="879" t="s">
        <v>8083</v>
      </c>
      <c r="H6" s="716"/>
      <c r="I6" s="716"/>
      <c r="J6" s="716"/>
      <c r="K6" s="716"/>
      <c r="L6" s="716"/>
      <c r="M6" s="716"/>
      <c r="N6" s="716"/>
      <c r="O6" s="716"/>
      <c r="P6" s="716"/>
      <c r="Q6" s="716"/>
      <c r="R6" s="716"/>
      <c r="S6" s="716"/>
      <c r="T6" s="716"/>
      <c r="U6" s="716"/>
      <c r="V6" s="716"/>
      <c r="W6" s="716"/>
      <c r="X6" s="716"/>
      <c r="Y6" s="716"/>
      <c r="Z6" s="717"/>
      <c r="AA6" s="879" t="s">
        <v>8084</v>
      </c>
      <c r="AB6" s="716"/>
      <c r="AC6" s="716"/>
      <c r="AD6" s="716"/>
      <c r="AE6" s="716"/>
      <c r="AF6" s="716"/>
      <c r="AG6" s="716"/>
      <c r="AH6" s="716"/>
      <c r="AI6" s="716"/>
      <c r="AJ6" s="716"/>
      <c r="AK6" s="716"/>
      <c r="AL6" s="716"/>
      <c r="AM6" s="716"/>
      <c r="AN6" s="716"/>
      <c r="AO6" s="716"/>
      <c r="AP6" s="716"/>
      <c r="AQ6" s="716"/>
      <c r="AR6" s="716"/>
      <c r="AS6" s="716"/>
      <c r="AT6" s="717"/>
      <c r="AU6" s="716" t="s">
        <v>6217</v>
      </c>
      <c r="AV6" s="716"/>
      <c r="AW6" s="716"/>
      <c r="AX6" s="716"/>
      <c r="AY6" s="716"/>
      <c r="AZ6" s="716"/>
      <c r="BA6" s="716"/>
      <c r="BB6" s="716"/>
      <c r="BC6" s="716"/>
      <c r="BD6" s="717"/>
      <c r="BE6" s="879" t="s">
        <v>8085</v>
      </c>
      <c r="BF6" s="716"/>
      <c r="BG6" s="716"/>
      <c r="BH6" s="716"/>
      <c r="BI6" s="716"/>
      <c r="BJ6" s="716"/>
      <c r="BK6" s="716"/>
      <c r="BL6" s="716"/>
      <c r="BM6" s="716"/>
      <c r="BN6" s="716"/>
      <c r="BO6" s="716"/>
      <c r="BP6" s="716"/>
      <c r="BQ6" s="716"/>
      <c r="BR6" s="716"/>
      <c r="BS6" s="716"/>
      <c r="BT6" s="716"/>
      <c r="BU6" s="716"/>
      <c r="BV6" s="716"/>
      <c r="BW6" s="716"/>
      <c r="BX6" s="717"/>
      <c r="BY6" s="879" t="s">
        <v>8086</v>
      </c>
      <c r="BZ6" s="716"/>
      <c r="CA6" s="716"/>
      <c r="CB6" s="716"/>
      <c r="CC6" s="716"/>
      <c r="CD6" s="716"/>
      <c r="CE6" s="716"/>
      <c r="CF6" s="716"/>
      <c r="CG6" s="716"/>
      <c r="CH6" s="716"/>
      <c r="CI6" s="716"/>
      <c r="CJ6" s="716"/>
      <c r="CK6" s="716"/>
      <c r="CL6" s="716"/>
      <c r="CM6" s="716"/>
      <c r="CN6" s="716"/>
      <c r="CO6" s="716"/>
      <c r="CP6" s="716"/>
      <c r="CQ6" s="716"/>
      <c r="CR6" s="717"/>
      <c r="CS6" s="716" t="s">
        <v>6218</v>
      </c>
      <c r="CT6" s="716"/>
      <c r="CU6" s="716"/>
      <c r="CV6" s="716"/>
      <c r="CW6" s="716"/>
      <c r="CX6" s="716"/>
      <c r="CY6" s="716"/>
      <c r="CZ6" s="716"/>
      <c r="DA6" s="716"/>
      <c r="DB6" s="892"/>
    </row>
    <row r="7" spans="1:106" ht="27" customHeight="1">
      <c r="A7" s="878"/>
      <c r="B7" s="352"/>
      <c r="C7" s="352"/>
      <c r="D7" s="352"/>
      <c r="E7" s="352"/>
      <c r="F7" s="355"/>
      <c r="G7" s="352"/>
      <c r="H7" s="352"/>
      <c r="I7" s="352"/>
      <c r="J7" s="352"/>
      <c r="K7" s="352"/>
      <c r="L7" s="352"/>
      <c r="M7" s="352"/>
      <c r="N7" s="352"/>
      <c r="O7" s="352"/>
      <c r="P7" s="352"/>
      <c r="Q7" s="352"/>
      <c r="R7" s="352"/>
      <c r="S7" s="352"/>
      <c r="T7" s="352"/>
      <c r="U7" s="352"/>
      <c r="V7" s="352"/>
      <c r="W7" s="352"/>
      <c r="X7" s="352"/>
      <c r="Y7" s="352"/>
      <c r="Z7" s="355"/>
      <c r="AA7" s="352"/>
      <c r="AB7" s="352"/>
      <c r="AC7" s="352"/>
      <c r="AD7" s="352"/>
      <c r="AE7" s="352"/>
      <c r="AF7" s="352"/>
      <c r="AG7" s="352"/>
      <c r="AH7" s="352"/>
      <c r="AI7" s="352"/>
      <c r="AJ7" s="352"/>
      <c r="AK7" s="352"/>
      <c r="AL7" s="352"/>
      <c r="AM7" s="352"/>
      <c r="AN7" s="352"/>
      <c r="AO7" s="352"/>
      <c r="AP7" s="352"/>
      <c r="AQ7" s="352"/>
      <c r="AR7" s="352"/>
      <c r="AS7" s="352"/>
      <c r="AT7" s="355"/>
      <c r="AU7" s="352"/>
      <c r="AV7" s="352"/>
      <c r="AW7" s="352"/>
      <c r="AX7" s="352"/>
      <c r="AY7" s="352"/>
      <c r="AZ7" s="352"/>
      <c r="BA7" s="352"/>
      <c r="BB7" s="352"/>
      <c r="BC7" s="352"/>
      <c r="BD7" s="355"/>
      <c r="BE7" s="352"/>
      <c r="BF7" s="352"/>
      <c r="BG7" s="352"/>
      <c r="BH7" s="352"/>
      <c r="BI7" s="352"/>
      <c r="BJ7" s="352"/>
      <c r="BK7" s="352"/>
      <c r="BL7" s="352"/>
      <c r="BM7" s="352"/>
      <c r="BN7" s="352"/>
      <c r="BO7" s="352"/>
      <c r="BP7" s="352"/>
      <c r="BQ7" s="352"/>
      <c r="BR7" s="352"/>
      <c r="BS7" s="352"/>
      <c r="BT7" s="352"/>
      <c r="BU7" s="352"/>
      <c r="BV7" s="352"/>
      <c r="BW7" s="352"/>
      <c r="BX7" s="355"/>
      <c r="BY7" s="352"/>
      <c r="BZ7" s="352"/>
      <c r="CA7" s="352"/>
      <c r="CB7" s="352"/>
      <c r="CC7" s="352"/>
      <c r="CD7" s="352"/>
      <c r="CE7" s="352"/>
      <c r="CF7" s="352"/>
      <c r="CG7" s="352"/>
      <c r="CH7" s="352"/>
      <c r="CI7" s="352"/>
      <c r="CJ7" s="352"/>
      <c r="CK7" s="352"/>
      <c r="CL7" s="352"/>
      <c r="CM7" s="352"/>
      <c r="CN7" s="352"/>
      <c r="CO7" s="352"/>
      <c r="CP7" s="352"/>
      <c r="CQ7" s="352"/>
      <c r="CR7" s="355"/>
      <c r="CS7" s="358" t="s">
        <v>6219</v>
      </c>
      <c r="CT7" s="352"/>
      <c r="CU7" s="352"/>
      <c r="CV7" s="907" t="str">
        <f>IF(回復期退院日="","",回復期退院日)</f>
        <v/>
      </c>
      <c r="CW7" s="907"/>
      <c r="CX7" s="907"/>
      <c r="CY7" s="907"/>
      <c r="CZ7" s="907"/>
      <c r="DA7" s="907"/>
      <c r="DB7" s="908"/>
    </row>
    <row r="8" spans="1:106" ht="27" customHeight="1">
      <c r="A8" s="850" t="s">
        <v>2610</v>
      </c>
      <c r="B8" s="851"/>
      <c r="C8" s="403" t="s">
        <v>2611</v>
      </c>
      <c r="D8" s="403"/>
      <c r="E8" s="403"/>
      <c r="F8" s="354"/>
      <c r="G8" s="120"/>
      <c r="H8" s="397" t="s">
        <v>6428</v>
      </c>
      <c r="I8" s="397"/>
      <c r="J8" s="397"/>
      <c r="K8" s="397"/>
      <c r="L8" s="397"/>
      <c r="M8" s="397"/>
      <c r="N8" s="397"/>
      <c r="O8" s="397"/>
      <c r="P8" s="397"/>
      <c r="Q8" s="397"/>
      <c r="R8" s="397"/>
      <c r="S8" s="397"/>
      <c r="T8" s="397"/>
      <c r="U8" s="397"/>
      <c r="V8" s="397"/>
      <c r="W8" s="397"/>
      <c r="X8" s="397"/>
      <c r="Y8" s="397"/>
      <c r="Z8" s="894"/>
      <c r="AA8" s="121"/>
      <c r="AB8" s="397" t="s">
        <v>6429</v>
      </c>
      <c r="AC8" s="397"/>
      <c r="AD8" s="397"/>
      <c r="AE8" s="397"/>
      <c r="AF8" s="397"/>
      <c r="AG8" s="397"/>
      <c r="AH8" s="397"/>
      <c r="AI8" s="397"/>
      <c r="AJ8" s="397"/>
      <c r="AK8" s="397"/>
      <c r="AL8" s="397"/>
      <c r="AM8" s="397"/>
      <c r="AN8" s="397"/>
      <c r="AO8" s="397"/>
      <c r="AP8" s="397"/>
      <c r="AQ8" s="397"/>
      <c r="AR8" s="397"/>
      <c r="AS8" s="397"/>
      <c r="AT8" s="894"/>
      <c r="AU8" s="899"/>
      <c r="AV8" s="321"/>
      <c r="AW8" s="321"/>
      <c r="AX8" s="321"/>
      <c r="AY8" s="321"/>
      <c r="AZ8" s="321"/>
      <c r="BA8" s="321"/>
      <c r="BB8" s="321"/>
      <c r="BC8" s="321"/>
      <c r="BD8" s="860"/>
      <c r="BE8" s="121"/>
      <c r="BF8" s="397" t="s">
        <v>6430</v>
      </c>
      <c r="BG8" s="397"/>
      <c r="BH8" s="397"/>
      <c r="BI8" s="397"/>
      <c r="BJ8" s="397"/>
      <c r="BK8" s="397"/>
      <c r="BL8" s="397"/>
      <c r="BM8" s="397"/>
      <c r="BN8" s="397"/>
      <c r="BO8" s="397"/>
      <c r="BP8" s="397"/>
      <c r="BQ8" s="397"/>
      <c r="BR8" s="397"/>
      <c r="BS8" s="397"/>
      <c r="BT8" s="397"/>
      <c r="BU8" s="397"/>
      <c r="BV8" s="397"/>
      <c r="BW8" s="397"/>
      <c r="BX8" s="894"/>
      <c r="BY8" s="121"/>
      <c r="BZ8" s="397" t="s">
        <v>2615</v>
      </c>
      <c r="CA8" s="397"/>
      <c r="CB8" s="397"/>
      <c r="CC8" s="397"/>
      <c r="CD8" s="397"/>
      <c r="CE8" s="397"/>
      <c r="CF8" s="397"/>
      <c r="CG8" s="397"/>
      <c r="CH8" s="397"/>
      <c r="CI8" s="397"/>
      <c r="CJ8" s="397"/>
      <c r="CK8" s="397"/>
      <c r="CL8" s="397"/>
      <c r="CM8" s="397"/>
      <c r="CN8" s="397"/>
      <c r="CO8" s="397"/>
      <c r="CP8" s="397"/>
      <c r="CQ8" s="397"/>
      <c r="CR8" s="894"/>
      <c r="CS8" s="321"/>
      <c r="CT8" s="321"/>
      <c r="CU8" s="321"/>
      <c r="CV8" s="321"/>
      <c r="CW8" s="321"/>
      <c r="CX8" s="321"/>
      <c r="CY8" s="321"/>
      <c r="CZ8" s="321"/>
      <c r="DA8" s="321"/>
      <c r="DB8" s="583"/>
    </row>
    <row r="9" spans="1:106" ht="27" customHeight="1">
      <c r="A9" s="850"/>
      <c r="B9" s="851"/>
      <c r="C9" s="403"/>
      <c r="D9" s="403"/>
      <c r="E9" s="403"/>
      <c r="F9" s="354"/>
      <c r="H9" s="397"/>
      <c r="I9" s="397"/>
      <c r="J9" s="397"/>
      <c r="K9" s="397"/>
      <c r="L9" s="397"/>
      <c r="M9" s="397"/>
      <c r="N9" s="397"/>
      <c r="O9" s="397"/>
      <c r="P9" s="397"/>
      <c r="Q9" s="397"/>
      <c r="R9" s="397"/>
      <c r="S9" s="397"/>
      <c r="T9" s="397"/>
      <c r="U9" s="397"/>
      <c r="V9" s="397"/>
      <c r="W9" s="397"/>
      <c r="X9" s="397"/>
      <c r="Y9" s="397"/>
      <c r="Z9" s="894"/>
      <c r="AA9" s="21"/>
      <c r="AB9" s="397"/>
      <c r="AC9" s="397"/>
      <c r="AD9" s="397"/>
      <c r="AE9" s="397"/>
      <c r="AF9" s="397"/>
      <c r="AG9" s="397"/>
      <c r="AH9" s="397"/>
      <c r="AI9" s="397"/>
      <c r="AJ9" s="397"/>
      <c r="AK9" s="397"/>
      <c r="AL9" s="397"/>
      <c r="AM9" s="397"/>
      <c r="AN9" s="397"/>
      <c r="AO9" s="397"/>
      <c r="AP9" s="397"/>
      <c r="AQ9" s="397"/>
      <c r="AR9" s="397"/>
      <c r="AS9" s="397"/>
      <c r="AT9" s="894"/>
      <c r="AU9" s="899"/>
      <c r="AV9" s="321"/>
      <c r="AW9" s="321"/>
      <c r="AX9" s="321"/>
      <c r="AY9" s="321"/>
      <c r="AZ9" s="321"/>
      <c r="BA9" s="321"/>
      <c r="BB9" s="321"/>
      <c r="BC9" s="321"/>
      <c r="BD9" s="860"/>
      <c r="BE9" s="21"/>
      <c r="BF9" s="397"/>
      <c r="BG9" s="397"/>
      <c r="BH9" s="397"/>
      <c r="BI9" s="397"/>
      <c r="BJ9" s="397"/>
      <c r="BK9" s="397"/>
      <c r="BL9" s="397"/>
      <c r="BM9" s="397"/>
      <c r="BN9" s="397"/>
      <c r="BO9" s="397"/>
      <c r="BP9" s="397"/>
      <c r="BQ9" s="397"/>
      <c r="BR9" s="397"/>
      <c r="BS9" s="397"/>
      <c r="BT9" s="397"/>
      <c r="BU9" s="397"/>
      <c r="BV9" s="397"/>
      <c r="BW9" s="397"/>
      <c r="BX9" s="894"/>
      <c r="BY9" s="899"/>
      <c r="BZ9" s="321"/>
      <c r="CA9" s="321"/>
      <c r="CB9" s="321"/>
      <c r="CC9" s="321"/>
      <c r="CD9" s="321"/>
      <c r="CE9" s="321"/>
      <c r="CF9" s="321"/>
      <c r="CG9" s="321"/>
      <c r="CH9" s="321"/>
      <c r="CI9" s="321"/>
      <c r="CJ9" s="321"/>
      <c r="CK9" s="321"/>
      <c r="CL9" s="321"/>
      <c r="CM9" s="321"/>
      <c r="CN9" s="321"/>
      <c r="CO9" s="321"/>
      <c r="CP9" s="321"/>
      <c r="CQ9" s="321"/>
      <c r="CR9" s="860"/>
      <c r="CS9" s="321"/>
      <c r="CT9" s="321"/>
      <c r="CU9" s="321"/>
      <c r="CV9" s="321"/>
      <c r="CW9" s="321"/>
      <c r="CX9" s="321"/>
      <c r="CY9" s="321"/>
      <c r="CZ9" s="321"/>
      <c r="DA9" s="321"/>
      <c r="DB9" s="583"/>
    </row>
    <row r="10" spans="1:106" ht="27" customHeight="1">
      <c r="A10" s="850"/>
      <c r="B10" s="851"/>
      <c r="C10" s="352"/>
      <c r="D10" s="352"/>
      <c r="E10" s="352"/>
      <c r="F10" s="355"/>
      <c r="G10" s="13"/>
      <c r="H10" s="901"/>
      <c r="I10" s="901"/>
      <c r="J10" s="901"/>
      <c r="K10" s="901"/>
      <c r="L10" s="901"/>
      <c r="M10" s="901"/>
      <c r="N10" s="901"/>
      <c r="O10" s="901"/>
      <c r="P10" s="901"/>
      <c r="Q10" s="901"/>
      <c r="R10" s="901"/>
      <c r="S10" s="901"/>
      <c r="T10" s="901"/>
      <c r="U10" s="901"/>
      <c r="V10" s="901"/>
      <c r="W10" s="901"/>
      <c r="X10" s="901"/>
      <c r="Y10" s="901"/>
      <c r="Z10" s="902"/>
      <c r="AA10" s="18"/>
      <c r="AB10" s="901"/>
      <c r="AC10" s="901"/>
      <c r="AD10" s="901"/>
      <c r="AE10" s="901"/>
      <c r="AF10" s="901"/>
      <c r="AG10" s="901"/>
      <c r="AH10" s="901"/>
      <c r="AI10" s="901"/>
      <c r="AJ10" s="901"/>
      <c r="AK10" s="901"/>
      <c r="AL10" s="901"/>
      <c r="AM10" s="901"/>
      <c r="AN10" s="901"/>
      <c r="AO10" s="901"/>
      <c r="AP10" s="901"/>
      <c r="AQ10" s="901"/>
      <c r="AR10" s="901"/>
      <c r="AS10" s="901"/>
      <c r="AT10" s="902"/>
      <c r="AU10" s="565"/>
      <c r="AV10" s="460"/>
      <c r="AW10" s="460"/>
      <c r="AX10" s="460"/>
      <c r="AY10" s="460"/>
      <c r="AZ10" s="460"/>
      <c r="BA10" s="460"/>
      <c r="BB10" s="460"/>
      <c r="BC10" s="460"/>
      <c r="BD10" s="556"/>
      <c r="BE10" s="18"/>
      <c r="BF10" s="901"/>
      <c r="BG10" s="901"/>
      <c r="BH10" s="901"/>
      <c r="BI10" s="901"/>
      <c r="BJ10" s="901"/>
      <c r="BK10" s="901"/>
      <c r="BL10" s="901"/>
      <c r="BM10" s="901"/>
      <c r="BN10" s="901"/>
      <c r="BO10" s="901"/>
      <c r="BP10" s="901"/>
      <c r="BQ10" s="901"/>
      <c r="BR10" s="901"/>
      <c r="BS10" s="901"/>
      <c r="BT10" s="901"/>
      <c r="BU10" s="901"/>
      <c r="BV10" s="901"/>
      <c r="BW10" s="901"/>
      <c r="BX10" s="902"/>
      <c r="BY10" s="565"/>
      <c r="BZ10" s="460"/>
      <c r="CA10" s="460"/>
      <c r="CB10" s="460"/>
      <c r="CC10" s="460"/>
      <c r="CD10" s="460"/>
      <c r="CE10" s="460"/>
      <c r="CF10" s="460"/>
      <c r="CG10" s="460"/>
      <c r="CH10" s="460"/>
      <c r="CI10" s="460"/>
      <c r="CJ10" s="460"/>
      <c r="CK10" s="460"/>
      <c r="CL10" s="460"/>
      <c r="CM10" s="460"/>
      <c r="CN10" s="460"/>
      <c r="CO10" s="460"/>
      <c r="CP10" s="460"/>
      <c r="CQ10" s="460"/>
      <c r="CR10" s="556"/>
      <c r="CS10" s="460"/>
      <c r="CT10" s="460"/>
      <c r="CU10" s="460"/>
      <c r="CV10" s="460"/>
      <c r="CW10" s="460"/>
      <c r="CX10" s="460"/>
      <c r="CY10" s="460"/>
      <c r="CZ10" s="460"/>
      <c r="DA10" s="460"/>
      <c r="DB10" s="900"/>
    </row>
    <row r="11" spans="1:106" ht="27" customHeight="1">
      <c r="A11" s="850"/>
      <c r="B11" s="851"/>
      <c r="C11" s="403" t="s">
        <v>6431</v>
      </c>
      <c r="D11" s="403"/>
      <c r="E11" s="403"/>
      <c r="F11" s="354"/>
      <c r="G11" s="120"/>
      <c r="H11" s="397" t="s">
        <v>6432</v>
      </c>
      <c r="I11" s="397"/>
      <c r="J11" s="397"/>
      <c r="K11" s="397"/>
      <c r="L11" s="397"/>
      <c r="M11" s="397"/>
      <c r="N11" s="397"/>
      <c r="O11" s="397"/>
      <c r="P11" s="397"/>
      <c r="Q11" s="397"/>
      <c r="R11" s="397"/>
      <c r="S11" s="397"/>
      <c r="T11" s="397"/>
      <c r="U11" s="397"/>
      <c r="V11" s="397"/>
      <c r="W11" s="397"/>
      <c r="X11" s="397"/>
      <c r="Y11" s="397"/>
      <c r="Z11" s="894"/>
      <c r="AA11" s="121"/>
      <c r="AB11" s="397" t="s">
        <v>6433</v>
      </c>
      <c r="AC11" s="397"/>
      <c r="AD11" s="397"/>
      <c r="AE11" s="397"/>
      <c r="AF11" s="397"/>
      <c r="AG11" s="397"/>
      <c r="AH11" s="397"/>
      <c r="AI11" s="397"/>
      <c r="AJ11" s="397"/>
      <c r="AK11" s="397"/>
      <c r="AL11" s="397"/>
      <c r="AM11" s="397"/>
      <c r="AN11" s="397"/>
      <c r="AO11" s="397"/>
      <c r="AP11" s="397"/>
      <c r="AQ11" s="397"/>
      <c r="AR11" s="397"/>
      <c r="AS11" s="397"/>
      <c r="AT11" s="894"/>
      <c r="AU11" s="899"/>
      <c r="AV11" s="321"/>
      <c r="AW11" s="321"/>
      <c r="AX11" s="321"/>
      <c r="AY11" s="321"/>
      <c r="AZ11" s="321"/>
      <c r="BA11" s="321"/>
      <c r="BB11" s="321"/>
      <c r="BC11" s="321"/>
      <c r="BD11" s="860"/>
      <c r="BE11" s="121"/>
      <c r="BF11" s="397" t="s">
        <v>6434</v>
      </c>
      <c r="BG11" s="397"/>
      <c r="BH11" s="397"/>
      <c r="BI11" s="397"/>
      <c r="BJ11" s="397"/>
      <c r="BK11" s="397"/>
      <c r="BL11" s="397"/>
      <c r="BM11" s="397"/>
      <c r="BN11" s="397"/>
      <c r="BO11" s="397"/>
      <c r="BP11" s="397"/>
      <c r="BQ11" s="397"/>
      <c r="BR11" s="397"/>
      <c r="BS11" s="397"/>
      <c r="BT11" s="397"/>
      <c r="BU11" s="397"/>
      <c r="BV11" s="397"/>
      <c r="BW11" s="397"/>
      <c r="BX11" s="894"/>
      <c r="BY11" s="121"/>
      <c r="BZ11" s="397" t="s">
        <v>6435</v>
      </c>
      <c r="CA11" s="397"/>
      <c r="CB11" s="397"/>
      <c r="CC11" s="397"/>
      <c r="CD11" s="397"/>
      <c r="CE11" s="397"/>
      <c r="CF11" s="397"/>
      <c r="CG11" s="397"/>
      <c r="CH11" s="397"/>
      <c r="CI11" s="397"/>
      <c r="CJ11" s="397"/>
      <c r="CK11" s="397"/>
      <c r="CL11" s="397"/>
      <c r="CM11" s="397"/>
      <c r="CN11" s="397"/>
      <c r="CO11" s="397"/>
      <c r="CP11" s="397"/>
      <c r="CQ11" s="397"/>
      <c r="CR11" s="894"/>
      <c r="CS11" s="321"/>
      <c r="CT11" s="321"/>
      <c r="CU11" s="321"/>
      <c r="CV11" s="321"/>
      <c r="CW11" s="321"/>
      <c r="CX11" s="321"/>
      <c r="CY11" s="321"/>
      <c r="CZ11" s="321"/>
      <c r="DA11" s="321"/>
      <c r="DB11" s="583"/>
    </row>
    <row r="12" spans="1:106" ht="27" customHeight="1">
      <c r="A12" s="850"/>
      <c r="B12" s="851"/>
      <c r="C12" s="403"/>
      <c r="D12" s="403"/>
      <c r="E12" s="403"/>
      <c r="F12" s="354"/>
      <c r="H12" s="397"/>
      <c r="I12" s="397"/>
      <c r="J12" s="397"/>
      <c r="K12" s="397"/>
      <c r="L12" s="397"/>
      <c r="M12" s="397"/>
      <c r="N12" s="397"/>
      <c r="O12" s="397"/>
      <c r="P12" s="397"/>
      <c r="Q12" s="397"/>
      <c r="R12" s="397"/>
      <c r="S12" s="397"/>
      <c r="T12" s="397"/>
      <c r="U12" s="397"/>
      <c r="V12" s="397"/>
      <c r="W12" s="397"/>
      <c r="X12" s="397"/>
      <c r="Y12" s="397"/>
      <c r="Z12" s="894"/>
      <c r="AA12" s="21"/>
      <c r="AB12" s="397"/>
      <c r="AC12" s="397"/>
      <c r="AD12" s="397"/>
      <c r="AE12" s="397"/>
      <c r="AF12" s="397"/>
      <c r="AG12" s="397"/>
      <c r="AH12" s="397"/>
      <c r="AI12" s="397"/>
      <c r="AJ12" s="397"/>
      <c r="AK12" s="397"/>
      <c r="AL12" s="397"/>
      <c r="AM12" s="397"/>
      <c r="AN12" s="397"/>
      <c r="AO12" s="397"/>
      <c r="AP12" s="397"/>
      <c r="AQ12" s="397"/>
      <c r="AR12" s="397"/>
      <c r="AS12" s="397"/>
      <c r="AT12" s="894"/>
      <c r="AU12" s="899"/>
      <c r="AV12" s="321"/>
      <c r="AW12" s="321"/>
      <c r="AX12" s="321"/>
      <c r="AY12" s="321"/>
      <c r="AZ12" s="321"/>
      <c r="BA12" s="321"/>
      <c r="BB12" s="321"/>
      <c r="BC12" s="321"/>
      <c r="BD12" s="860"/>
      <c r="BE12" s="21"/>
      <c r="BF12" s="397"/>
      <c r="BG12" s="397"/>
      <c r="BH12" s="397"/>
      <c r="BI12" s="397"/>
      <c r="BJ12" s="397"/>
      <c r="BK12" s="397"/>
      <c r="BL12" s="397"/>
      <c r="BM12" s="397"/>
      <c r="BN12" s="397"/>
      <c r="BO12" s="397"/>
      <c r="BP12" s="397"/>
      <c r="BQ12" s="397"/>
      <c r="BR12" s="397"/>
      <c r="BS12" s="397"/>
      <c r="BT12" s="397"/>
      <c r="BU12" s="397"/>
      <c r="BV12" s="397"/>
      <c r="BW12" s="397"/>
      <c r="BX12" s="894"/>
      <c r="BY12" s="21"/>
      <c r="BZ12" s="397"/>
      <c r="CA12" s="397"/>
      <c r="CB12" s="397"/>
      <c r="CC12" s="397"/>
      <c r="CD12" s="397"/>
      <c r="CE12" s="397"/>
      <c r="CF12" s="397"/>
      <c r="CG12" s="397"/>
      <c r="CH12" s="397"/>
      <c r="CI12" s="397"/>
      <c r="CJ12" s="397"/>
      <c r="CK12" s="397"/>
      <c r="CL12" s="397"/>
      <c r="CM12" s="397"/>
      <c r="CN12" s="397"/>
      <c r="CO12" s="397"/>
      <c r="CP12" s="397"/>
      <c r="CQ12" s="397"/>
      <c r="CR12" s="894"/>
      <c r="CS12" s="321"/>
      <c r="CT12" s="321"/>
      <c r="CU12" s="321"/>
      <c r="CV12" s="321"/>
      <c r="CW12" s="321"/>
      <c r="CX12" s="321"/>
      <c r="CY12" s="321"/>
      <c r="CZ12" s="321"/>
      <c r="DA12" s="321"/>
      <c r="DB12" s="583"/>
    </row>
    <row r="13" spans="1:106" ht="27" customHeight="1">
      <c r="A13" s="850"/>
      <c r="B13" s="851"/>
      <c r="C13" s="352"/>
      <c r="D13" s="352"/>
      <c r="E13" s="352"/>
      <c r="F13" s="355"/>
      <c r="G13" s="13"/>
      <c r="H13" s="901"/>
      <c r="I13" s="901"/>
      <c r="J13" s="901"/>
      <c r="K13" s="901"/>
      <c r="L13" s="901"/>
      <c r="M13" s="901"/>
      <c r="N13" s="901"/>
      <c r="O13" s="901"/>
      <c r="P13" s="901"/>
      <c r="Q13" s="901"/>
      <c r="R13" s="901"/>
      <c r="S13" s="901"/>
      <c r="T13" s="901"/>
      <c r="U13" s="901"/>
      <c r="V13" s="901"/>
      <c r="W13" s="901"/>
      <c r="X13" s="901"/>
      <c r="Y13" s="901"/>
      <c r="Z13" s="902"/>
      <c r="AA13" s="18"/>
      <c r="AB13" s="901"/>
      <c r="AC13" s="901"/>
      <c r="AD13" s="901"/>
      <c r="AE13" s="901"/>
      <c r="AF13" s="901"/>
      <c r="AG13" s="901"/>
      <c r="AH13" s="901"/>
      <c r="AI13" s="901"/>
      <c r="AJ13" s="901"/>
      <c r="AK13" s="901"/>
      <c r="AL13" s="901"/>
      <c r="AM13" s="901"/>
      <c r="AN13" s="901"/>
      <c r="AO13" s="901"/>
      <c r="AP13" s="901"/>
      <c r="AQ13" s="901"/>
      <c r="AR13" s="901"/>
      <c r="AS13" s="901"/>
      <c r="AT13" s="902"/>
      <c r="AU13" s="565"/>
      <c r="AV13" s="460"/>
      <c r="AW13" s="460"/>
      <c r="AX13" s="460"/>
      <c r="AY13" s="460"/>
      <c r="AZ13" s="460"/>
      <c r="BA13" s="460"/>
      <c r="BB13" s="460"/>
      <c r="BC13" s="460"/>
      <c r="BD13" s="556"/>
      <c r="BE13" s="18"/>
      <c r="BF13" s="901"/>
      <c r="BG13" s="901"/>
      <c r="BH13" s="901"/>
      <c r="BI13" s="901"/>
      <c r="BJ13" s="901"/>
      <c r="BK13" s="901"/>
      <c r="BL13" s="901"/>
      <c r="BM13" s="901"/>
      <c r="BN13" s="901"/>
      <c r="BO13" s="901"/>
      <c r="BP13" s="901"/>
      <c r="BQ13" s="901"/>
      <c r="BR13" s="901"/>
      <c r="BS13" s="901"/>
      <c r="BT13" s="901"/>
      <c r="BU13" s="901"/>
      <c r="BV13" s="901"/>
      <c r="BW13" s="901"/>
      <c r="BX13" s="902"/>
      <c r="BY13" s="18"/>
      <c r="BZ13" s="901"/>
      <c r="CA13" s="901"/>
      <c r="CB13" s="901"/>
      <c r="CC13" s="901"/>
      <c r="CD13" s="901"/>
      <c r="CE13" s="901"/>
      <c r="CF13" s="901"/>
      <c r="CG13" s="901"/>
      <c r="CH13" s="901"/>
      <c r="CI13" s="901"/>
      <c r="CJ13" s="901"/>
      <c r="CK13" s="901"/>
      <c r="CL13" s="901"/>
      <c r="CM13" s="901"/>
      <c r="CN13" s="901"/>
      <c r="CO13" s="901"/>
      <c r="CP13" s="901"/>
      <c r="CQ13" s="901"/>
      <c r="CR13" s="902"/>
      <c r="CS13" s="460"/>
      <c r="CT13" s="460"/>
      <c r="CU13" s="460"/>
      <c r="CV13" s="460"/>
      <c r="CW13" s="460"/>
      <c r="CX13" s="460"/>
      <c r="CY13" s="460"/>
      <c r="CZ13" s="460"/>
      <c r="DA13" s="460"/>
      <c r="DB13" s="900"/>
    </row>
    <row r="14" spans="1:106" ht="27" customHeight="1">
      <c r="A14" s="850"/>
      <c r="B14" s="851"/>
      <c r="C14" s="403" t="s">
        <v>9088</v>
      </c>
      <c r="D14" s="403"/>
      <c r="E14" s="403"/>
      <c r="F14" s="354"/>
      <c r="G14" s="120"/>
      <c r="H14" s="397" t="s">
        <v>6436</v>
      </c>
      <c r="I14" s="397"/>
      <c r="J14" s="397"/>
      <c r="K14" s="397"/>
      <c r="L14" s="397"/>
      <c r="M14" s="397"/>
      <c r="N14" s="397"/>
      <c r="O14" s="397"/>
      <c r="P14" s="397"/>
      <c r="Q14" s="397"/>
      <c r="R14" s="397"/>
      <c r="S14" s="397"/>
      <c r="T14" s="397"/>
      <c r="U14" s="397"/>
      <c r="V14" s="397"/>
      <c r="W14" s="397"/>
      <c r="X14" s="397"/>
      <c r="Y14" s="397"/>
      <c r="Z14" s="894"/>
      <c r="AA14" s="121"/>
      <c r="AB14" s="397" t="s">
        <v>6437</v>
      </c>
      <c r="AC14" s="397"/>
      <c r="AD14" s="397"/>
      <c r="AE14" s="397"/>
      <c r="AF14" s="397"/>
      <c r="AG14" s="397"/>
      <c r="AH14" s="397"/>
      <c r="AI14" s="397"/>
      <c r="AJ14" s="397"/>
      <c r="AK14" s="397"/>
      <c r="AL14" s="397"/>
      <c r="AM14" s="397"/>
      <c r="AN14" s="397"/>
      <c r="AO14" s="397"/>
      <c r="AP14" s="397"/>
      <c r="AQ14" s="397"/>
      <c r="AR14" s="397"/>
      <c r="AS14" s="397"/>
      <c r="AT14" s="894"/>
      <c r="AU14" s="899"/>
      <c r="AV14" s="321"/>
      <c r="AW14" s="321"/>
      <c r="AX14" s="321"/>
      <c r="AY14" s="321"/>
      <c r="AZ14" s="321"/>
      <c r="BA14" s="321"/>
      <c r="BB14" s="321"/>
      <c r="BC14" s="321"/>
      <c r="BD14" s="860"/>
      <c r="BE14" s="121"/>
      <c r="BF14" s="397" t="s">
        <v>6438</v>
      </c>
      <c r="BG14" s="397"/>
      <c r="BH14" s="397"/>
      <c r="BI14" s="397"/>
      <c r="BJ14" s="397"/>
      <c r="BK14" s="397"/>
      <c r="BL14" s="397"/>
      <c r="BM14" s="397"/>
      <c r="BN14" s="397"/>
      <c r="BO14" s="397"/>
      <c r="BP14" s="397"/>
      <c r="BQ14" s="397"/>
      <c r="BR14" s="397"/>
      <c r="BS14" s="397"/>
      <c r="BT14" s="397"/>
      <c r="BU14" s="397"/>
      <c r="BV14" s="397"/>
      <c r="BW14" s="397"/>
      <c r="BX14" s="894"/>
      <c r="BY14" s="121"/>
      <c r="BZ14" s="397" t="s">
        <v>6439</v>
      </c>
      <c r="CA14" s="397"/>
      <c r="CB14" s="397"/>
      <c r="CC14" s="397"/>
      <c r="CD14" s="397"/>
      <c r="CE14" s="397"/>
      <c r="CF14" s="397"/>
      <c r="CG14" s="397"/>
      <c r="CH14" s="397"/>
      <c r="CI14" s="397"/>
      <c r="CJ14" s="397"/>
      <c r="CK14" s="397"/>
      <c r="CL14" s="397"/>
      <c r="CM14" s="397"/>
      <c r="CN14" s="397"/>
      <c r="CO14" s="397"/>
      <c r="CP14" s="397"/>
      <c r="CQ14" s="397"/>
      <c r="CR14" s="894"/>
      <c r="CS14" s="321"/>
      <c r="CT14" s="321"/>
      <c r="CU14" s="321"/>
      <c r="CV14" s="321"/>
      <c r="CW14" s="321"/>
      <c r="CX14" s="321"/>
      <c r="CY14" s="321"/>
      <c r="CZ14" s="321"/>
      <c r="DA14" s="321"/>
      <c r="DB14" s="583"/>
    </row>
    <row r="15" spans="1:106" ht="27" customHeight="1">
      <c r="A15" s="850"/>
      <c r="B15" s="851"/>
      <c r="C15" s="403"/>
      <c r="D15" s="403"/>
      <c r="E15" s="403"/>
      <c r="F15" s="354"/>
      <c r="H15" s="397"/>
      <c r="I15" s="397"/>
      <c r="J15" s="397"/>
      <c r="K15" s="397"/>
      <c r="L15" s="397"/>
      <c r="M15" s="397"/>
      <c r="N15" s="397"/>
      <c r="O15" s="397"/>
      <c r="P15" s="397"/>
      <c r="Q15" s="397"/>
      <c r="R15" s="397"/>
      <c r="S15" s="397"/>
      <c r="T15" s="397"/>
      <c r="U15" s="397"/>
      <c r="V15" s="397"/>
      <c r="W15" s="397"/>
      <c r="X15" s="397"/>
      <c r="Y15" s="397"/>
      <c r="Z15" s="894"/>
      <c r="AA15" s="21"/>
      <c r="AB15" s="397"/>
      <c r="AC15" s="397"/>
      <c r="AD15" s="397"/>
      <c r="AE15" s="397"/>
      <c r="AF15" s="397"/>
      <c r="AG15" s="397"/>
      <c r="AH15" s="397"/>
      <c r="AI15" s="397"/>
      <c r="AJ15" s="397"/>
      <c r="AK15" s="397"/>
      <c r="AL15" s="397"/>
      <c r="AM15" s="397"/>
      <c r="AN15" s="397"/>
      <c r="AO15" s="397"/>
      <c r="AP15" s="397"/>
      <c r="AQ15" s="397"/>
      <c r="AR15" s="397"/>
      <c r="AS15" s="397"/>
      <c r="AT15" s="894"/>
      <c r="AU15" s="899"/>
      <c r="AV15" s="321"/>
      <c r="AW15" s="321"/>
      <c r="AX15" s="321"/>
      <c r="AY15" s="321"/>
      <c r="AZ15" s="321"/>
      <c r="BA15" s="321"/>
      <c r="BB15" s="321"/>
      <c r="BC15" s="321"/>
      <c r="BD15" s="860"/>
      <c r="BE15" s="21"/>
      <c r="BF15" s="397"/>
      <c r="BG15" s="397"/>
      <c r="BH15" s="397"/>
      <c r="BI15" s="397"/>
      <c r="BJ15" s="397"/>
      <c r="BK15" s="397"/>
      <c r="BL15" s="397"/>
      <c r="BM15" s="397"/>
      <c r="BN15" s="397"/>
      <c r="BO15" s="397"/>
      <c r="BP15" s="397"/>
      <c r="BQ15" s="397"/>
      <c r="BR15" s="397"/>
      <c r="BS15" s="397"/>
      <c r="BT15" s="397"/>
      <c r="BU15" s="397"/>
      <c r="BV15" s="397"/>
      <c r="BW15" s="397"/>
      <c r="BX15" s="894"/>
      <c r="BY15" s="21"/>
      <c r="BZ15" s="397"/>
      <c r="CA15" s="397"/>
      <c r="CB15" s="397"/>
      <c r="CC15" s="397"/>
      <c r="CD15" s="397"/>
      <c r="CE15" s="397"/>
      <c r="CF15" s="397"/>
      <c r="CG15" s="397"/>
      <c r="CH15" s="397"/>
      <c r="CI15" s="397"/>
      <c r="CJ15" s="397"/>
      <c r="CK15" s="397"/>
      <c r="CL15" s="397"/>
      <c r="CM15" s="397"/>
      <c r="CN15" s="397"/>
      <c r="CO15" s="397"/>
      <c r="CP15" s="397"/>
      <c r="CQ15" s="397"/>
      <c r="CR15" s="894"/>
      <c r="CS15" s="321"/>
      <c r="CT15" s="321"/>
      <c r="CU15" s="321"/>
      <c r="CV15" s="321"/>
      <c r="CW15" s="321"/>
      <c r="CX15" s="321"/>
      <c r="CY15" s="321"/>
      <c r="CZ15" s="321"/>
      <c r="DA15" s="321"/>
      <c r="DB15" s="583"/>
    </row>
    <row r="16" spans="1:106" ht="27" customHeight="1">
      <c r="A16" s="850"/>
      <c r="B16" s="851"/>
      <c r="C16" s="352"/>
      <c r="D16" s="352"/>
      <c r="E16" s="352"/>
      <c r="F16" s="355"/>
      <c r="G16" s="13"/>
      <c r="H16" s="901"/>
      <c r="I16" s="901"/>
      <c r="J16" s="901"/>
      <c r="K16" s="901"/>
      <c r="L16" s="901"/>
      <c r="M16" s="901"/>
      <c r="N16" s="901"/>
      <c r="O16" s="901"/>
      <c r="P16" s="901"/>
      <c r="Q16" s="901"/>
      <c r="R16" s="901"/>
      <c r="S16" s="901"/>
      <c r="T16" s="901"/>
      <c r="U16" s="901"/>
      <c r="V16" s="901"/>
      <c r="W16" s="901"/>
      <c r="X16" s="901"/>
      <c r="Y16" s="901"/>
      <c r="Z16" s="902"/>
      <c r="AA16" s="18"/>
      <c r="AB16" s="901"/>
      <c r="AC16" s="901"/>
      <c r="AD16" s="901"/>
      <c r="AE16" s="901"/>
      <c r="AF16" s="901"/>
      <c r="AG16" s="901"/>
      <c r="AH16" s="901"/>
      <c r="AI16" s="901"/>
      <c r="AJ16" s="901"/>
      <c r="AK16" s="901"/>
      <c r="AL16" s="901"/>
      <c r="AM16" s="901"/>
      <c r="AN16" s="901"/>
      <c r="AO16" s="901"/>
      <c r="AP16" s="901"/>
      <c r="AQ16" s="901"/>
      <c r="AR16" s="901"/>
      <c r="AS16" s="901"/>
      <c r="AT16" s="902"/>
      <c r="AU16" s="565"/>
      <c r="AV16" s="460"/>
      <c r="AW16" s="460"/>
      <c r="AX16" s="460"/>
      <c r="AY16" s="460"/>
      <c r="AZ16" s="460"/>
      <c r="BA16" s="460"/>
      <c r="BB16" s="460"/>
      <c r="BC16" s="460"/>
      <c r="BD16" s="556"/>
      <c r="BE16" s="18"/>
      <c r="BF16" s="901"/>
      <c r="BG16" s="901"/>
      <c r="BH16" s="901"/>
      <c r="BI16" s="901"/>
      <c r="BJ16" s="901"/>
      <c r="BK16" s="901"/>
      <c r="BL16" s="901"/>
      <c r="BM16" s="901"/>
      <c r="BN16" s="901"/>
      <c r="BO16" s="901"/>
      <c r="BP16" s="901"/>
      <c r="BQ16" s="901"/>
      <c r="BR16" s="901"/>
      <c r="BS16" s="901"/>
      <c r="BT16" s="901"/>
      <c r="BU16" s="901"/>
      <c r="BV16" s="901"/>
      <c r="BW16" s="901"/>
      <c r="BX16" s="902"/>
      <c r="BY16" s="18"/>
      <c r="BZ16" s="901"/>
      <c r="CA16" s="901"/>
      <c r="CB16" s="901"/>
      <c r="CC16" s="901"/>
      <c r="CD16" s="901"/>
      <c r="CE16" s="901"/>
      <c r="CF16" s="901"/>
      <c r="CG16" s="901"/>
      <c r="CH16" s="901"/>
      <c r="CI16" s="901"/>
      <c r="CJ16" s="901"/>
      <c r="CK16" s="901"/>
      <c r="CL16" s="901"/>
      <c r="CM16" s="901"/>
      <c r="CN16" s="901"/>
      <c r="CO16" s="901"/>
      <c r="CP16" s="901"/>
      <c r="CQ16" s="901"/>
      <c r="CR16" s="902"/>
      <c r="CS16" s="460"/>
      <c r="CT16" s="460"/>
      <c r="CU16" s="460"/>
      <c r="CV16" s="460"/>
      <c r="CW16" s="460"/>
      <c r="CX16" s="460"/>
      <c r="CY16" s="460"/>
      <c r="CZ16" s="460"/>
      <c r="DA16" s="460"/>
      <c r="DB16" s="900"/>
    </row>
    <row r="17" spans="1:106" ht="27" customHeight="1">
      <c r="A17" s="850"/>
      <c r="B17" s="851"/>
      <c r="C17" s="403" t="s">
        <v>9137</v>
      </c>
      <c r="D17" s="403"/>
      <c r="E17" s="403"/>
      <c r="F17" s="354"/>
      <c r="G17" s="120"/>
      <c r="H17" s="397" t="s">
        <v>8087</v>
      </c>
      <c r="I17" s="397"/>
      <c r="J17" s="397"/>
      <c r="K17" s="397"/>
      <c r="L17" s="397"/>
      <c r="M17" s="397"/>
      <c r="N17" s="397"/>
      <c r="O17" s="397"/>
      <c r="P17" s="397"/>
      <c r="Q17" s="397"/>
      <c r="R17" s="397"/>
      <c r="S17" s="397"/>
      <c r="T17" s="397"/>
      <c r="U17" s="397"/>
      <c r="V17" s="397"/>
      <c r="W17" s="397"/>
      <c r="X17" s="397"/>
      <c r="Y17" s="397"/>
      <c r="Z17" s="894"/>
      <c r="AA17" s="121"/>
      <c r="AB17" s="397" t="s">
        <v>6440</v>
      </c>
      <c r="AC17" s="397"/>
      <c r="AD17" s="397"/>
      <c r="AE17" s="397"/>
      <c r="AF17" s="397"/>
      <c r="AG17" s="397"/>
      <c r="AH17" s="397"/>
      <c r="AI17" s="397"/>
      <c r="AJ17" s="397"/>
      <c r="AK17" s="397"/>
      <c r="AL17" s="397"/>
      <c r="AM17" s="397"/>
      <c r="AN17" s="397"/>
      <c r="AO17" s="397"/>
      <c r="AP17" s="397"/>
      <c r="AQ17" s="397"/>
      <c r="AR17" s="397"/>
      <c r="AS17" s="397"/>
      <c r="AT17" s="894"/>
      <c r="AU17" s="899"/>
      <c r="AV17" s="321"/>
      <c r="AW17" s="321"/>
      <c r="AX17" s="321"/>
      <c r="AY17" s="321"/>
      <c r="AZ17" s="321"/>
      <c r="BA17" s="321"/>
      <c r="BB17" s="321"/>
      <c r="BC17" s="321"/>
      <c r="BD17" s="860"/>
      <c r="BE17" s="121"/>
      <c r="BF17" s="397" t="s">
        <v>6441</v>
      </c>
      <c r="BG17" s="397"/>
      <c r="BH17" s="397"/>
      <c r="BI17" s="397"/>
      <c r="BJ17" s="397"/>
      <c r="BK17" s="397"/>
      <c r="BL17" s="397"/>
      <c r="BM17" s="397"/>
      <c r="BN17" s="397"/>
      <c r="BO17" s="397"/>
      <c r="BP17" s="397"/>
      <c r="BQ17" s="397"/>
      <c r="BR17" s="397"/>
      <c r="BS17" s="397"/>
      <c r="BT17" s="397"/>
      <c r="BU17" s="397"/>
      <c r="BV17" s="397"/>
      <c r="BW17" s="397"/>
      <c r="BX17" s="894"/>
      <c r="BY17" s="21"/>
      <c r="BZ17" s="321"/>
      <c r="CA17" s="321"/>
      <c r="CB17" s="321"/>
      <c r="CC17" s="321"/>
      <c r="CD17" s="321"/>
      <c r="CE17" s="321"/>
      <c r="CF17" s="321"/>
      <c r="CG17" s="321"/>
      <c r="CH17" s="321"/>
      <c r="CI17" s="321"/>
      <c r="CJ17" s="321"/>
      <c r="CK17" s="321"/>
      <c r="CL17" s="321"/>
      <c r="CM17" s="321"/>
      <c r="CN17" s="321"/>
      <c r="CO17" s="321"/>
      <c r="CP17" s="321"/>
      <c r="CQ17" s="321"/>
      <c r="CR17" s="860"/>
      <c r="CS17" s="321"/>
      <c r="CT17" s="321"/>
      <c r="CU17" s="321"/>
      <c r="CV17" s="321"/>
      <c r="CW17" s="321"/>
      <c r="CX17" s="321"/>
      <c r="CY17" s="321"/>
      <c r="CZ17" s="321"/>
      <c r="DA17" s="321"/>
      <c r="DB17" s="583"/>
    </row>
    <row r="18" spans="1:106" ht="27" customHeight="1">
      <c r="A18" s="850"/>
      <c r="B18" s="851"/>
      <c r="C18" s="403"/>
      <c r="D18" s="403"/>
      <c r="E18" s="403"/>
      <c r="F18" s="354"/>
      <c r="G18" s="321"/>
      <c r="H18" s="321"/>
      <c r="I18" s="321"/>
      <c r="J18" s="321"/>
      <c r="K18" s="321"/>
      <c r="L18" s="321"/>
      <c r="M18" s="321"/>
      <c r="N18" s="321"/>
      <c r="O18" s="321"/>
      <c r="P18" s="321"/>
      <c r="Q18" s="321"/>
      <c r="R18" s="321"/>
      <c r="S18" s="321"/>
      <c r="T18" s="321"/>
      <c r="U18" s="321"/>
      <c r="V18" s="321"/>
      <c r="W18" s="321"/>
      <c r="X18" s="321"/>
      <c r="Y18" s="321"/>
      <c r="Z18" s="860"/>
      <c r="AA18" s="21"/>
      <c r="AB18" s="397"/>
      <c r="AC18" s="397"/>
      <c r="AD18" s="397"/>
      <c r="AE18" s="397"/>
      <c r="AF18" s="397"/>
      <c r="AG18" s="397"/>
      <c r="AH18" s="397"/>
      <c r="AI18" s="397"/>
      <c r="AJ18" s="397"/>
      <c r="AK18" s="397"/>
      <c r="AL18" s="397"/>
      <c r="AM18" s="397"/>
      <c r="AN18" s="397"/>
      <c r="AO18" s="397"/>
      <c r="AP18" s="397"/>
      <c r="AQ18" s="397"/>
      <c r="AR18" s="397"/>
      <c r="AS18" s="397"/>
      <c r="AT18" s="894"/>
      <c r="AU18" s="899"/>
      <c r="AV18" s="321"/>
      <c r="AW18" s="321"/>
      <c r="AX18" s="321"/>
      <c r="AY18" s="321"/>
      <c r="AZ18" s="321"/>
      <c r="BA18" s="321"/>
      <c r="BB18" s="321"/>
      <c r="BC18" s="321"/>
      <c r="BD18" s="860"/>
      <c r="BE18" s="21"/>
      <c r="BF18" s="397"/>
      <c r="BG18" s="397"/>
      <c r="BH18" s="397"/>
      <c r="BI18" s="397"/>
      <c r="BJ18" s="397"/>
      <c r="BK18" s="397"/>
      <c r="BL18" s="397"/>
      <c r="BM18" s="397"/>
      <c r="BN18" s="397"/>
      <c r="BO18" s="397"/>
      <c r="BP18" s="397"/>
      <c r="BQ18" s="397"/>
      <c r="BR18" s="397"/>
      <c r="BS18" s="397"/>
      <c r="BT18" s="397"/>
      <c r="BU18" s="397"/>
      <c r="BV18" s="397"/>
      <c r="BW18" s="397"/>
      <c r="BX18" s="894"/>
      <c r="BY18" s="899"/>
      <c r="BZ18" s="321"/>
      <c r="CA18" s="321"/>
      <c r="CB18" s="321"/>
      <c r="CC18" s="321"/>
      <c r="CD18" s="321"/>
      <c r="CE18" s="321"/>
      <c r="CF18" s="321"/>
      <c r="CG18" s="321"/>
      <c r="CH18" s="321"/>
      <c r="CI18" s="321"/>
      <c r="CJ18" s="321"/>
      <c r="CK18" s="321"/>
      <c r="CL18" s="321"/>
      <c r="CM18" s="321"/>
      <c r="CN18" s="321"/>
      <c r="CO18" s="321"/>
      <c r="CP18" s="321"/>
      <c r="CQ18" s="321"/>
      <c r="CR18" s="860"/>
      <c r="CS18" s="321"/>
      <c r="CT18" s="321"/>
      <c r="CU18" s="321"/>
      <c r="CV18" s="321"/>
      <c r="CW18" s="321"/>
      <c r="CX18" s="321"/>
      <c r="CY18" s="321"/>
      <c r="CZ18" s="321"/>
      <c r="DA18" s="321"/>
      <c r="DB18" s="583"/>
    </row>
    <row r="19" spans="1:106" ht="27" customHeight="1">
      <c r="A19" s="850"/>
      <c r="B19" s="851"/>
      <c r="C19" s="352"/>
      <c r="D19" s="352"/>
      <c r="E19" s="352"/>
      <c r="F19" s="355"/>
      <c r="G19" s="460"/>
      <c r="H19" s="460"/>
      <c r="I19" s="460"/>
      <c r="J19" s="460"/>
      <c r="K19" s="460"/>
      <c r="L19" s="460"/>
      <c r="M19" s="460"/>
      <c r="N19" s="460"/>
      <c r="O19" s="460"/>
      <c r="P19" s="460"/>
      <c r="Q19" s="460"/>
      <c r="R19" s="460"/>
      <c r="S19" s="460"/>
      <c r="T19" s="460"/>
      <c r="U19" s="460"/>
      <c r="V19" s="460"/>
      <c r="W19" s="460"/>
      <c r="X19" s="460"/>
      <c r="Y19" s="460"/>
      <c r="Z19" s="556"/>
      <c r="AA19" s="18"/>
      <c r="AB19" s="901"/>
      <c r="AC19" s="901"/>
      <c r="AD19" s="901"/>
      <c r="AE19" s="901"/>
      <c r="AF19" s="901"/>
      <c r="AG19" s="901"/>
      <c r="AH19" s="901"/>
      <c r="AI19" s="901"/>
      <c r="AJ19" s="901"/>
      <c r="AK19" s="901"/>
      <c r="AL19" s="901"/>
      <c r="AM19" s="901"/>
      <c r="AN19" s="901"/>
      <c r="AO19" s="901"/>
      <c r="AP19" s="901"/>
      <c r="AQ19" s="901"/>
      <c r="AR19" s="901"/>
      <c r="AS19" s="901"/>
      <c r="AT19" s="902"/>
      <c r="AU19" s="565"/>
      <c r="AV19" s="460"/>
      <c r="AW19" s="460"/>
      <c r="AX19" s="460"/>
      <c r="AY19" s="460"/>
      <c r="AZ19" s="460"/>
      <c r="BA19" s="460"/>
      <c r="BB19" s="460"/>
      <c r="BC19" s="460"/>
      <c r="BD19" s="556"/>
      <c r="BE19" s="18"/>
      <c r="BF19" s="901"/>
      <c r="BG19" s="901"/>
      <c r="BH19" s="901"/>
      <c r="BI19" s="901"/>
      <c r="BJ19" s="901"/>
      <c r="BK19" s="901"/>
      <c r="BL19" s="901"/>
      <c r="BM19" s="901"/>
      <c r="BN19" s="901"/>
      <c r="BO19" s="901"/>
      <c r="BP19" s="901"/>
      <c r="BQ19" s="901"/>
      <c r="BR19" s="901"/>
      <c r="BS19" s="901"/>
      <c r="BT19" s="901"/>
      <c r="BU19" s="901"/>
      <c r="BV19" s="901"/>
      <c r="BW19" s="901"/>
      <c r="BX19" s="902"/>
      <c r="BY19" s="565"/>
      <c r="BZ19" s="460"/>
      <c r="CA19" s="460"/>
      <c r="CB19" s="460"/>
      <c r="CC19" s="460"/>
      <c r="CD19" s="460"/>
      <c r="CE19" s="460"/>
      <c r="CF19" s="460"/>
      <c r="CG19" s="460"/>
      <c r="CH19" s="460"/>
      <c r="CI19" s="460"/>
      <c r="CJ19" s="460"/>
      <c r="CK19" s="460"/>
      <c r="CL19" s="460"/>
      <c r="CM19" s="460"/>
      <c r="CN19" s="460"/>
      <c r="CO19" s="460"/>
      <c r="CP19" s="460"/>
      <c r="CQ19" s="460"/>
      <c r="CR19" s="556"/>
      <c r="CS19" s="460"/>
      <c r="CT19" s="460"/>
      <c r="CU19" s="460"/>
      <c r="CV19" s="460"/>
      <c r="CW19" s="460"/>
      <c r="CX19" s="460"/>
      <c r="CY19" s="460"/>
      <c r="CZ19" s="460"/>
      <c r="DA19" s="460"/>
      <c r="DB19" s="900"/>
    </row>
    <row r="20" spans="1:106" ht="27" customHeight="1">
      <c r="A20" s="850"/>
      <c r="B20" s="851"/>
      <c r="C20" s="403" t="s">
        <v>2628</v>
      </c>
      <c r="D20" s="403"/>
      <c r="E20" s="403"/>
      <c r="F20" s="354"/>
      <c r="G20" s="120"/>
      <c r="H20" s="397" t="s">
        <v>6442</v>
      </c>
      <c r="I20" s="397"/>
      <c r="J20" s="397"/>
      <c r="K20" s="397"/>
      <c r="L20" s="397"/>
      <c r="M20" s="397"/>
      <c r="N20" s="397"/>
      <c r="O20" s="397"/>
      <c r="P20" s="397"/>
      <c r="Q20" s="397"/>
      <c r="R20" s="397"/>
      <c r="S20" s="397"/>
      <c r="T20" s="397"/>
      <c r="U20" s="397"/>
      <c r="V20" s="397"/>
      <c r="W20" s="397"/>
      <c r="X20" s="397"/>
      <c r="Y20" s="397"/>
      <c r="Z20" s="894"/>
      <c r="AA20" s="121"/>
      <c r="AB20" s="397" t="s">
        <v>6443</v>
      </c>
      <c r="AC20" s="397"/>
      <c r="AD20" s="397"/>
      <c r="AE20" s="397"/>
      <c r="AF20" s="397"/>
      <c r="AG20" s="397"/>
      <c r="AH20" s="397"/>
      <c r="AI20" s="397"/>
      <c r="AJ20" s="397"/>
      <c r="AK20" s="397"/>
      <c r="AL20" s="397"/>
      <c r="AM20" s="397"/>
      <c r="AN20" s="397"/>
      <c r="AO20" s="397"/>
      <c r="AP20" s="397"/>
      <c r="AQ20" s="397"/>
      <c r="AR20" s="397"/>
      <c r="AS20" s="397"/>
      <c r="AT20" s="894"/>
      <c r="AU20" s="899"/>
      <c r="AV20" s="321"/>
      <c r="AW20" s="321"/>
      <c r="AX20" s="321"/>
      <c r="AY20" s="321"/>
      <c r="AZ20" s="321"/>
      <c r="BA20" s="321"/>
      <c r="BB20" s="321"/>
      <c r="BC20" s="321"/>
      <c r="BD20" s="860"/>
      <c r="BE20" s="121"/>
      <c r="BF20" s="397" t="s">
        <v>6444</v>
      </c>
      <c r="BG20" s="397"/>
      <c r="BH20" s="397"/>
      <c r="BI20" s="397"/>
      <c r="BJ20" s="397"/>
      <c r="BK20" s="397"/>
      <c r="BL20" s="397"/>
      <c r="BM20" s="397"/>
      <c r="BN20" s="397"/>
      <c r="BO20" s="397"/>
      <c r="BP20" s="397"/>
      <c r="BQ20" s="397"/>
      <c r="BR20" s="397"/>
      <c r="BS20" s="397"/>
      <c r="BT20" s="397"/>
      <c r="BU20" s="397"/>
      <c r="BV20" s="397"/>
      <c r="BW20" s="397"/>
      <c r="BX20" s="397"/>
      <c r="BY20" s="397"/>
      <c r="BZ20" s="397"/>
      <c r="CA20" s="397"/>
      <c r="CB20" s="397"/>
      <c r="CC20" s="397"/>
      <c r="CD20" s="397"/>
      <c r="CE20" s="397"/>
      <c r="CF20" s="397"/>
      <c r="CG20" s="397"/>
      <c r="CH20" s="397"/>
      <c r="CI20" s="397"/>
      <c r="CJ20" s="397"/>
      <c r="CK20" s="397"/>
      <c r="CL20" s="397"/>
      <c r="CM20" s="397"/>
      <c r="CN20" s="397"/>
      <c r="CO20" s="397"/>
      <c r="CP20" s="397"/>
      <c r="CQ20" s="397"/>
      <c r="CR20" s="894"/>
      <c r="CS20" s="321"/>
      <c r="CT20" s="321"/>
      <c r="CU20" s="321"/>
      <c r="CV20" s="321"/>
      <c r="CW20" s="321"/>
      <c r="CX20" s="321"/>
      <c r="CY20" s="321"/>
      <c r="CZ20" s="321"/>
      <c r="DA20" s="321"/>
      <c r="DB20" s="583"/>
    </row>
    <row r="21" spans="1:106" ht="27" customHeight="1">
      <c r="A21" s="850"/>
      <c r="B21" s="851"/>
      <c r="C21" s="403"/>
      <c r="D21" s="403"/>
      <c r="E21" s="403"/>
      <c r="F21" s="354"/>
      <c r="H21" s="397"/>
      <c r="I21" s="397"/>
      <c r="J21" s="397"/>
      <c r="K21" s="397"/>
      <c r="L21" s="397"/>
      <c r="M21" s="397"/>
      <c r="N21" s="397"/>
      <c r="O21" s="397"/>
      <c r="P21" s="397"/>
      <c r="Q21" s="397"/>
      <c r="R21" s="397"/>
      <c r="S21" s="397"/>
      <c r="T21" s="397"/>
      <c r="U21" s="397"/>
      <c r="V21" s="397"/>
      <c r="W21" s="397"/>
      <c r="X21" s="397"/>
      <c r="Y21" s="397"/>
      <c r="Z21" s="894"/>
      <c r="AA21" s="21"/>
      <c r="AB21" s="397"/>
      <c r="AC21" s="397"/>
      <c r="AD21" s="397"/>
      <c r="AE21" s="397"/>
      <c r="AF21" s="397"/>
      <c r="AG21" s="397"/>
      <c r="AH21" s="397"/>
      <c r="AI21" s="397"/>
      <c r="AJ21" s="397"/>
      <c r="AK21" s="397"/>
      <c r="AL21" s="397"/>
      <c r="AM21" s="397"/>
      <c r="AN21" s="397"/>
      <c r="AO21" s="397"/>
      <c r="AP21" s="397"/>
      <c r="AQ21" s="397"/>
      <c r="AR21" s="397"/>
      <c r="AS21" s="397"/>
      <c r="AT21" s="894"/>
      <c r="AU21" s="899"/>
      <c r="AV21" s="321"/>
      <c r="AW21" s="321"/>
      <c r="AX21" s="321"/>
      <c r="AY21" s="321"/>
      <c r="AZ21" s="321"/>
      <c r="BA21" s="321"/>
      <c r="BB21" s="321"/>
      <c r="BC21" s="321"/>
      <c r="BD21" s="860"/>
      <c r="BE21" s="899"/>
      <c r="BF21" s="321"/>
      <c r="BG21" s="321"/>
      <c r="BH21" s="321"/>
      <c r="BI21" s="321"/>
      <c r="BJ21" s="321"/>
      <c r="BK21" s="321"/>
      <c r="BL21" s="321"/>
      <c r="BM21" s="321"/>
      <c r="BN21" s="321"/>
      <c r="BO21" s="321"/>
      <c r="BP21" s="321"/>
      <c r="BQ21" s="321"/>
      <c r="BR21" s="321"/>
      <c r="BS21" s="321"/>
      <c r="BT21" s="321"/>
      <c r="BU21" s="321"/>
      <c r="BV21" s="321"/>
      <c r="BW21" s="321"/>
      <c r="BX21" s="321"/>
      <c r="BY21" s="321"/>
      <c r="BZ21" s="321"/>
      <c r="CA21" s="321"/>
      <c r="CB21" s="321"/>
      <c r="CC21" s="321"/>
      <c r="CD21" s="321"/>
      <c r="CE21" s="321"/>
      <c r="CF21" s="321"/>
      <c r="CG21" s="321"/>
      <c r="CH21" s="321"/>
      <c r="CI21" s="321"/>
      <c r="CJ21" s="321"/>
      <c r="CK21" s="321"/>
      <c r="CL21" s="321"/>
      <c r="CM21" s="321"/>
      <c r="CN21" s="321"/>
      <c r="CO21" s="321"/>
      <c r="CP21" s="321"/>
      <c r="CQ21" s="321"/>
      <c r="CR21" s="860"/>
      <c r="CS21" s="321"/>
      <c r="CT21" s="321"/>
      <c r="CU21" s="321"/>
      <c r="CV21" s="321"/>
      <c r="CW21" s="321"/>
      <c r="CX21" s="321"/>
      <c r="CY21" s="321"/>
      <c r="CZ21" s="321"/>
      <c r="DA21" s="321"/>
      <c r="DB21" s="583"/>
    </row>
    <row r="22" spans="1:106" ht="27" customHeight="1">
      <c r="A22" s="850"/>
      <c r="B22" s="851"/>
      <c r="C22" s="352"/>
      <c r="D22" s="352"/>
      <c r="E22" s="352"/>
      <c r="F22" s="355"/>
      <c r="G22" s="13"/>
      <c r="H22" s="901"/>
      <c r="I22" s="901"/>
      <c r="J22" s="901"/>
      <c r="K22" s="901"/>
      <c r="L22" s="901"/>
      <c r="M22" s="901"/>
      <c r="N22" s="901"/>
      <c r="O22" s="901"/>
      <c r="P22" s="901"/>
      <c r="Q22" s="901"/>
      <c r="R22" s="901"/>
      <c r="S22" s="901"/>
      <c r="T22" s="901"/>
      <c r="U22" s="901"/>
      <c r="V22" s="901"/>
      <c r="W22" s="901"/>
      <c r="X22" s="901"/>
      <c r="Y22" s="901"/>
      <c r="Z22" s="902"/>
      <c r="AA22" s="18"/>
      <c r="AB22" s="901"/>
      <c r="AC22" s="901"/>
      <c r="AD22" s="901"/>
      <c r="AE22" s="901"/>
      <c r="AF22" s="901"/>
      <c r="AG22" s="901"/>
      <c r="AH22" s="901"/>
      <c r="AI22" s="901"/>
      <c r="AJ22" s="901"/>
      <c r="AK22" s="901"/>
      <c r="AL22" s="901"/>
      <c r="AM22" s="901"/>
      <c r="AN22" s="901"/>
      <c r="AO22" s="901"/>
      <c r="AP22" s="901"/>
      <c r="AQ22" s="901"/>
      <c r="AR22" s="901"/>
      <c r="AS22" s="901"/>
      <c r="AT22" s="902"/>
      <c r="AU22" s="565"/>
      <c r="AV22" s="460"/>
      <c r="AW22" s="460"/>
      <c r="AX22" s="460"/>
      <c r="AY22" s="460"/>
      <c r="AZ22" s="460"/>
      <c r="BA22" s="460"/>
      <c r="BB22" s="460"/>
      <c r="BC22" s="460"/>
      <c r="BD22" s="556"/>
      <c r="BE22" s="565"/>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556"/>
      <c r="CS22" s="460"/>
      <c r="CT22" s="460"/>
      <c r="CU22" s="460"/>
      <c r="CV22" s="460"/>
      <c r="CW22" s="460"/>
      <c r="CX22" s="460"/>
      <c r="CY22" s="460"/>
      <c r="CZ22" s="460"/>
      <c r="DA22" s="460"/>
      <c r="DB22" s="900"/>
    </row>
    <row r="23" spans="1:106" ht="27" customHeight="1">
      <c r="A23" s="850"/>
      <c r="B23" s="851"/>
      <c r="C23" s="403" t="s">
        <v>2633</v>
      </c>
      <c r="D23" s="403"/>
      <c r="E23" s="403"/>
      <c r="F23" s="354"/>
      <c r="G23" s="120"/>
      <c r="H23" s="397" t="s">
        <v>2634</v>
      </c>
      <c r="I23" s="397"/>
      <c r="J23" s="397"/>
      <c r="K23" s="397"/>
      <c r="L23" s="397"/>
      <c r="M23" s="397"/>
      <c r="N23" s="397"/>
      <c r="O23" s="397"/>
      <c r="P23" s="397"/>
      <c r="Q23" s="397"/>
      <c r="R23" s="397"/>
      <c r="S23" s="397"/>
      <c r="T23" s="397"/>
      <c r="U23" s="397"/>
      <c r="V23" s="397"/>
      <c r="W23" s="397"/>
      <c r="X23" s="397"/>
      <c r="Y23" s="397"/>
      <c r="Z23" s="894"/>
      <c r="AA23" s="121"/>
      <c r="AB23" s="397" t="s">
        <v>2635</v>
      </c>
      <c r="AC23" s="397"/>
      <c r="AD23" s="397"/>
      <c r="AE23" s="397"/>
      <c r="AF23" s="397"/>
      <c r="AG23" s="397"/>
      <c r="AH23" s="397"/>
      <c r="AI23" s="397"/>
      <c r="AJ23" s="397"/>
      <c r="AK23" s="397"/>
      <c r="AL23" s="397"/>
      <c r="AM23" s="397"/>
      <c r="AN23" s="397"/>
      <c r="AO23" s="397"/>
      <c r="AP23" s="397"/>
      <c r="AQ23" s="397"/>
      <c r="AR23" s="397"/>
      <c r="AS23" s="397"/>
      <c r="AT23" s="894"/>
      <c r="AU23" s="899"/>
      <c r="AV23" s="321"/>
      <c r="AW23" s="321"/>
      <c r="AX23" s="321"/>
      <c r="AY23" s="321"/>
      <c r="AZ23" s="321"/>
      <c r="BA23" s="321"/>
      <c r="BB23" s="321"/>
      <c r="BC23" s="321"/>
      <c r="BD23" s="860"/>
      <c r="BE23" s="121"/>
      <c r="BF23" s="397" t="s">
        <v>6445</v>
      </c>
      <c r="BG23" s="397"/>
      <c r="BH23" s="397"/>
      <c r="BI23" s="397"/>
      <c r="BJ23" s="397"/>
      <c r="BK23" s="397"/>
      <c r="BL23" s="397"/>
      <c r="BM23" s="397"/>
      <c r="BN23" s="397"/>
      <c r="BO23" s="397"/>
      <c r="BP23" s="397"/>
      <c r="BQ23" s="397"/>
      <c r="BR23" s="397"/>
      <c r="BS23" s="397"/>
      <c r="BT23" s="397"/>
      <c r="BU23" s="397"/>
      <c r="BV23" s="397"/>
      <c r="BW23" s="397"/>
      <c r="BX23" s="894"/>
      <c r="BY23" s="17"/>
      <c r="BZ23" s="444"/>
      <c r="CA23" s="444"/>
      <c r="CB23" s="444"/>
      <c r="CC23" s="444"/>
      <c r="CD23" s="444"/>
      <c r="CE23" s="444"/>
      <c r="CF23" s="444"/>
      <c r="CG23" s="444"/>
      <c r="CH23" s="444"/>
      <c r="CI23" s="444"/>
      <c r="CJ23" s="444"/>
      <c r="CK23" s="444"/>
      <c r="CL23" s="444"/>
      <c r="CM23" s="444"/>
      <c r="CN23" s="444"/>
      <c r="CO23" s="444"/>
      <c r="CP23" s="444"/>
      <c r="CQ23" s="444"/>
      <c r="CR23" s="858"/>
      <c r="CS23" s="321"/>
      <c r="CT23" s="321"/>
      <c r="CU23" s="321"/>
      <c r="CV23" s="321"/>
      <c r="CW23" s="321"/>
      <c r="CX23" s="321"/>
      <c r="CY23" s="321"/>
      <c r="CZ23" s="321"/>
      <c r="DA23" s="321"/>
      <c r="DB23" s="583"/>
    </row>
    <row r="24" spans="1:106" ht="27" customHeight="1">
      <c r="A24" s="850"/>
      <c r="B24" s="851"/>
      <c r="C24" s="403"/>
      <c r="D24" s="403"/>
      <c r="E24" s="403"/>
      <c r="F24" s="354"/>
      <c r="G24" s="321"/>
      <c r="H24" s="321"/>
      <c r="I24" s="321"/>
      <c r="J24" s="321"/>
      <c r="K24" s="321"/>
      <c r="L24" s="321"/>
      <c r="M24" s="321"/>
      <c r="N24" s="321"/>
      <c r="O24" s="321"/>
      <c r="P24" s="321"/>
      <c r="Q24" s="321"/>
      <c r="R24" s="321"/>
      <c r="S24" s="321"/>
      <c r="T24" s="321"/>
      <c r="U24" s="321"/>
      <c r="V24" s="321"/>
      <c r="W24" s="321"/>
      <c r="X24" s="321"/>
      <c r="Y24" s="321"/>
      <c r="Z24" s="860"/>
      <c r="AA24" s="899"/>
      <c r="AB24" s="321"/>
      <c r="AC24" s="321"/>
      <c r="AD24" s="321"/>
      <c r="AE24" s="321"/>
      <c r="AF24" s="321"/>
      <c r="AG24" s="321"/>
      <c r="AH24" s="321"/>
      <c r="AI24" s="321"/>
      <c r="AJ24" s="321"/>
      <c r="AK24" s="321"/>
      <c r="AL24" s="321"/>
      <c r="AM24" s="321"/>
      <c r="AN24" s="321"/>
      <c r="AO24" s="321"/>
      <c r="AP24" s="321"/>
      <c r="AQ24" s="321"/>
      <c r="AR24" s="321"/>
      <c r="AS24" s="321"/>
      <c r="AT24" s="860"/>
      <c r="AU24" s="899"/>
      <c r="AV24" s="321"/>
      <c r="AW24" s="321"/>
      <c r="AX24" s="321"/>
      <c r="AY24" s="321"/>
      <c r="AZ24" s="321"/>
      <c r="BA24" s="321"/>
      <c r="BB24" s="321"/>
      <c r="BC24" s="321"/>
      <c r="BD24" s="860"/>
      <c r="BE24" s="21"/>
      <c r="BF24" s="397"/>
      <c r="BG24" s="397"/>
      <c r="BH24" s="397"/>
      <c r="BI24" s="397"/>
      <c r="BJ24" s="397"/>
      <c r="BK24" s="397"/>
      <c r="BL24" s="397"/>
      <c r="BM24" s="397"/>
      <c r="BN24" s="397"/>
      <c r="BO24" s="397"/>
      <c r="BP24" s="397"/>
      <c r="BQ24" s="397"/>
      <c r="BR24" s="397"/>
      <c r="BS24" s="397"/>
      <c r="BT24" s="397"/>
      <c r="BU24" s="397"/>
      <c r="BV24" s="397"/>
      <c r="BW24" s="397"/>
      <c r="BX24" s="894"/>
      <c r="BY24" s="899"/>
      <c r="BZ24" s="321"/>
      <c r="CA24" s="321"/>
      <c r="CB24" s="321"/>
      <c r="CC24" s="321"/>
      <c r="CD24" s="321"/>
      <c r="CE24" s="321"/>
      <c r="CF24" s="321"/>
      <c r="CG24" s="321"/>
      <c r="CH24" s="321"/>
      <c r="CI24" s="321"/>
      <c r="CJ24" s="321"/>
      <c r="CK24" s="321"/>
      <c r="CL24" s="321"/>
      <c r="CM24" s="321"/>
      <c r="CN24" s="321"/>
      <c r="CO24" s="321"/>
      <c r="CP24" s="321"/>
      <c r="CQ24" s="321"/>
      <c r="CR24" s="860"/>
      <c r="CS24" s="321"/>
      <c r="CT24" s="321"/>
      <c r="CU24" s="321"/>
      <c r="CV24" s="321"/>
      <c r="CW24" s="321"/>
      <c r="CX24" s="321"/>
      <c r="CY24" s="321"/>
      <c r="CZ24" s="321"/>
      <c r="DA24" s="321"/>
      <c r="DB24" s="583"/>
    </row>
    <row r="25" spans="1:106" ht="27" customHeight="1">
      <c r="A25" s="850"/>
      <c r="B25" s="851"/>
      <c r="C25" s="352"/>
      <c r="D25" s="352"/>
      <c r="E25" s="352"/>
      <c r="F25" s="355"/>
      <c r="G25" s="460"/>
      <c r="H25" s="460"/>
      <c r="I25" s="460"/>
      <c r="J25" s="460"/>
      <c r="K25" s="460"/>
      <c r="L25" s="460"/>
      <c r="M25" s="460"/>
      <c r="N25" s="460"/>
      <c r="O25" s="460"/>
      <c r="P25" s="460"/>
      <c r="Q25" s="460"/>
      <c r="R25" s="460"/>
      <c r="S25" s="460"/>
      <c r="T25" s="460"/>
      <c r="U25" s="460"/>
      <c r="V25" s="460"/>
      <c r="W25" s="460"/>
      <c r="X25" s="460"/>
      <c r="Y25" s="460"/>
      <c r="Z25" s="556"/>
      <c r="AA25" s="565"/>
      <c r="AB25" s="460"/>
      <c r="AC25" s="460"/>
      <c r="AD25" s="460"/>
      <c r="AE25" s="460"/>
      <c r="AF25" s="460"/>
      <c r="AG25" s="460"/>
      <c r="AH25" s="460"/>
      <c r="AI25" s="460"/>
      <c r="AJ25" s="460"/>
      <c r="AK25" s="460"/>
      <c r="AL25" s="460"/>
      <c r="AM25" s="460"/>
      <c r="AN25" s="460"/>
      <c r="AO25" s="460"/>
      <c r="AP25" s="460"/>
      <c r="AQ25" s="460"/>
      <c r="AR25" s="460"/>
      <c r="AS25" s="460"/>
      <c r="AT25" s="556"/>
      <c r="AU25" s="565"/>
      <c r="AV25" s="460"/>
      <c r="AW25" s="460"/>
      <c r="AX25" s="460"/>
      <c r="AY25" s="460"/>
      <c r="AZ25" s="460"/>
      <c r="BA25" s="460"/>
      <c r="BB25" s="460"/>
      <c r="BC25" s="460"/>
      <c r="BD25" s="556"/>
      <c r="BE25" s="18"/>
      <c r="BF25" s="901"/>
      <c r="BG25" s="901"/>
      <c r="BH25" s="901"/>
      <c r="BI25" s="901"/>
      <c r="BJ25" s="901"/>
      <c r="BK25" s="901"/>
      <c r="BL25" s="901"/>
      <c r="BM25" s="901"/>
      <c r="BN25" s="901"/>
      <c r="BO25" s="901"/>
      <c r="BP25" s="901"/>
      <c r="BQ25" s="901"/>
      <c r="BR25" s="901"/>
      <c r="BS25" s="901"/>
      <c r="BT25" s="901"/>
      <c r="BU25" s="901"/>
      <c r="BV25" s="901"/>
      <c r="BW25" s="901"/>
      <c r="BX25" s="902"/>
      <c r="BY25" s="565"/>
      <c r="BZ25" s="460"/>
      <c r="CA25" s="460"/>
      <c r="CB25" s="460"/>
      <c r="CC25" s="460"/>
      <c r="CD25" s="460"/>
      <c r="CE25" s="460"/>
      <c r="CF25" s="460"/>
      <c r="CG25" s="460"/>
      <c r="CH25" s="460"/>
      <c r="CI25" s="460"/>
      <c r="CJ25" s="460"/>
      <c r="CK25" s="460"/>
      <c r="CL25" s="460"/>
      <c r="CM25" s="460"/>
      <c r="CN25" s="460"/>
      <c r="CO25" s="460"/>
      <c r="CP25" s="460"/>
      <c r="CQ25" s="460"/>
      <c r="CR25" s="556"/>
      <c r="CS25" s="460"/>
      <c r="CT25" s="460"/>
      <c r="CU25" s="460"/>
      <c r="CV25" s="460"/>
      <c r="CW25" s="460"/>
      <c r="CX25" s="460"/>
      <c r="CY25" s="460"/>
      <c r="CZ25" s="460"/>
      <c r="DA25" s="460"/>
      <c r="DB25" s="900"/>
    </row>
    <row r="26" spans="1:106" ht="27" customHeight="1">
      <c r="A26" s="850"/>
      <c r="B26" s="851"/>
      <c r="C26" s="905" t="s">
        <v>2638</v>
      </c>
      <c r="D26" s="905"/>
      <c r="E26" s="405"/>
      <c r="F26" s="405"/>
      <c r="G26" s="32"/>
      <c r="H26" s="492"/>
      <c r="I26" s="492"/>
      <c r="J26" s="492"/>
      <c r="K26" s="492"/>
      <c r="L26" s="492"/>
      <c r="M26" s="492"/>
      <c r="N26" s="492"/>
      <c r="O26" s="492"/>
      <c r="P26" s="492"/>
      <c r="Q26" s="492"/>
      <c r="R26" s="492"/>
      <c r="S26" s="492"/>
      <c r="T26" s="492"/>
      <c r="U26" s="492"/>
      <c r="V26" s="492"/>
      <c r="W26" s="492"/>
      <c r="X26" s="492"/>
      <c r="Y26" s="492"/>
      <c r="Z26" s="492"/>
      <c r="AA26" s="32"/>
      <c r="AB26" s="492"/>
      <c r="AC26" s="492"/>
      <c r="AD26" s="492"/>
      <c r="AE26" s="492"/>
      <c r="AF26" s="492"/>
      <c r="AG26" s="492"/>
      <c r="AH26" s="492"/>
      <c r="AI26" s="492"/>
      <c r="AJ26" s="492"/>
      <c r="AK26" s="492"/>
      <c r="AL26" s="492"/>
      <c r="AM26" s="492"/>
      <c r="AN26" s="492"/>
      <c r="AO26" s="492"/>
      <c r="AP26" s="492"/>
      <c r="AQ26" s="492"/>
      <c r="AR26" s="492"/>
      <c r="AS26" s="492"/>
      <c r="AT26" s="492"/>
      <c r="AU26" s="32"/>
      <c r="AV26" s="32"/>
      <c r="AW26" s="32"/>
      <c r="AX26" s="32"/>
      <c r="AY26" s="32"/>
      <c r="AZ26" s="32"/>
      <c r="BA26" s="32"/>
      <c r="BB26" s="32"/>
      <c r="BC26" s="32"/>
      <c r="BD26" s="32"/>
      <c r="BE26" s="32"/>
      <c r="BF26" s="492"/>
      <c r="BG26" s="492"/>
      <c r="BH26" s="492"/>
      <c r="BI26" s="492"/>
      <c r="BJ26" s="492"/>
      <c r="BK26" s="492"/>
      <c r="BL26" s="492"/>
      <c r="BM26" s="492"/>
      <c r="BN26" s="492"/>
      <c r="BO26" s="492"/>
      <c r="BP26" s="492"/>
      <c r="BQ26" s="492"/>
      <c r="BR26" s="492"/>
      <c r="BS26" s="492"/>
      <c r="BT26" s="492"/>
      <c r="BU26" s="492"/>
      <c r="BV26" s="492"/>
      <c r="BW26" s="492"/>
      <c r="BX26" s="492"/>
      <c r="BY26" s="32"/>
      <c r="BZ26" s="492"/>
      <c r="CA26" s="492"/>
      <c r="CB26" s="492"/>
      <c r="CC26" s="492"/>
      <c r="CD26" s="492"/>
      <c r="CE26" s="492"/>
      <c r="CF26" s="492"/>
      <c r="CG26" s="492"/>
      <c r="CH26" s="492"/>
      <c r="CI26" s="492"/>
      <c r="CJ26" s="492"/>
      <c r="CK26" s="492"/>
      <c r="CL26" s="492"/>
      <c r="CM26" s="492"/>
      <c r="CN26" s="492"/>
      <c r="CO26" s="492"/>
      <c r="CP26" s="492"/>
      <c r="CQ26" s="492"/>
      <c r="CR26" s="492"/>
      <c r="CS26" s="32"/>
      <c r="CT26" s="32"/>
      <c r="CU26" s="32"/>
      <c r="CV26" s="32"/>
      <c r="CW26" s="32"/>
      <c r="CX26" s="32"/>
      <c r="CY26" s="32"/>
      <c r="CZ26" s="32"/>
      <c r="DA26" s="32"/>
      <c r="DB26" s="37"/>
    </row>
    <row r="27" spans="1:106" ht="27" customHeight="1">
      <c r="A27" s="850"/>
      <c r="B27" s="851"/>
      <c r="C27" s="905"/>
      <c r="D27" s="905"/>
      <c r="E27" s="864" t="s">
        <v>2639</v>
      </c>
      <c r="F27" s="865"/>
      <c r="G27" s="125"/>
      <c r="H27" s="895" t="s">
        <v>2640</v>
      </c>
      <c r="I27" s="895"/>
      <c r="J27" s="895"/>
      <c r="K27" s="895"/>
      <c r="L27" s="895"/>
      <c r="M27" s="895"/>
      <c r="N27" s="895"/>
      <c r="O27" s="895"/>
      <c r="P27" s="895"/>
      <c r="Q27" s="895"/>
      <c r="R27" s="895"/>
      <c r="S27" s="895"/>
      <c r="T27" s="895"/>
      <c r="U27" s="895"/>
      <c r="V27" s="895"/>
      <c r="W27" s="895"/>
      <c r="X27" s="895"/>
      <c r="Y27" s="895"/>
      <c r="Z27" s="896"/>
      <c r="AA27" s="125"/>
      <c r="AB27" s="895" t="s">
        <v>6446</v>
      </c>
      <c r="AC27" s="895"/>
      <c r="AD27" s="895"/>
      <c r="AE27" s="895"/>
      <c r="AF27" s="895"/>
      <c r="AG27" s="895"/>
      <c r="AH27" s="895"/>
      <c r="AI27" s="895"/>
      <c r="AJ27" s="895"/>
      <c r="AK27" s="895"/>
      <c r="AL27" s="895"/>
      <c r="AM27" s="895"/>
      <c r="AN27" s="895"/>
      <c r="AO27" s="895"/>
      <c r="AP27" s="895"/>
      <c r="AQ27" s="895"/>
      <c r="AR27" s="895"/>
      <c r="AS27" s="895"/>
      <c r="AT27" s="896"/>
      <c r="AU27" s="444"/>
      <c r="AV27" s="444"/>
      <c r="AW27" s="444"/>
      <c r="AX27" s="444"/>
      <c r="AY27" s="444"/>
      <c r="AZ27" s="444"/>
      <c r="BA27" s="444"/>
      <c r="BB27" s="444"/>
      <c r="BC27" s="444"/>
      <c r="BD27" s="858"/>
      <c r="BE27" s="125"/>
      <c r="BF27" s="895" t="s">
        <v>6447</v>
      </c>
      <c r="BG27" s="895"/>
      <c r="BH27" s="895"/>
      <c r="BI27" s="895"/>
      <c r="BJ27" s="895"/>
      <c r="BK27" s="895"/>
      <c r="BL27" s="895"/>
      <c r="BM27" s="895"/>
      <c r="BN27" s="895"/>
      <c r="BO27" s="895"/>
      <c r="BP27" s="895"/>
      <c r="BQ27" s="895"/>
      <c r="BR27" s="895"/>
      <c r="BS27" s="895"/>
      <c r="BT27" s="895"/>
      <c r="BU27" s="895"/>
      <c r="BV27" s="895"/>
      <c r="BW27" s="895"/>
      <c r="BX27" s="896"/>
      <c r="BY27" s="121"/>
      <c r="BZ27" s="397" t="s">
        <v>2643</v>
      </c>
      <c r="CA27" s="397"/>
      <c r="CB27" s="397"/>
      <c r="CC27" s="397"/>
      <c r="CD27" s="397"/>
      <c r="CE27" s="397"/>
      <c r="CF27" s="397"/>
      <c r="CG27" s="397"/>
      <c r="CH27" s="397"/>
      <c r="CI27" s="397"/>
      <c r="CJ27" s="397"/>
      <c r="CK27" s="397"/>
      <c r="CL27" s="397"/>
      <c r="CM27" s="397"/>
      <c r="CN27" s="397"/>
      <c r="CO27" s="397"/>
      <c r="CP27" s="397"/>
      <c r="CQ27" s="397"/>
      <c r="CR27" s="894"/>
      <c r="CS27" s="899"/>
      <c r="CT27" s="321"/>
      <c r="CU27" s="321"/>
      <c r="CV27" s="321"/>
      <c r="CW27" s="321"/>
      <c r="CX27" s="321"/>
      <c r="CY27" s="321"/>
      <c r="CZ27" s="321"/>
      <c r="DA27" s="321"/>
      <c r="DB27" s="583"/>
    </row>
    <row r="28" spans="1:106" ht="27" customHeight="1">
      <c r="A28" s="850"/>
      <c r="B28" s="851"/>
      <c r="C28" s="905"/>
      <c r="D28" s="905"/>
      <c r="E28" s="866"/>
      <c r="F28" s="867"/>
      <c r="H28" s="397"/>
      <c r="I28" s="397"/>
      <c r="J28" s="397"/>
      <c r="K28" s="397"/>
      <c r="L28" s="397"/>
      <c r="M28" s="397"/>
      <c r="N28" s="397"/>
      <c r="O28" s="397"/>
      <c r="P28" s="397"/>
      <c r="Q28" s="397"/>
      <c r="R28" s="397"/>
      <c r="S28" s="397"/>
      <c r="T28" s="397"/>
      <c r="U28" s="397"/>
      <c r="V28" s="397"/>
      <c r="W28" s="397"/>
      <c r="X28" s="397"/>
      <c r="Y28" s="397"/>
      <c r="Z28" s="894"/>
      <c r="AB28" s="397"/>
      <c r="AC28" s="397"/>
      <c r="AD28" s="397"/>
      <c r="AE28" s="397"/>
      <c r="AF28" s="397"/>
      <c r="AG28" s="397"/>
      <c r="AH28" s="397"/>
      <c r="AI28" s="397"/>
      <c r="AJ28" s="397"/>
      <c r="AK28" s="397"/>
      <c r="AL28" s="397"/>
      <c r="AM28" s="397"/>
      <c r="AN28" s="397"/>
      <c r="AO28" s="397"/>
      <c r="AP28" s="397"/>
      <c r="AQ28" s="397"/>
      <c r="AR28" s="397"/>
      <c r="AS28" s="397"/>
      <c r="AT28" s="894"/>
      <c r="AU28" s="321"/>
      <c r="AV28" s="321"/>
      <c r="AW28" s="321"/>
      <c r="AX28" s="321"/>
      <c r="AY28" s="321"/>
      <c r="AZ28" s="321"/>
      <c r="BA28" s="321"/>
      <c r="BB28" s="321"/>
      <c r="BC28" s="321"/>
      <c r="BD28" s="860"/>
      <c r="BF28" s="397"/>
      <c r="BG28" s="397"/>
      <c r="BH28" s="397"/>
      <c r="BI28" s="397"/>
      <c r="BJ28" s="397"/>
      <c r="BK28" s="397"/>
      <c r="BL28" s="397"/>
      <c r="BM28" s="397"/>
      <c r="BN28" s="397"/>
      <c r="BO28" s="397"/>
      <c r="BP28" s="397"/>
      <c r="BQ28" s="397"/>
      <c r="BR28" s="397"/>
      <c r="BS28" s="397"/>
      <c r="BT28" s="397"/>
      <c r="BU28" s="397"/>
      <c r="BV28" s="397"/>
      <c r="BW28" s="397"/>
      <c r="BX28" s="894"/>
      <c r="BY28" s="899"/>
      <c r="BZ28" s="321"/>
      <c r="CA28" s="321"/>
      <c r="CB28" s="321"/>
      <c r="CC28" s="321"/>
      <c r="CD28" s="321"/>
      <c r="CE28" s="321"/>
      <c r="CF28" s="321"/>
      <c r="CG28" s="321"/>
      <c r="CH28" s="321"/>
      <c r="CI28" s="321"/>
      <c r="CJ28" s="321"/>
      <c r="CK28" s="321"/>
      <c r="CL28" s="321"/>
      <c r="CM28" s="321"/>
      <c r="CN28" s="321"/>
      <c r="CO28" s="321"/>
      <c r="CP28" s="321"/>
      <c r="CQ28" s="321"/>
      <c r="CR28" s="860"/>
      <c r="CS28" s="899"/>
      <c r="CT28" s="321"/>
      <c r="CU28" s="321"/>
      <c r="CV28" s="321"/>
      <c r="CW28" s="321"/>
      <c r="CX28" s="321"/>
      <c r="CY28" s="321"/>
      <c r="CZ28" s="321"/>
      <c r="DA28" s="321"/>
      <c r="DB28" s="583"/>
    </row>
    <row r="29" spans="1:106" ht="27" customHeight="1">
      <c r="A29" s="850"/>
      <c r="B29" s="851"/>
      <c r="C29" s="905"/>
      <c r="D29" s="905"/>
      <c r="E29" s="866"/>
      <c r="F29" s="867"/>
      <c r="G29" s="13"/>
      <c r="H29" s="901"/>
      <c r="I29" s="901"/>
      <c r="J29" s="901"/>
      <c r="K29" s="901"/>
      <c r="L29" s="901"/>
      <c r="M29" s="901"/>
      <c r="N29" s="901"/>
      <c r="O29" s="901"/>
      <c r="P29" s="901"/>
      <c r="Q29" s="901"/>
      <c r="R29" s="901"/>
      <c r="S29" s="901"/>
      <c r="T29" s="901"/>
      <c r="U29" s="901"/>
      <c r="V29" s="901"/>
      <c r="W29" s="901"/>
      <c r="X29" s="901"/>
      <c r="Y29" s="901"/>
      <c r="Z29" s="902"/>
      <c r="AA29" s="13"/>
      <c r="AB29" s="901"/>
      <c r="AC29" s="901"/>
      <c r="AD29" s="901"/>
      <c r="AE29" s="901"/>
      <c r="AF29" s="901"/>
      <c r="AG29" s="901"/>
      <c r="AH29" s="901"/>
      <c r="AI29" s="901"/>
      <c r="AJ29" s="901"/>
      <c r="AK29" s="901"/>
      <c r="AL29" s="901"/>
      <c r="AM29" s="901"/>
      <c r="AN29" s="901"/>
      <c r="AO29" s="901"/>
      <c r="AP29" s="901"/>
      <c r="AQ29" s="901"/>
      <c r="AR29" s="901"/>
      <c r="AS29" s="901"/>
      <c r="AT29" s="902"/>
      <c r="AU29" s="460"/>
      <c r="AV29" s="460"/>
      <c r="AW29" s="460"/>
      <c r="AX29" s="460"/>
      <c r="AY29" s="460"/>
      <c r="AZ29" s="460"/>
      <c r="BA29" s="460"/>
      <c r="BB29" s="460"/>
      <c r="BC29" s="460"/>
      <c r="BD29" s="556"/>
      <c r="BE29" s="13"/>
      <c r="BF29" s="901"/>
      <c r="BG29" s="901"/>
      <c r="BH29" s="901"/>
      <c r="BI29" s="901"/>
      <c r="BJ29" s="901"/>
      <c r="BK29" s="901"/>
      <c r="BL29" s="901"/>
      <c r="BM29" s="901"/>
      <c r="BN29" s="901"/>
      <c r="BO29" s="901"/>
      <c r="BP29" s="901"/>
      <c r="BQ29" s="901"/>
      <c r="BR29" s="901"/>
      <c r="BS29" s="901"/>
      <c r="BT29" s="901"/>
      <c r="BU29" s="901"/>
      <c r="BV29" s="901"/>
      <c r="BW29" s="901"/>
      <c r="BX29" s="902"/>
      <c r="BY29" s="565"/>
      <c r="BZ29" s="460"/>
      <c r="CA29" s="460"/>
      <c r="CB29" s="460"/>
      <c r="CC29" s="460"/>
      <c r="CD29" s="460"/>
      <c r="CE29" s="460"/>
      <c r="CF29" s="460"/>
      <c r="CG29" s="460"/>
      <c r="CH29" s="460"/>
      <c r="CI29" s="460"/>
      <c r="CJ29" s="460"/>
      <c r="CK29" s="460"/>
      <c r="CL29" s="460"/>
      <c r="CM29" s="460"/>
      <c r="CN29" s="460"/>
      <c r="CO29" s="460"/>
      <c r="CP29" s="460"/>
      <c r="CQ29" s="460"/>
      <c r="CR29" s="556"/>
      <c r="CS29" s="565"/>
      <c r="CT29" s="460"/>
      <c r="CU29" s="460"/>
      <c r="CV29" s="460"/>
      <c r="CW29" s="460"/>
      <c r="CX29" s="460"/>
      <c r="CY29" s="460"/>
      <c r="CZ29" s="460"/>
      <c r="DA29" s="460"/>
      <c r="DB29" s="900"/>
    </row>
    <row r="30" spans="1:106" ht="27" customHeight="1">
      <c r="A30" s="850"/>
      <c r="B30" s="851"/>
      <c r="C30" s="905"/>
      <c r="D30" s="905"/>
      <c r="E30" s="866"/>
      <c r="F30" s="867"/>
      <c r="G30" s="125"/>
      <c r="H30" s="895" t="s">
        <v>6448</v>
      </c>
      <c r="I30" s="895"/>
      <c r="J30" s="895"/>
      <c r="K30" s="895"/>
      <c r="L30" s="895"/>
      <c r="M30" s="895"/>
      <c r="N30" s="895"/>
      <c r="O30" s="895"/>
      <c r="P30" s="895"/>
      <c r="Q30" s="895"/>
      <c r="R30" s="895"/>
      <c r="S30" s="895"/>
      <c r="T30" s="895"/>
      <c r="U30" s="895"/>
      <c r="V30" s="895"/>
      <c r="W30" s="895"/>
      <c r="X30" s="895"/>
      <c r="Y30" s="895"/>
      <c r="Z30" s="896"/>
      <c r="AA30" s="125"/>
      <c r="AB30" s="895" t="s">
        <v>6449</v>
      </c>
      <c r="AC30" s="895"/>
      <c r="AD30" s="895"/>
      <c r="AE30" s="895"/>
      <c r="AF30" s="895"/>
      <c r="AG30" s="895"/>
      <c r="AH30" s="895"/>
      <c r="AI30" s="895"/>
      <c r="AJ30" s="895"/>
      <c r="AK30" s="895"/>
      <c r="AL30" s="895"/>
      <c r="AM30" s="895"/>
      <c r="AN30" s="895"/>
      <c r="AO30" s="895"/>
      <c r="AP30" s="895"/>
      <c r="AQ30" s="895"/>
      <c r="AR30" s="895"/>
      <c r="AS30" s="895"/>
      <c r="AT30" s="896"/>
      <c r="AU30" s="444"/>
      <c r="AV30" s="444"/>
      <c r="AW30" s="444"/>
      <c r="AX30" s="444"/>
      <c r="AY30" s="444"/>
      <c r="AZ30" s="444"/>
      <c r="BA30" s="444"/>
      <c r="BB30" s="444"/>
      <c r="BC30" s="444"/>
      <c r="BD30" s="858"/>
      <c r="BE30" s="125"/>
      <c r="BF30" s="895" t="s">
        <v>6450</v>
      </c>
      <c r="BG30" s="895"/>
      <c r="BH30" s="895"/>
      <c r="BI30" s="895"/>
      <c r="BJ30" s="895"/>
      <c r="BK30" s="895"/>
      <c r="BL30" s="895"/>
      <c r="BM30" s="895"/>
      <c r="BN30" s="895"/>
      <c r="BO30" s="895"/>
      <c r="BP30" s="895"/>
      <c r="BQ30" s="895"/>
      <c r="BR30" s="895"/>
      <c r="BS30" s="895"/>
      <c r="BT30" s="895"/>
      <c r="BU30" s="895"/>
      <c r="BV30" s="895"/>
      <c r="BW30" s="895"/>
      <c r="BX30" s="896"/>
      <c r="BY30" s="21"/>
      <c r="CR30" s="27"/>
      <c r="CS30" s="899"/>
      <c r="CT30" s="321"/>
      <c r="CU30" s="321"/>
      <c r="CV30" s="321"/>
      <c r="CW30" s="321"/>
      <c r="CX30" s="321"/>
      <c r="CY30" s="321"/>
      <c r="CZ30" s="321"/>
      <c r="DA30" s="321"/>
      <c r="DB30" s="583"/>
    </row>
    <row r="31" spans="1:106" ht="27" customHeight="1">
      <c r="A31" s="850"/>
      <c r="B31" s="851"/>
      <c r="C31" s="905"/>
      <c r="D31" s="905"/>
      <c r="E31" s="866"/>
      <c r="F31" s="867"/>
      <c r="H31" s="397"/>
      <c r="I31" s="397"/>
      <c r="J31" s="397"/>
      <c r="K31" s="397"/>
      <c r="L31" s="397"/>
      <c r="M31" s="397"/>
      <c r="N31" s="397"/>
      <c r="O31" s="397"/>
      <c r="P31" s="397"/>
      <c r="Q31" s="397"/>
      <c r="R31" s="397"/>
      <c r="S31" s="397"/>
      <c r="T31" s="397"/>
      <c r="U31" s="397"/>
      <c r="V31" s="397"/>
      <c r="W31" s="397"/>
      <c r="X31" s="397"/>
      <c r="Y31" s="397"/>
      <c r="Z31" s="894"/>
      <c r="AB31" s="397"/>
      <c r="AC31" s="397"/>
      <c r="AD31" s="397"/>
      <c r="AE31" s="397"/>
      <c r="AF31" s="397"/>
      <c r="AG31" s="397"/>
      <c r="AH31" s="397"/>
      <c r="AI31" s="397"/>
      <c r="AJ31" s="397"/>
      <c r="AK31" s="397"/>
      <c r="AL31" s="397"/>
      <c r="AM31" s="397"/>
      <c r="AN31" s="397"/>
      <c r="AO31" s="397"/>
      <c r="AP31" s="397"/>
      <c r="AQ31" s="397"/>
      <c r="AR31" s="397"/>
      <c r="AS31" s="397"/>
      <c r="AT31" s="894"/>
      <c r="AU31" s="321"/>
      <c r="AV31" s="321"/>
      <c r="AW31" s="321"/>
      <c r="AX31" s="321"/>
      <c r="AY31" s="321"/>
      <c r="AZ31" s="321"/>
      <c r="BA31" s="321"/>
      <c r="BB31" s="321"/>
      <c r="BC31" s="321"/>
      <c r="BD31" s="860"/>
      <c r="BF31" s="397"/>
      <c r="BG31" s="397"/>
      <c r="BH31" s="397"/>
      <c r="BI31" s="397"/>
      <c r="BJ31" s="397"/>
      <c r="BK31" s="397"/>
      <c r="BL31" s="397"/>
      <c r="BM31" s="397"/>
      <c r="BN31" s="397"/>
      <c r="BO31" s="397"/>
      <c r="BP31" s="397"/>
      <c r="BQ31" s="397"/>
      <c r="BR31" s="397"/>
      <c r="BS31" s="397"/>
      <c r="BT31" s="397"/>
      <c r="BU31" s="397"/>
      <c r="BV31" s="397"/>
      <c r="BW31" s="397"/>
      <c r="BX31" s="894"/>
      <c r="BY31" s="899"/>
      <c r="BZ31" s="321"/>
      <c r="CA31" s="321"/>
      <c r="CB31" s="321"/>
      <c r="CC31" s="321"/>
      <c r="CD31" s="321"/>
      <c r="CE31" s="321"/>
      <c r="CF31" s="321"/>
      <c r="CG31" s="321"/>
      <c r="CH31" s="321"/>
      <c r="CI31" s="321"/>
      <c r="CJ31" s="321"/>
      <c r="CK31" s="321"/>
      <c r="CL31" s="321"/>
      <c r="CM31" s="321"/>
      <c r="CN31" s="321"/>
      <c r="CO31" s="321"/>
      <c r="CP31" s="321"/>
      <c r="CQ31" s="321"/>
      <c r="CR31" s="860"/>
      <c r="CS31" s="899"/>
      <c r="CT31" s="321"/>
      <c r="CU31" s="321"/>
      <c r="CV31" s="321"/>
      <c r="CW31" s="321"/>
      <c r="CX31" s="321"/>
      <c r="CY31" s="321"/>
      <c r="CZ31" s="321"/>
      <c r="DA31" s="321"/>
      <c r="DB31" s="583"/>
    </row>
    <row r="32" spans="1:106" ht="27" customHeight="1">
      <c r="A32" s="850"/>
      <c r="B32" s="851"/>
      <c r="C32" s="905"/>
      <c r="D32" s="905"/>
      <c r="E32" s="866"/>
      <c r="F32" s="867"/>
      <c r="G32" s="13"/>
      <c r="H32" s="901"/>
      <c r="I32" s="901"/>
      <c r="J32" s="901"/>
      <c r="K32" s="901"/>
      <c r="L32" s="901"/>
      <c r="M32" s="901"/>
      <c r="N32" s="901"/>
      <c r="O32" s="901"/>
      <c r="P32" s="901"/>
      <c r="Q32" s="901"/>
      <c r="R32" s="901"/>
      <c r="S32" s="901"/>
      <c r="T32" s="901"/>
      <c r="U32" s="901"/>
      <c r="V32" s="901"/>
      <c r="W32" s="901"/>
      <c r="X32" s="901"/>
      <c r="Y32" s="901"/>
      <c r="Z32" s="902"/>
      <c r="AA32" s="13"/>
      <c r="AB32" s="901"/>
      <c r="AC32" s="901"/>
      <c r="AD32" s="901"/>
      <c r="AE32" s="901"/>
      <c r="AF32" s="901"/>
      <c r="AG32" s="901"/>
      <c r="AH32" s="901"/>
      <c r="AI32" s="901"/>
      <c r="AJ32" s="901"/>
      <c r="AK32" s="901"/>
      <c r="AL32" s="901"/>
      <c r="AM32" s="901"/>
      <c r="AN32" s="901"/>
      <c r="AO32" s="901"/>
      <c r="AP32" s="901"/>
      <c r="AQ32" s="901"/>
      <c r="AR32" s="901"/>
      <c r="AS32" s="901"/>
      <c r="AT32" s="902"/>
      <c r="AU32" s="460"/>
      <c r="AV32" s="460"/>
      <c r="AW32" s="460"/>
      <c r="AX32" s="460"/>
      <c r="AY32" s="460"/>
      <c r="AZ32" s="460"/>
      <c r="BA32" s="460"/>
      <c r="BB32" s="460"/>
      <c r="BC32" s="460"/>
      <c r="BD32" s="556"/>
      <c r="BE32" s="13"/>
      <c r="BF32" s="901"/>
      <c r="BG32" s="901"/>
      <c r="BH32" s="901"/>
      <c r="BI32" s="901"/>
      <c r="BJ32" s="901"/>
      <c r="BK32" s="901"/>
      <c r="BL32" s="901"/>
      <c r="BM32" s="901"/>
      <c r="BN32" s="901"/>
      <c r="BO32" s="901"/>
      <c r="BP32" s="901"/>
      <c r="BQ32" s="901"/>
      <c r="BR32" s="901"/>
      <c r="BS32" s="901"/>
      <c r="BT32" s="901"/>
      <c r="BU32" s="901"/>
      <c r="BV32" s="901"/>
      <c r="BW32" s="901"/>
      <c r="BX32" s="902"/>
      <c r="BY32" s="565"/>
      <c r="BZ32" s="460"/>
      <c r="CA32" s="460"/>
      <c r="CB32" s="460"/>
      <c r="CC32" s="460"/>
      <c r="CD32" s="460"/>
      <c r="CE32" s="460"/>
      <c r="CF32" s="460"/>
      <c r="CG32" s="460"/>
      <c r="CH32" s="460"/>
      <c r="CI32" s="460"/>
      <c r="CJ32" s="460"/>
      <c r="CK32" s="460"/>
      <c r="CL32" s="460"/>
      <c r="CM32" s="460"/>
      <c r="CN32" s="460"/>
      <c r="CO32" s="460"/>
      <c r="CP32" s="460"/>
      <c r="CQ32" s="460"/>
      <c r="CR32" s="556"/>
      <c r="CS32" s="565"/>
      <c r="CT32" s="460"/>
      <c r="CU32" s="460"/>
      <c r="CV32" s="460"/>
      <c r="CW32" s="460"/>
      <c r="CX32" s="460"/>
      <c r="CY32" s="460"/>
      <c r="CZ32" s="460"/>
      <c r="DA32" s="460"/>
      <c r="DB32" s="900"/>
    </row>
    <row r="33" spans="1:106" ht="27" customHeight="1">
      <c r="A33" s="850"/>
      <c r="B33" s="851"/>
      <c r="C33" s="905"/>
      <c r="D33" s="905"/>
      <c r="E33" s="866"/>
      <c r="F33" s="867"/>
      <c r="G33" s="444"/>
      <c r="H33" s="444"/>
      <c r="I33" s="444"/>
      <c r="J33" s="444"/>
      <c r="K33" s="444"/>
      <c r="L33" s="444"/>
      <c r="M33" s="444"/>
      <c r="N33" s="444"/>
      <c r="O33" s="444"/>
      <c r="P33" s="444"/>
      <c r="Q33" s="444"/>
      <c r="R33" s="444"/>
      <c r="S33" s="444"/>
      <c r="T33" s="444"/>
      <c r="U33" s="444"/>
      <c r="V33" s="444"/>
      <c r="W33" s="444"/>
      <c r="X33" s="444"/>
      <c r="Y33" s="444"/>
      <c r="Z33" s="858"/>
      <c r="AA33" s="444"/>
      <c r="AB33" s="444"/>
      <c r="AC33" s="444"/>
      <c r="AD33" s="444"/>
      <c r="AE33" s="444"/>
      <c r="AF33" s="444"/>
      <c r="AG33" s="444"/>
      <c r="AH33" s="444"/>
      <c r="AI33" s="444"/>
      <c r="AJ33" s="444"/>
      <c r="AK33" s="444"/>
      <c r="AL33" s="444"/>
      <c r="AM33" s="444"/>
      <c r="AN33" s="444"/>
      <c r="AO33" s="444"/>
      <c r="AP33" s="444"/>
      <c r="AQ33" s="444"/>
      <c r="AR33" s="444"/>
      <c r="AS33" s="444"/>
      <c r="AT33" s="858"/>
      <c r="AU33" s="444"/>
      <c r="AV33" s="444"/>
      <c r="AW33" s="444"/>
      <c r="AX33" s="444"/>
      <c r="AY33" s="444"/>
      <c r="AZ33" s="444"/>
      <c r="BA33" s="444"/>
      <c r="BB33" s="444"/>
      <c r="BC33" s="444"/>
      <c r="BD33" s="858"/>
      <c r="BE33" s="120"/>
      <c r="BF33" s="895" t="s">
        <v>6451</v>
      </c>
      <c r="BG33" s="895"/>
      <c r="BH33" s="895"/>
      <c r="BI33" s="895"/>
      <c r="BJ33" s="895"/>
      <c r="BK33" s="895"/>
      <c r="BL33" s="895"/>
      <c r="BM33" s="895"/>
      <c r="BN33" s="895"/>
      <c r="BO33" s="895"/>
      <c r="BP33" s="895"/>
      <c r="BQ33" s="895"/>
      <c r="BR33" s="895"/>
      <c r="BS33" s="895"/>
      <c r="BT33" s="895"/>
      <c r="BU33" s="895"/>
      <c r="BV33" s="895"/>
      <c r="BW33" s="895"/>
      <c r="BX33" s="896"/>
      <c r="BY33" s="120"/>
      <c r="BZ33" s="895" t="s">
        <v>6452</v>
      </c>
      <c r="CA33" s="895"/>
      <c r="CB33" s="895"/>
      <c r="CC33" s="895"/>
      <c r="CD33" s="895"/>
      <c r="CE33" s="895"/>
      <c r="CF33" s="895"/>
      <c r="CG33" s="895"/>
      <c r="CH33" s="895"/>
      <c r="CI33" s="895"/>
      <c r="CJ33" s="895"/>
      <c r="CK33" s="895"/>
      <c r="CL33" s="895"/>
      <c r="CM33" s="895"/>
      <c r="CN33" s="895"/>
      <c r="CO33" s="895"/>
      <c r="CP33" s="895"/>
      <c r="CQ33" s="895"/>
      <c r="CR33" s="896"/>
      <c r="CS33" s="321"/>
      <c r="CT33" s="321"/>
      <c r="CU33" s="321"/>
      <c r="CV33" s="321"/>
      <c r="CW33" s="321"/>
      <c r="CX33" s="321"/>
      <c r="CY33" s="321"/>
      <c r="CZ33" s="321"/>
      <c r="DA33" s="321"/>
      <c r="DB33" s="583"/>
    </row>
    <row r="34" spans="1:106" ht="27" customHeight="1">
      <c r="A34" s="850"/>
      <c r="B34" s="851"/>
      <c r="C34" s="905"/>
      <c r="D34" s="905"/>
      <c r="E34" s="866"/>
      <c r="F34" s="867"/>
      <c r="G34" s="321"/>
      <c r="H34" s="321"/>
      <c r="I34" s="321"/>
      <c r="J34" s="321"/>
      <c r="K34" s="321"/>
      <c r="L34" s="321"/>
      <c r="M34" s="321"/>
      <c r="N34" s="321"/>
      <c r="O34" s="321"/>
      <c r="P34" s="321"/>
      <c r="Q34" s="321"/>
      <c r="R34" s="321"/>
      <c r="S34" s="321"/>
      <c r="T34" s="321"/>
      <c r="U34" s="321"/>
      <c r="V34" s="321"/>
      <c r="W34" s="321"/>
      <c r="X34" s="321"/>
      <c r="Y34" s="321"/>
      <c r="Z34" s="860"/>
      <c r="AA34" s="321"/>
      <c r="AB34" s="321"/>
      <c r="AC34" s="321"/>
      <c r="AD34" s="321"/>
      <c r="AE34" s="321"/>
      <c r="AF34" s="321"/>
      <c r="AG34" s="321"/>
      <c r="AH34" s="321"/>
      <c r="AI34" s="321"/>
      <c r="AJ34" s="321"/>
      <c r="AK34" s="321"/>
      <c r="AL34" s="321"/>
      <c r="AM34" s="321"/>
      <c r="AN34" s="321"/>
      <c r="AO34" s="321"/>
      <c r="AP34" s="321"/>
      <c r="AQ34" s="321"/>
      <c r="AR34" s="321"/>
      <c r="AS34" s="321"/>
      <c r="AT34" s="860"/>
      <c r="AU34" s="321"/>
      <c r="AV34" s="321"/>
      <c r="AW34" s="321"/>
      <c r="AX34" s="321"/>
      <c r="AY34" s="321"/>
      <c r="AZ34" s="321"/>
      <c r="BA34" s="321"/>
      <c r="BB34" s="321"/>
      <c r="BC34" s="321"/>
      <c r="BD34" s="860"/>
      <c r="BF34" s="397"/>
      <c r="BG34" s="397"/>
      <c r="BH34" s="397"/>
      <c r="BI34" s="397"/>
      <c r="BJ34" s="397"/>
      <c r="BK34" s="397"/>
      <c r="BL34" s="397"/>
      <c r="BM34" s="397"/>
      <c r="BN34" s="397"/>
      <c r="BO34" s="397"/>
      <c r="BP34" s="397"/>
      <c r="BQ34" s="397"/>
      <c r="BR34" s="397"/>
      <c r="BS34" s="397"/>
      <c r="BT34" s="397"/>
      <c r="BU34" s="397"/>
      <c r="BV34" s="397"/>
      <c r="BW34" s="397"/>
      <c r="BX34" s="894"/>
      <c r="CR34" s="27"/>
      <c r="CS34" s="321"/>
      <c r="CT34" s="321"/>
      <c r="CU34" s="321"/>
      <c r="CV34" s="321"/>
      <c r="CW34" s="321"/>
      <c r="CX34" s="321"/>
      <c r="CY34" s="321"/>
      <c r="CZ34" s="321"/>
      <c r="DA34" s="321"/>
      <c r="DB34" s="583"/>
    </row>
    <row r="35" spans="1:106" ht="27" customHeight="1" thickBot="1">
      <c r="A35" s="876"/>
      <c r="B35" s="877"/>
      <c r="C35" s="906"/>
      <c r="D35" s="906"/>
      <c r="E35" s="903"/>
      <c r="F35" s="904"/>
      <c r="G35" s="446"/>
      <c r="H35" s="446"/>
      <c r="I35" s="446"/>
      <c r="J35" s="446"/>
      <c r="K35" s="446"/>
      <c r="L35" s="446"/>
      <c r="M35" s="446"/>
      <c r="N35" s="446"/>
      <c r="O35" s="446"/>
      <c r="P35" s="446"/>
      <c r="Q35" s="446"/>
      <c r="R35" s="446"/>
      <c r="S35" s="446"/>
      <c r="T35" s="446"/>
      <c r="U35" s="446"/>
      <c r="V35" s="446"/>
      <c r="W35" s="446"/>
      <c r="X35" s="446"/>
      <c r="Y35" s="446"/>
      <c r="Z35" s="516"/>
      <c r="AA35" s="446"/>
      <c r="AB35" s="446"/>
      <c r="AC35" s="446"/>
      <c r="AD35" s="446"/>
      <c r="AE35" s="446"/>
      <c r="AF35" s="446"/>
      <c r="AG35" s="446"/>
      <c r="AH35" s="446"/>
      <c r="AI35" s="446"/>
      <c r="AJ35" s="446"/>
      <c r="AK35" s="446"/>
      <c r="AL35" s="446"/>
      <c r="AM35" s="446"/>
      <c r="AN35" s="446"/>
      <c r="AO35" s="446"/>
      <c r="AP35" s="446"/>
      <c r="AQ35" s="446"/>
      <c r="AR35" s="446"/>
      <c r="AS35" s="446"/>
      <c r="AT35" s="516"/>
      <c r="AU35" s="446"/>
      <c r="AV35" s="446"/>
      <c r="AW35" s="446"/>
      <c r="AX35" s="446"/>
      <c r="AY35" s="446"/>
      <c r="AZ35" s="446"/>
      <c r="BA35" s="446"/>
      <c r="BB35" s="446"/>
      <c r="BC35" s="446"/>
      <c r="BD35" s="516"/>
      <c r="BE35" s="35"/>
      <c r="BF35" s="897"/>
      <c r="BG35" s="897"/>
      <c r="BH35" s="897"/>
      <c r="BI35" s="897"/>
      <c r="BJ35" s="897"/>
      <c r="BK35" s="897"/>
      <c r="BL35" s="897"/>
      <c r="BM35" s="897"/>
      <c r="BN35" s="897"/>
      <c r="BO35" s="897"/>
      <c r="BP35" s="897"/>
      <c r="BQ35" s="897"/>
      <c r="BR35" s="897"/>
      <c r="BS35" s="897"/>
      <c r="BT35" s="897"/>
      <c r="BU35" s="897"/>
      <c r="BV35" s="897"/>
      <c r="BW35" s="897"/>
      <c r="BX35" s="898"/>
      <c r="BY35" s="35"/>
      <c r="BZ35" s="35"/>
      <c r="CA35" s="35"/>
      <c r="CB35" s="35"/>
      <c r="CC35" s="35"/>
      <c r="CD35" s="35"/>
      <c r="CE35" s="35"/>
      <c r="CF35" s="35"/>
      <c r="CG35" s="35"/>
      <c r="CH35" s="35"/>
      <c r="CI35" s="35"/>
      <c r="CJ35" s="35"/>
      <c r="CK35" s="35"/>
      <c r="CL35" s="35"/>
      <c r="CM35" s="35"/>
      <c r="CN35" s="35"/>
      <c r="CO35" s="35"/>
      <c r="CP35" s="35"/>
      <c r="CQ35" s="35"/>
      <c r="CR35" s="38"/>
      <c r="CS35" s="446"/>
      <c r="CT35" s="446"/>
      <c r="CU35" s="446"/>
      <c r="CV35" s="446"/>
      <c r="CW35" s="446"/>
      <c r="CX35" s="446"/>
      <c r="CY35" s="446"/>
      <c r="CZ35" s="446"/>
      <c r="DA35" s="446"/>
      <c r="DB35" s="447"/>
    </row>
    <row r="36" spans="1:106" ht="13.5" customHeight="1"/>
  </sheetData>
  <sheetProtection password="C724" sheet="1" objects="1" selectLockedCells="1"/>
  <customSheetViews>
    <customSheetView guid="{BD673287-A10F-4068-ABD9-63827D97DB26}" showGridLines="0">
      <selection activeCell="G8" sqref="G8"/>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1"/>
      <headerFooter>
        <oddFooter>&amp;C京都府脳卒中地域連携パス</oddFooter>
      </headerFooter>
    </customSheetView>
    <customSheetView guid="{FF958D2F-9903-489A-8E2E-7F86E054E683}" showGridLines="0">
      <selection activeCell="G8" sqref="G8"/>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2"/>
      <headerFooter>
        <oddFooter>&amp;C京都府脳卒中地域連携パス</oddFooter>
      </headerFooter>
    </customSheetView>
    <customSheetView guid="{D639767C-AAF5-43B7-B827-8C53261E766A}" showGridLines="0">
      <selection activeCell="G8" sqref="G8"/>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3"/>
      <headerFooter>
        <oddFooter>&amp;C京都府脳卒中地域連携パス</oddFooter>
      </headerFooter>
    </customSheetView>
    <customSheetView guid="{88F1D327-FFB5-4F25-B49B-DDD0F9774A98}" showGridLines="0">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4"/>
      <headerFooter>
        <oddFooter>&amp;C京都府脳卒中地域連携パス</oddFooter>
      </headerFooter>
    </customSheetView>
    <customSheetView guid="{974C7168-E865-490F-B85C-3CD4E07AE638}" showGridLines="0">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5"/>
      <headerFooter>
        <oddFooter>&amp;C京都府脳卒中地域連携パス</oddFooter>
      </headerFooter>
    </customSheetView>
    <customSheetView guid="{72EBFE53-015F-4AF5-85E5-6EE368152204}" showGridLines="0">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6"/>
      <headerFooter>
        <oddFooter>&amp;C京都府医師会地域連携パス</oddFooter>
      </headerFooter>
    </customSheetView>
    <customSheetView guid="{BFAD5E82-91BD-4865-8828-7A5CD3B0AD02}" showGridLines="0">
      <selection activeCell="G8" sqref="G8"/>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7"/>
      <headerFooter>
        <oddFooter>&amp;C京都府脳卒中地域連携パス</oddFooter>
      </headerFooter>
    </customSheetView>
    <customSheetView guid="{DA3E2843-7809-455C-A4BC-B15E27031169}" showGridLines="0">
      <selection activeCell="G8" sqref="G8"/>
      <colBreaks count="1" manualBreakCount="1">
        <brk id="106" max="1048575" man="1"/>
      </colBreaks>
      <pageMargins left="0.19685039370078741" right="0.19685039370078741" top="0.39370078740157483" bottom="0.39370078740157483" header="0.31496062992125984" footer="0.19685039370078741"/>
      <printOptions horizontalCentered="1"/>
      <pageSetup paperSize="9" scale="60" orientation="landscape" horizontalDpi="4294967293" r:id="rId8"/>
      <headerFooter>
        <oddFooter>&amp;C京都府脳卒中地域連携パス</oddFooter>
      </headerFooter>
    </customSheetView>
  </customSheetViews>
  <mergeCells count="113">
    <mergeCell ref="AD3:AT3"/>
    <mergeCell ref="AU3:AW3"/>
    <mergeCell ref="AX3:BH3"/>
    <mergeCell ref="AX4:BH4"/>
    <mergeCell ref="Y3:Z3"/>
    <mergeCell ref="AA3:AC3"/>
    <mergeCell ref="C1:F2"/>
    <mergeCell ref="G1:Z2"/>
    <mergeCell ref="AA1:AC1"/>
    <mergeCell ref="C3:F4"/>
    <mergeCell ref="G3:R4"/>
    <mergeCell ref="S3:V3"/>
    <mergeCell ref="W3:X3"/>
    <mergeCell ref="S4:Y4"/>
    <mergeCell ref="AU1:AW1"/>
    <mergeCell ref="AD1:AT1"/>
    <mergeCell ref="AX1:BH1"/>
    <mergeCell ref="AA2:AC2"/>
    <mergeCell ref="AD2:AT2"/>
    <mergeCell ref="AU2:AW2"/>
    <mergeCell ref="AX2:BH2"/>
    <mergeCell ref="A6:F7"/>
    <mergeCell ref="G6:Z7"/>
    <mergeCell ref="AA6:AT7"/>
    <mergeCell ref="AU6:BD7"/>
    <mergeCell ref="A8:B35"/>
    <mergeCell ref="CS6:DB6"/>
    <mergeCell ref="CS7:CU7"/>
    <mergeCell ref="CV7:DB7"/>
    <mergeCell ref="AA4:AC4"/>
    <mergeCell ref="AD4:AT4"/>
    <mergeCell ref="AU4:AW4"/>
    <mergeCell ref="BE6:BX7"/>
    <mergeCell ref="BY6:CR7"/>
    <mergeCell ref="C8:F10"/>
    <mergeCell ref="H8:Z10"/>
    <mergeCell ref="AB8:AT10"/>
    <mergeCell ref="C11:F13"/>
    <mergeCell ref="H11:Z13"/>
    <mergeCell ref="AB11:AT13"/>
    <mergeCell ref="C17:F19"/>
    <mergeCell ref="H17:Z17"/>
    <mergeCell ref="AB17:AT19"/>
    <mergeCell ref="AU8:BD10"/>
    <mergeCell ref="BF8:BX10"/>
    <mergeCell ref="AU14:BD16"/>
    <mergeCell ref="CS20:DB22"/>
    <mergeCell ref="BE21:BX22"/>
    <mergeCell ref="BY21:CR22"/>
    <mergeCell ref="BY18:CR19"/>
    <mergeCell ref="CS8:DB10"/>
    <mergeCell ref="BY9:CR10"/>
    <mergeCell ref="BF11:BX13"/>
    <mergeCell ref="BZ8:CR8"/>
    <mergeCell ref="BF14:BX16"/>
    <mergeCell ref="BF17:BX19"/>
    <mergeCell ref="BZ14:CR16"/>
    <mergeCell ref="AU11:BD13"/>
    <mergeCell ref="AU17:BD19"/>
    <mergeCell ref="C23:F25"/>
    <mergeCell ref="H23:Z23"/>
    <mergeCell ref="AB23:AT23"/>
    <mergeCell ref="AU23:BD25"/>
    <mergeCell ref="BZ23:CR23"/>
    <mergeCell ref="BZ11:CR13"/>
    <mergeCell ref="CS11:DB13"/>
    <mergeCell ref="CS14:DB16"/>
    <mergeCell ref="E27:F35"/>
    <mergeCell ref="H27:Z29"/>
    <mergeCell ref="G33:Z35"/>
    <mergeCell ref="BZ17:CR17"/>
    <mergeCell ref="CS17:DB19"/>
    <mergeCell ref="C20:F22"/>
    <mergeCell ref="H20:Z22"/>
    <mergeCell ref="G18:Z19"/>
    <mergeCell ref="C26:D35"/>
    <mergeCell ref="E26:F26"/>
    <mergeCell ref="C14:F16"/>
    <mergeCell ref="H14:Z16"/>
    <mergeCell ref="AB14:AT16"/>
    <mergeCell ref="CS23:DB25"/>
    <mergeCell ref="G24:Z25"/>
    <mergeCell ref="AA24:AT25"/>
    <mergeCell ref="BY24:CR25"/>
    <mergeCell ref="AB26:AJ26"/>
    <mergeCell ref="AK26:AT26"/>
    <mergeCell ref="BF23:BX25"/>
    <mergeCell ref="AB20:AT22"/>
    <mergeCell ref="AU20:BD22"/>
    <mergeCell ref="BF20:CR20"/>
    <mergeCell ref="BZ26:CH26"/>
    <mergeCell ref="CI26:CR26"/>
    <mergeCell ref="H30:Z32"/>
    <mergeCell ref="AB30:AT32"/>
    <mergeCell ref="AU30:BD32"/>
    <mergeCell ref="BF30:BX32"/>
    <mergeCell ref="AB27:AT29"/>
    <mergeCell ref="AU27:BD29"/>
    <mergeCell ref="BF26:BN26"/>
    <mergeCell ref="BO26:BX26"/>
    <mergeCell ref="H26:P26"/>
    <mergeCell ref="Q26:Z26"/>
    <mergeCell ref="BZ27:CR27"/>
    <mergeCell ref="AA33:AT35"/>
    <mergeCell ref="AU33:BD35"/>
    <mergeCell ref="BF33:BX35"/>
    <mergeCell ref="BZ33:CR33"/>
    <mergeCell ref="CS33:DB35"/>
    <mergeCell ref="CS27:DB29"/>
    <mergeCell ref="BY28:CR29"/>
    <mergeCell ref="CS30:DB32"/>
    <mergeCell ref="BY31:CR32"/>
    <mergeCell ref="BF27:BX29"/>
  </mergeCells>
  <phoneticPr fontId="3"/>
  <dataValidations count="3">
    <dataValidation imeMode="fullKatakana" allowBlank="1" showInputMessage="1" showErrorMessage="1" sqref="G27"/>
    <dataValidation imeMode="halfAlpha" allowBlank="1" showInputMessage="1" showErrorMessage="1" sqref="AX4:BH4 AX4:BH4 AX2:BH2 AD4:AT4"/>
    <dataValidation imeMode="hiragana" allowBlank="1" showInputMessage="1" showErrorMessage="1" sqref="AD1:AT1"/>
  </dataValidations>
  <printOptions horizontalCentered="1"/>
  <pageMargins left="0.19685039370078741" right="0.19685039370078741" top="0.39370078740157483" bottom="0.39370078740157483" header="0.31496062992125984" footer="0.19685039370078741"/>
  <pageSetup paperSize="9" scale="60" orientation="landscape" horizontalDpi="4294967293" r:id="rId9"/>
  <headerFooter>
    <oddFooter>&amp;C京都府脳卒中地域連携パス</oddFooter>
  </headerFooter>
  <colBreaks count="1" manualBreakCount="1">
    <brk id="106" max="1048575" man="1"/>
  </colBreaks>
  <drawing r:id="rId10"/>
  <legacyDrawing r:id="rId11"/>
  <mc:AlternateContent xmlns:mc="http://schemas.openxmlformats.org/markup-compatibility/2006">
    <mc:Choice Requires="x14">
      <controls>
        <mc:AlternateContent xmlns:mc="http://schemas.openxmlformats.org/markup-compatibility/2006">
          <mc:Choice Requires="x14">
            <control shapeId="1023335" r:id="rId12" name="Check Box 14695">
              <controlPr defaultSize="0" autoFill="0" autoLine="0" autoPict="0">
                <anchor moveWithCells="1">
                  <from>
                    <xdr:col>6</xdr:col>
                    <xdr:colOff>9525</xdr:colOff>
                    <xdr:row>6</xdr:row>
                    <xdr:rowOff>266700</xdr:rowOff>
                  </from>
                  <to>
                    <xdr:col>15</xdr:col>
                    <xdr:colOff>0</xdr:colOff>
                    <xdr:row>7</xdr:row>
                    <xdr:rowOff>295275</xdr:rowOff>
                  </to>
                </anchor>
              </controlPr>
            </control>
          </mc:Choice>
        </mc:AlternateContent>
        <mc:AlternateContent xmlns:mc="http://schemas.openxmlformats.org/markup-compatibility/2006">
          <mc:Choice Requires="x14">
            <control shapeId="1023336" r:id="rId13" name="Check Box 14696">
              <controlPr defaultSize="0" autoFill="0" autoLine="0" autoPict="0">
                <anchor moveWithCells="1">
                  <from>
                    <xdr:col>25</xdr:col>
                    <xdr:colOff>171450</xdr:colOff>
                    <xdr:row>6</xdr:row>
                    <xdr:rowOff>238125</xdr:rowOff>
                  </from>
                  <to>
                    <xdr:col>35</xdr:col>
                    <xdr:colOff>76200</xdr:colOff>
                    <xdr:row>7</xdr:row>
                    <xdr:rowOff>314325</xdr:rowOff>
                  </to>
                </anchor>
              </controlPr>
            </control>
          </mc:Choice>
        </mc:AlternateContent>
        <mc:AlternateContent xmlns:mc="http://schemas.openxmlformats.org/markup-compatibility/2006">
          <mc:Choice Requires="x14">
            <control shapeId="1023337" r:id="rId14" name="Check Box 14697">
              <controlPr defaultSize="0" autoFill="0" autoLine="0" autoPict="0">
                <anchor moveWithCells="1">
                  <from>
                    <xdr:col>56</xdr:col>
                    <xdr:colOff>0</xdr:colOff>
                    <xdr:row>6</xdr:row>
                    <xdr:rowOff>266700</xdr:rowOff>
                  </from>
                  <to>
                    <xdr:col>66</xdr:col>
                    <xdr:colOff>142875</xdr:colOff>
                    <xdr:row>7</xdr:row>
                    <xdr:rowOff>314325</xdr:rowOff>
                  </to>
                </anchor>
              </controlPr>
            </control>
          </mc:Choice>
        </mc:AlternateContent>
        <mc:AlternateContent xmlns:mc="http://schemas.openxmlformats.org/markup-compatibility/2006">
          <mc:Choice Requires="x14">
            <control shapeId="1023338" r:id="rId15" name="Check Box 14698">
              <controlPr defaultSize="0" autoFill="0" autoLine="0" autoPict="0">
                <anchor moveWithCells="1">
                  <from>
                    <xdr:col>76</xdr:col>
                    <xdr:colOff>0</xdr:colOff>
                    <xdr:row>6</xdr:row>
                    <xdr:rowOff>285750</xdr:rowOff>
                  </from>
                  <to>
                    <xdr:col>90</xdr:col>
                    <xdr:colOff>104775</xdr:colOff>
                    <xdr:row>7</xdr:row>
                    <xdr:rowOff>266700</xdr:rowOff>
                  </to>
                </anchor>
              </controlPr>
            </control>
          </mc:Choice>
        </mc:AlternateContent>
        <mc:AlternateContent xmlns:mc="http://schemas.openxmlformats.org/markup-compatibility/2006">
          <mc:Choice Requires="x14">
            <control shapeId="1023339" r:id="rId16" name="Group Box 14699">
              <controlPr defaultSize="0" autoFill="0" autoPict="0">
                <anchor moveWithCells="1">
                  <from>
                    <xdr:col>6</xdr:col>
                    <xdr:colOff>9525</xdr:colOff>
                    <xdr:row>7</xdr:row>
                    <xdr:rowOff>9525</xdr:rowOff>
                  </from>
                  <to>
                    <xdr:col>96</xdr:col>
                    <xdr:colOff>0</xdr:colOff>
                    <xdr:row>10</xdr:row>
                    <xdr:rowOff>28575</xdr:rowOff>
                  </to>
                </anchor>
              </controlPr>
            </control>
          </mc:Choice>
        </mc:AlternateContent>
        <mc:AlternateContent xmlns:mc="http://schemas.openxmlformats.org/markup-compatibility/2006">
          <mc:Choice Requires="x14">
            <control shapeId="1023340" r:id="rId17" name="Check Box 14700">
              <controlPr defaultSize="0" autoFill="0" autoLine="0" autoPict="0">
                <anchor moveWithCells="1">
                  <from>
                    <xdr:col>6</xdr:col>
                    <xdr:colOff>9525</xdr:colOff>
                    <xdr:row>9</xdr:row>
                    <xdr:rowOff>247650</xdr:rowOff>
                  </from>
                  <to>
                    <xdr:col>15</xdr:col>
                    <xdr:colOff>0</xdr:colOff>
                    <xdr:row>10</xdr:row>
                    <xdr:rowOff>276225</xdr:rowOff>
                  </to>
                </anchor>
              </controlPr>
            </control>
          </mc:Choice>
        </mc:AlternateContent>
        <mc:AlternateContent xmlns:mc="http://schemas.openxmlformats.org/markup-compatibility/2006">
          <mc:Choice Requires="x14">
            <control shapeId="1023341" r:id="rId18" name="Check Box 14701">
              <controlPr defaultSize="0" autoFill="0" autoLine="0" autoPict="0">
                <anchor moveWithCells="1">
                  <from>
                    <xdr:col>25</xdr:col>
                    <xdr:colOff>171450</xdr:colOff>
                    <xdr:row>9</xdr:row>
                    <xdr:rowOff>238125</xdr:rowOff>
                  </from>
                  <to>
                    <xdr:col>35</xdr:col>
                    <xdr:colOff>85725</xdr:colOff>
                    <xdr:row>10</xdr:row>
                    <xdr:rowOff>314325</xdr:rowOff>
                  </to>
                </anchor>
              </controlPr>
            </control>
          </mc:Choice>
        </mc:AlternateContent>
        <mc:AlternateContent xmlns:mc="http://schemas.openxmlformats.org/markup-compatibility/2006">
          <mc:Choice Requires="x14">
            <control shapeId="1023342" r:id="rId19" name="Check Box 14702">
              <controlPr defaultSize="0" autoFill="0" autoLine="0" autoPict="0">
                <anchor moveWithCells="1">
                  <from>
                    <xdr:col>56</xdr:col>
                    <xdr:colOff>0</xdr:colOff>
                    <xdr:row>9</xdr:row>
                    <xdr:rowOff>266700</xdr:rowOff>
                  </from>
                  <to>
                    <xdr:col>66</xdr:col>
                    <xdr:colOff>142875</xdr:colOff>
                    <xdr:row>10</xdr:row>
                    <xdr:rowOff>314325</xdr:rowOff>
                  </to>
                </anchor>
              </controlPr>
            </control>
          </mc:Choice>
        </mc:AlternateContent>
        <mc:AlternateContent xmlns:mc="http://schemas.openxmlformats.org/markup-compatibility/2006">
          <mc:Choice Requires="x14">
            <control shapeId="1023343" r:id="rId20" name="Check Box 14703">
              <controlPr defaultSize="0" autoFill="0" autoLine="0" autoPict="0">
                <anchor moveWithCells="1">
                  <from>
                    <xdr:col>75</xdr:col>
                    <xdr:colOff>161925</xdr:colOff>
                    <xdr:row>9</xdr:row>
                    <xdr:rowOff>85725</xdr:rowOff>
                  </from>
                  <to>
                    <xdr:col>86</xdr:col>
                    <xdr:colOff>133350</xdr:colOff>
                    <xdr:row>11</xdr:row>
                    <xdr:rowOff>161925</xdr:rowOff>
                  </to>
                </anchor>
              </controlPr>
            </control>
          </mc:Choice>
        </mc:AlternateContent>
        <mc:AlternateContent xmlns:mc="http://schemas.openxmlformats.org/markup-compatibility/2006">
          <mc:Choice Requires="x14">
            <control shapeId="1023344" r:id="rId21" name="Group Box 14704">
              <controlPr defaultSize="0" autoFill="0" autoPict="0">
                <anchor moveWithCells="1">
                  <from>
                    <xdr:col>4</xdr:col>
                    <xdr:colOff>123825</xdr:colOff>
                    <xdr:row>9</xdr:row>
                    <xdr:rowOff>133350</xdr:rowOff>
                  </from>
                  <to>
                    <xdr:col>97</xdr:col>
                    <xdr:colOff>28575</xdr:colOff>
                    <xdr:row>13</xdr:row>
                    <xdr:rowOff>66675</xdr:rowOff>
                  </to>
                </anchor>
              </controlPr>
            </control>
          </mc:Choice>
        </mc:AlternateContent>
        <mc:AlternateContent xmlns:mc="http://schemas.openxmlformats.org/markup-compatibility/2006">
          <mc:Choice Requires="x14">
            <control shapeId="1023362" r:id="rId22" name="Check Box 14722">
              <controlPr defaultSize="0" autoFill="0" autoLine="0" autoPict="0">
                <anchor moveWithCells="1">
                  <from>
                    <xdr:col>6</xdr:col>
                    <xdr:colOff>9525</xdr:colOff>
                    <xdr:row>12</xdr:row>
                    <xdr:rowOff>247650</xdr:rowOff>
                  </from>
                  <to>
                    <xdr:col>15</xdr:col>
                    <xdr:colOff>0</xdr:colOff>
                    <xdr:row>13</xdr:row>
                    <xdr:rowOff>276225</xdr:rowOff>
                  </to>
                </anchor>
              </controlPr>
            </control>
          </mc:Choice>
        </mc:AlternateContent>
        <mc:AlternateContent xmlns:mc="http://schemas.openxmlformats.org/markup-compatibility/2006">
          <mc:Choice Requires="x14">
            <control shapeId="1023363" r:id="rId23" name="Check Box 14723">
              <controlPr defaultSize="0" autoFill="0" autoLine="0" autoPict="0">
                <anchor moveWithCells="1">
                  <from>
                    <xdr:col>25</xdr:col>
                    <xdr:colOff>171450</xdr:colOff>
                    <xdr:row>12</xdr:row>
                    <xdr:rowOff>238125</xdr:rowOff>
                  </from>
                  <to>
                    <xdr:col>35</xdr:col>
                    <xdr:colOff>95250</xdr:colOff>
                    <xdr:row>13</xdr:row>
                    <xdr:rowOff>314325</xdr:rowOff>
                  </to>
                </anchor>
              </controlPr>
            </control>
          </mc:Choice>
        </mc:AlternateContent>
        <mc:AlternateContent xmlns:mc="http://schemas.openxmlformats.org/markup-compatibility/2006">
          <mc:Choice Requires="x14">
            <control shapeId="1023364" r:id="rId24" name="Check Box 14724">
              <controlPr defaultSize="0" autoFill="0" autoLine="0" autoPict="0">
                <anchor moveWithCells="1">
                  <from>
                    <xdr:col>56</xdr:col>
                    <xdr:colOff>0</xdr:colOff>
                    <xdr:row>12</xdr:row>
                    <xdr:rowOff>266700</xdr:rowOff>
                  </from>
                  <to>
                    <xdr:col>66</xdr:col>
                    <xdr:colOff>142875</xdr:colOff>
                    <xdr:row>13</xdr:row>
                    <xdr:rowOff>314325</xdr:rowOff>
                  </to>
                </anchor>
              </controlPr>
            </control>
          </mc:Choice>
        </mc:AlternateContent>
        <mc:AlternateContent xmlns:mc="http://schemas.openxmlformats.org/markup-compatibility/2006">
          <mc:Choice Requires="x14">
            <control shapeId="1023365" r:id="rId25" name="Check Box 14725">
              <controlPr defaultSize="0" autoFill="0" autoLine="0" autoPict="0">
                <anchor moveWithCells="1">
                  <from>
                    <xdr:col>76</xdr:col>
                    <xdr:colOff>0</xdr:colOff>
                    <xdr:row>12</xdr:row>
                    <xdr:rowOff>85725</xdr:rowOff>
                  </from>
                  <to>
                    <xdr:col>86</xdr:col>
                    <xdr:colOff>142875</xdr:colOff>
                    <xdr:row>14</xdr:row>
                    <xdr:rowOff>161925</xdr:rowOff>
                  </to>
                </anchor>
              </controlPr>
            </control>
          </mc:Choice>
        </mc:AlternateContent>
        <mc:AlternateContent xmlns:mc="http://schemas.openxmlformats.org/markup-compatibility/2006">
          <mc:Choice Requires="x14">
            <control shapeId="1023366" r:id="rId26" name="Group Box 14726">
              <controlPr defaultSize="0" autoFill="0" autoPict="0">
                <anchor moveWithCells="1">
                  <from>
                    <xdr:col>5</xdr:col>
                    <xdr:colOff>38100</xdr:colOff>
                    <xdr:row>12</xdr:row>
                    <xdr:rowOff>152400</xdr:rowOff>
                  </from>
                  <to>
                    <xdr:col>95</xdr:col>
                    <xdr:colOff>133350</xdr:colOff>
                    <xdr:row>15</xdr:row>
                    <xdr:rowOff>285750</xdr:rowOff>
                  </to>
                </anchor>
              </controlPr>
            </control>
          </mc:Choice>
        </mc:AlternateContent>
        <mc:AlternateContent xmlns:mc="http://schemas.openxmlformats.org/markup-compatibility/2006">
          <mc:Choice Requires="x14">
            <control shapeId="1023367" r:id="rId27" name="Check Box 14727">
              <controlPr defaultSize="0" autoFill="0" autoLine="0" autoPict="0">
                <anchor moveWithCells="1">
                  <from>
                    <xdr:col>6</xdr:col>
                    <xdr:colOff>9525</xdr:colOff>
                    <xdr:row>15</xdr:row>
                    <xdr:rowOff>247650</xdr:rowOff>
                  </from>
                  <to>
                    <xdr:col>15</xdr:col>
                    <xdr:colOff>0</xdr:colOff>
                    <xdr:row>16</xdr:row>
                    <xdr:rowOff>276225</xdr:rowOff>
                  </to>
                </anchor>
              </controlPr>
            </control>
          </mc:Choice>
        </mc:AlternateContent>
        <mc:AlternateContent xmlns:mc="http://schemas.openxmlformats.org/markup-compatibility/2006">
          <mc:Choice Requires="x14">
            <control shapeId="1023368" r:id="rId28" name="Check Box 14728">
              <controlPr defaultSize="0" autoFill="0" autoLine="0" autoPict="0">
                <anchor moveWithCells="1">
                  <from>
                    <xdr:col>25</xdr:col>
                    <xdr:colOff>171450</xdr:colOff>
                    <xdr:row>15</xdr:row>
                    <xdr:rowOff>238125</xdr:rowOff>
                  </from>
                  <to>
                    <xdr:col>35</xdr:col>
                    <xdr:colOff>104775</xdr:colOff>
                    <xdr:row>16</xdr:row>
                    <xdr:rowOff>314325</xdr:rowOff>
                  </to>
                </anchor>
              </controlPr>
            </control>
          </mc:Choice>
        </mc:AlternateContent>
        <mc:AlternateContent xmlns:mc="http://schemas.openxmlformats.org/markup-compatibility/2006">
          <mc:Choice Requires="x14">
            <control shapeId="1023369" r:id="rId29" name="Check Box 14729">
              <controlPr defaultSize="0" autoFill="0" autoLine="0" autoPict="0">
                <anchor moveWithCells="1">
                  <from>
                    <xdr:col>56</xdr:col>
                    <xdr:colOff>0</xdr:colOff>
                    <xdr:row>15</xdr:row>
                    <xdr:rowOff>266700</xdr:rowOff>
                  </from>
                  <to>
                    <xdr:col>66</xdr:col>
                    <xdr:colOff>142875</xdr:colOff>
                    <xdr:row>16</xdr:row>
                    <xdr:rowOff>314325</xdr:rowOff>
                  </to>
                </anchor>
              </controlPr>
            </control>
          </mc:Choice>
        </mc:AlternateContent>
        <mc:AlternateContent xmlns:mc="http://schemas.openxmlformats.org/markup-compatibility/2006">
          <mc:Choice Requires="x14">
            <control shapeId="1023370" r:id="rId30" name="Check Box 14730">
              <controlPr defaultSize="0" autoFill="0" autoLine="0" autoPict="0">
                <anchor moveWithCells="1">
                  <from>
                    <xdr:col>6</xdr:col>
                    <xdr:colOff>9525</xdr:colOff>
                    <xdr:row>18</xdr:row>
                    <xdr:rowOff>76200</xdr:rowOff>
                  </from>
                  <to>
                    <xdr:col>16</xdr:col>
                    <xdr:colOff>152400</xdr:colOff>
                    <xdr:row>20</xdr:row>
                    <xdr:rowOff>133350</xdr:rowOff>
                  </to>
                </anchor>
              </controlPr>
            </control>
          </mc:Choice>
        </mc:AlternateContent>
        <mc:AlternateContent xmlns:mc="http://schemas.openxmlformats.org/markup-compatibility/2006">
          <mc:Choice Requires="x14">
            <control shapeId="1023371" r:id="rId31" name="Group Box 14731">
              <controlPr defaultSize="0" autoFill="0" autoPict="0">
                <anchor moveWithCells="1">
                  <from>
                    <xdr:col>5</xdr:col>
                    <xdr:colOff>0</xdr:colOff>
                    <xdr:row>15</xdr:row>
                    <xdr:rowOff>276225</xdr:rowOff>
                  </from>
                  <to>
                    <xdr:col>76</xdr:col>
                    <xdr:colOff>133350</xdr:colOff>
                    <xdr:row>19</xdr:row>
                    <xdr:rowOff>28575</xdr:rowOff>
                  </to>
                </anchor>
              </controlPr>
            </control>
          </mc:Choice>
        </mc:AlternateContent>
        <mc:AlternateContent xmlns:mc="http://schemas.openxmlformats.org/markup-compatibility/2006">
          <mc:Choice Requires="x14">
            <control shapeId="1023372" r:id="rId32" name="Check Box 14732">
              <controlPr defaultSize="0" autoFill="0" autoLine="0" autoPict="0">
                <anchor moveWithCells="1">
                  <from>
                    <xdr:col>25</xdr:col>
                    <xdr:colOff>171450</xdr:colOff>
                    <xdr:row>18</xdr:row>
                    <xdr:rowOff>238125</xdr:rowOff>
                  </from>
                  <to>
                    <xdr:col>35</xdr:col>
                    <xdr:colOff>114300</xdr:colOff>
                    <xdr:row>19</xdr:row>
                    <xdr:rowOff>314325</xdr:rowOff>
                  </to>
                </anchor>
              </controlPr>
            </control>
          </mc:Choice>
        </mc:AlternateContent>
        <mc:AlternateContent xmlns:mc="http://schemas.openxmlformats.org/markup-compatibility/2006">
          <mc:Choice Requires="x14">
            <control shapeId="1023373" r:id="rId33" name="Check Box 14733">
              <controlPr defaultSize="0" autoFill="0" autoLine="0" autoPict="0">
                <anchor moveWithCells="1">
                  <from>
                    <xdr:col>56</xdr:col>
                    <xdr:colOff>0</xdr:colOff>
                    <xdr:row>18</xdr:row>
                    <xdr:rowOff>247650</xdr:rowOff>
                  </from>
                  <to>
                    <xdr:col>71</xdr:col>
                    <xdr:colOff>85725</xdr:colOff>
                    <xdr:row>19</xdr:row>
                    <xdr:rowOff>295275</xdr:rowOff>
                  </to>
                </anchor>
              </controlPr>
            </control>
          </mc:Choice>
        </mc:AlternateContent>
        <mc:AlternateContent xmlns:mc="http://schemas.openxmlformats.org/markup-compatibility/2006">
          <mc:Choice Requires="x14">
            <control shapeId="1023374" r:id="rId34" name="Group Box 14734">
              <controlPr defaultSize="0" autoFill="0" autoPict="0">
                <anchor moveWithCells="1">
                  <from>
                    <xdr:col>5</xdr:col>
                    <xdr:colOff>57150</xdr:colOff>
                    <xdr:row>18</xdr:row>
                    <xdr:rowOff>219075</xdr:rowOff>
                  </from>
                  <to>
                    <xdr:col>76</xdr:col>
                    <xdr:colOff>57150</xdr:colOff>
                    <xdr:row>22</xdr:row>
                    <xdr:rowOff>9525</xdr:rowOff>
                  </to>
                </anchor>
              </controlPr>
            </control>
          </mc:Choice>
        </mc:AlternateContent>
        <mc:AlternateContent xmlns:mc="http://schemas.openxmlformats.org/markup-compatibility/2006">
          <mc:Choice Requires="x14">
            <control shapeId="1023375" r:id="rId35" name="Check Box 14735">
              <controlPr defaultSize="0" autoFill="0" autoLine="0" autoPict="0">
                <anchor moveWithCells="1">
                  <from>
                    <xdr:col>6</xdr:col>
                    <xdr:colOff>9525</xdr:colOff>
                    <xdr:row>21</xdr:row>
                    <xdr:rowOff>266700</xdr:rowOff>
                  </from>
                  <to>
                    <xdr:col>23</xdr:col>
                    <xdr:colOff>19050</xdr:colOff>
                    <xdr:row>22</xdr:row>
                    <xdr:rowOff>266700</xdr:rowOff>
                  </to>
                </anchor>
              </controlPr>
            </control>
          </mc:Choice>
        </mc:AlternateContent>
        <mc:AlternateContent xmlns:mc="http://schemas.openxmlformats.org/markup-compatibility/2006">
          <mc:Choice Requires="x14">
            <control shapeId="1023376" r:id="rId36" name="Check Box 14736">
              <controlPr defaultSize="0" autoFill="0" autoLine="0" autoPict="0">
                <anchor moveWithCells="1">
                  <from>
                    <xdr:col>25</xdr:col>
                    <xdr:colOff>171450</xdr:colOff>
                    <xdr:row>21</xdr:row>
                    <xdr:rowOff>247650</xdr:rowOff>
                  </from>
                  <to>
                    <xdr:col>42</xdr:col>
                    <xdr:colOff>161925</xdr:colOff>
                    <xdr:row>22</xdr:row>
                    <xdr:rowOff>314325</xdr:rowOff>
                  </to>
                </anchor>
              </controlPr>
            </control>
          </mc:Choice>
        </mc:AlternateContent>
        <mc:AlternateContent xmlns:mc="http://schemas.openxmlformats.org/markup-compatibility/2006">
          <mc:Choice Requires="x14">
            <control shapeId="1023377" r:id="rId37" name="Check Box 14737">
              <controlPr defaultSize="0" autoFill="0" autoLine="0" autoPict="0">
                <anchor moveWithCells="1">
                  <from>
                    <xdr:col>56</xdr:col>
                    <xdr:colOff>0</xdr:colOff>
                    <xdr:row>21</xdr:row>
                    <xdr:rowOff>171450</xdr:rowOff>
                  </from>
                  <to>
                    <xdr:col>66</xdr:col>
                    <xdr:colOff>28575</xdr:colOff>
                    <xdr:row>23</xdr:row>
                    <xdr:rowOff>28575</xdr:rowOff>
                  </to>
                </anchor>
              </controlPr>
            </control>
          </mc:Choice>
        </mc:AlternateContent>
        <mc:AlternateContent xmlns:mc="http://schemas.openxmlformats.org/markup-compatibility/2006">
          <mc:Choice Requires="x14">
            <control shapeId="1023378" r:id="rId38" name="Group Box 14738">
              <controlPr defaultSize="0" autoFill="0" autoPict="0">
                <anchor moveWithCells="1">
                  <from>
                    <xdr:col>4</xdr:col>
                    <xdr:colOff>152400</xdr:colOff>
                    <xdr:row>21</xdr:row>
                    <xdr:rowOff>152400</xdr:rowOff>
                  </from>
                  <to>
                    <xdr:col>72</xdr:col>
                    <xdr:colOff>28575</xdr:colOff>
                    <xdr:row>25</xdr:row>
                    <xdr:rowOff>123825</xdr:rowOff>
                  </to>
                </anchor>
              </controlPr>
            </control>
          </mc:Choice>
        </mc:AlternateContent>
        <mc:AlternateContent xmlns:mc="http://schemas.openxmlformats.org/markup-compatibility/2006">
          <mc:Choice Requires="x14">
            <control shapeId="1023384" r:id="rId39" name="Check Box 14744">
              <controlPr defaultSize="0" autoFill="0" autoLine="0" autoPict="0">
                <anchor moveWithCells="1">
                  <from>
                    <xdr:col>6</xdr:col>
                    <xdr:colOff>9525</xdr:colOff>
                    <xdr:row>25</xdr:row>
                    <xdr:rowOff>257175</xdr:rowOff>
                  </from>
                  <to>
                    <xdr:col>18</xdr:col>
                    <xdr:colOff>0</xdr:colOff>
                    <xdr:row>26</xdr:row>
                    <xdr:rowOff>285750</xdr:rowOff>
                  </to>
                </anchor>
              </controlPr>
            </control>
          </mc:Choice>
        </mc:AlternateContent>
        <mc:AlternateContent xmlns:mc="http://schemas.openxmlformats.org/markup-compatibility/2006">
          <mc:Choice Requires="x14">
            <control shapeId="1023385" r:id="rId40" name="Check Box 14745">
              <controlPr defaultSize="0" autoFill="0" autoLine="0" autoPict="0">
                <anchor moveWithCells="1">
                  <from>
                    <xdr:col>25</xdr:col>
                    <xdr:colOff>171450</xdr:colOff>
                    <xdr:row>25</xdr:row>
                    <xdr:rowOff>247650</xdr:rowOff>
                  </from>
                  <to>
                    <xdr:col>38</xdr:col>
                    <xdr:colOff>19050</xdr:colOff>
                    <xdr:row>26</xdr:row>
                    <xdr:rowOff>323850</xdr:rowOff>
                  </to>
                </anchor>
              </controlPr>
            </control>
          </mc:Choice>
        </mc:AlternateContent>
        <mc:AlternateContent xmlns:mc="http://schemas.openxmlformats.org/markup-compatibility/2006">
          <mc:Choice Requires="x14">
            <control shapeId="1023386" r:id="rId41" name="Check Box 14746">
              <controlPr defaultSize="0" autoFill="0" autoLine="0" autoPict="0">
                <anchor moveWithCells="1">
                  <from>
                    <xdr:col>56</xdr:col>
                    <xdr:colOff>0</xdr:colOff>
                    <xdr:row>25</xdr:row>
                    <xdr:rowOff>257175</xdr:rowOff>
                  </from>
                  <to>
                    <xdr:col>66</xdr:col>
                    <xdr:colOff>142875</xdr:colOff>
                    <xdr:row>26</xdr:row>
                    <xdr:rowOff>304800</xdr:rowOff>
                  </to>
                </anchor>
              </controlPr>
            </control>
          </mc:Choice>
        </mc:AlternateContent>
        <mc:AlternateContent xmlns:mc="http://schemas.openxmlformats.org/markup-compatibility/2006">
          <mc:Choice Requires="x14">
            <control shapeId="1023387" r:id="rId42" name="Check Box 14747">
              <controlPr defaultSize="0" autoFill="0" autoLine="0" autoPict="0">
                <anchor moveWithCells="1">
                  <from>
                    <xdr:col>75</xdr:col>
                    <xdr:colOff>161925</xdr:colOff>
                    <xdr:row>25</xdr:row>
                    <xdr:rowOff>295275</xdr:rowOff>
                  </from>
                  <to>
                    <xdr:col>92</xdr:col>
                    <xdr:colOff>9525</xdr:colOff>
                    <xdr:row>26</xdr:row>
                    <xdr:rowOff>285750</xdr:rowOff>
                  </to>
                </anchor>
              </controlPr>
            </control>
          </mc:Choice>
        </mc:AlternateContent>
        <mc:AlternateContent xmlns:mc="http://schemas.openxmlformats.org/markup-compatibility/2006">
          <mc:Choice Requires="x14">
            <control shapeId="1023388" r:id="rId43" name="Group Box 14748">
              <controlPr defaultSize="0" autoFill="0" autoPict="0">
                <anchor moveWithCells="1">
                  <from>
                    <xdr:col>5</xdr:col>
                    <xdr:colOff>85725</xdr:colOff>
                    <xdr:row>24</xdr:row>
                    <xdr:rowOff>314325</xdr:rowOff>
                  </from>
                  <to>
                    <xdr:col>96</xdr:col>
                    <xdr:colOff>9525</xdr:colOff>
                    <xdr:row>29</xdr:row>
                    <xdr:rowOff>57150</xdr:rowOff>
                  </to>
                </anchor>
              </controlPr>
            </control>
          </mc:Choice>
        </mc:AlternateContent>
        <mc:AlternateContent xmlns:mc="http://schemas.openxmlformats.org/markup-compatibility/2006">
          <mc:Choice Requires="x14">
            <control shapeId="1023393" r:id="rId44" name="Check Box 14753">
              <controlPr defaultSize="0" autoFill="0" autoLine="0" autoPict="0">
                <anchor moveWithCells="1">
                  <from>
                    <xdr:col>6</xdr:col>
                    <xdr:colOff>9525</xdr:colOff>
                    <xdr:row>28</xdr:row>
                    <xdr:rowOff>276225</xdr:rowOff>
                  </from>
                  <to>
                    <xdr:col>16</xdr:col>
                    <xdr:colOff>152400</xdr:colOff>
                    <xdr:row>29</xdr:row>
                    <xdr:rowOff>314325</xdr:rowOff>
                  </to>
                </anchor>
              </controlPr>
            </control>
          </mc:Choice>
        </mc:AlternateContent>
        <mc:AlternateContent xmlns:mc="http://schemas.openxmlformats.org/markup-compatibility/2006">
          <mc:Choice Requires="x14">
            <control shapeId="1023394" r:id="rId45" name="Check Box 14754">
              <controlPr defaultSize="0" autoFill="0" autoLine="0" autoPict="0">
                <anchor moveWithCells="1">
                  <from>
                    <xdr:col>25</xdr:col>
                    <xdr:colOff>171450</xdr:colOff>
                    <xdr:row>28</xdr:row>
                    <xdr:rowOff>238125</xdr:rowOff>
                  </from>
                  <to>
                    <xdr:col>37</xdr:col>
                    <xdr:colOff>114300</xdr:colOff>
                    <xdr:row>29</xdr:row>
                    <xdr:rowOff>314325</xdr:rowOff>
                  </to>
                </anchor>
              </controlPr>
            </control>
          </mc:Choice>
        </mc:AlternateContent>
        <mc:AlternateContent xmlns:mc="http://schemas.openxmlformats.org/markup-compatibility/2006">
          <mc:Choice Requires="x14">
            <control shapeId="1023395" r:id="rId46" name="Check Box 14755">
              <controlPr defaultSize="0" autoFill="0" autoLine="0" autoPict="0">
                <anchor moveWithCells="1">
                  <from>
                    <xdr:col>56</xdr:col>
                    <xdr:colOff>0</xdr:colOff>
                    <xdr:row>28</xdr:row>
                    <xdr:rowOff>228600</xdr:rowOff>
                  </from>
                  <to>
                    <xdr:col>65</xdr:col>
                    <xdr:colOff>133350</xdr:colOff>
                    <xdr:row>29</xdr:row>
                    <xdr:rowOff>314325</xdr:rowOff>
                  </to>
                </anchor>
              </controlPr>
            </control>
          </mc:Choice>
        </mc:AlternateContent>
        <mc:AlternateContent xmlns:mc="http://schemas.openxmlformats.org/markup-compatibility/2006">
          <mc:Choice Requires="x14">
            <control shapeId="1023396" r:id="rId47" name="Group Box 14756">
              <controlPr defaultSize="0" autoFill="0" autoPict="0">
                <anchor moveWithCells="1">
                  <from>
                    <xdr:col>4</xdr:col>
                    <xdr:colOff>104775</xdr:colOff>
                    <xdr:row>28</xdr:row>
                    <xdr:rowOff>247650</xdr:rowOff>
                  </from>
                  <to>
                    <xdr:col>66</xdr:col>
                    <xdr:colOff>123825</xdr:colOff>
                    <xdr:row>31</xdr:row>
                    <xdr:rowOff>123825</xdr:rowOff>
                  </to>
                </anchor>
              </controlPr>
            </control>
          </mc:Choice>
        </mc:AlternateContent>
        <mc:AlternateContent xmlns:mc="http://schemas.openxmlformats.org/markup-compatibility/2006">
          <mc:Choice Requires="x14">
            <control shapeId="1023414" r:id="rId48" name="Check Box 14774">
              <controlPr defaultSize="0" autoFill="0" autoLine="0" autoPict="0">
                <anchor moveWithCells="1">
                  <from>
                    <xdr:col>56</xdr:col>
                    <xdr:colOff>0</xdr:colOff>
                    <xdr:row>31</xdr:row>
                    <xdr:rowOff>257175</xdr:rowOff>
                  </from>
                  <to>
                    <xdr:col>66</xdr:col>
                    <xdr:colOff>142875</xdr:colOff>
                    <xdr:row>32</xdr:row>
                    <xdr:rowOff>304800</xdr:rowOff>
                  </to>
                </anchor>
              </controlPr>
            </control>
          </mc:Choice>
        </mc:AlternateContent>
        <mc:AlternateContent xmlns:mc="http://schemas.openxmlformats.org/markup-compatibility/2006">
          <mc:Choice Requires="x14">
            <control shapeId="1023415" r:id="rId49" name="Check Box 14775">
              <controlPr defaultSize="0" autoFill="0" autoLine="0" autoPict="0">
                <anchor moveWithCells="1">
                  <from>
                    <xdr:col>75</xdr:col>
                    <xdr:colOff>161925</xdr:colOff>
                    <xdr:row>31</xdr:row>
                    <xdr:rowOff>304800</xdr:rowOff>
                  </from>
                  <to>
                    <xdr:col>88</xdr:col>
                    <xdr:colOff>0</xdr:colOff>
                    <xdr:row>32</xdr:row>
                    <xdr:rowOff>285750</xdr:rowOff>
                  </to>
                </anchor>
              </controlPr>
            </control>
          </mc:Choice>
        </mc:AlternateContent>
        <mc:AlternateContent xmlns:mc="http://schemas.openxmlformats.org/markup-compatibility/2006">
          <mc:Choice Requires="x14">
            <control shapeId="1023416" r:id="rId50" name="Group Box 14776">
              <controlPr defaultSize="0" autoFill="0" autoPict="0">
                <anchor moveWithCells="1">
                  <from>
                    <xdr:col>55</xdr:col>
                    <xdr:colOff>28575</xdr:colOff>
                    <xdr:row>31</xdr:row>
                    <xdr:rowOff>285750</xdr:rowOff>
                  </from>
                  <to>
                    <xdr:col>89</xdr:col>
                    <xdr:colOff>66675</xdr:colOff>
                    <xdr:row>35</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42"/>
  <sheetViews>
    <sheetView showGridLines="0" topLeftCell="S1" zoomScale="80" zoomScaleNormal="80" zoomScaleSheetLayoutView="100" workbookViewId="0">
      <selection activeCell="CG36" sqref="CG36:CH36"/>
    </sheetView>
  </sheetViews>
  <sheetFormatPr defaultColWidth="2.25" defaultRowHeight="27" customHeight="1"/>
  <cols>
    <col min="1" max="1" width="2.125" customWidth="1"/>
    <col min="15" max="15" width="3.625" customWidth="1"/>
    <col min="19" max="22" width="2.375" customWidth="1"/>
    <col min="23" max="23" width="2.625" customWidth="1"/>
    <col min="24" max="25" width="2.375" customWidth="1"/>
    <col min="26" max="26" width="2.25" customWidth="1"/>
    <col min="33" max="33" width="2.25" customWidth="1"/>
    <col min="49" max="49" width="2.125" customWidth="1"/>
    <col min="50" max="50" width="2.625" customWidth="1"/>
    <col min="53" max="53" width="1.625" customWidth="1"/>
    <col min="54" max="55" width="2.25" customWidth="1"/>
    <col min="56" max="56" width="2.375" customWidth="1"/>
    <col min="58" max="58" width="2.5" customWidth="1"/>
    <col min="73" max="74" width="2.375" customWidth="1"/>
    <col min="77" max="77" width="2.375" customWidth="1"/>
    <col min="80" max="80" width="2.75" customWidth="1"/>
    <col min="81" max="81" width="2.125" customWidth="1"/>
    <col min="95" max="95" width="2.75" bestFit="1" customWidth="1"/>
    <col min="107" max="107" width="2.25" customWidth="1"/>
    <col min="136" max="136" width="4.625" customWidth="1"/>
    <col min="137" max="137" width="3.125" customWidth="1"/>
    <col min="138" max="138" width="6.625" customWidth="1"/>
    <col min="139" max="139" width="3.125" customWidth="1"/>
    <col min="140" max="140" width="8.125" customWidth="1"/>
    <col min="141" max="143" width="5.625" customWidth="1"/>
  </cols>
  <sheetData>
    <row r="1" spans="1:111" ht="24.75" customHeight="1" thickBot="1">
      <c r="B1" s="1693" t="s">
        <v>11449</v>
      </c>
      <c r="C1" s="1693"/>
      <c r="D1" s="1693"/>
      <c r="E1" s="1693"/>
      <c r="F1" s="1693"/>
      <c r="G1" s="1693"/>
      <c r="H1" s="1693"/>
      <c r="I1" s="1693"/>
      <c r="J1" s="1693"/>
      <c r="K1" s="1693"/>
      <c r="L1" s="1693"/>
      <c r="M1" s="1693"/>
      <c r="N1" s="1693"/>
      <c r="O1" s="1691" t="s">
        <v>9777</v>
      </c>
      <c r="P1" s="1691"/>
      <c r="Q1" s="1691"/>
      <c r="R1" s="1691"/>
      <c r="S1" s="1691"/>
      <c r="T1" s="1691"/>
      <c r="U1" s="1691"/>
      <c r="V1" s="1691"/>
      <c r="W1" s="1691"/>
      <c r="X1" s="1691"/>
      <c r="Y1" s="1691"/>
      <c r="Z1" s="1691"/>
      <c r="AA1" s="1691"/>
      <c r="AB1" s="1691"/>
      <c r="AC1" s="1692"/>
      <c r="AD1" s="1645" t="s">
        <v>9272</v>
      </c>
      <c r="AE1" s="1634"/>
      <c r="AF1" s="1634"/>
      <c r="AG1" s="1646" t="str">
        <f>IF(診断名="","",診断名)</f>
        <v/>
      </c>
      <c r="AH1" s="1647"/>
      <c r="AI1" s="1647"/>
      <c r="AJ1" s="1647"/>
      <c r="AK1" s="1647"/>
      <c r="AL1" s="1647"/>
      <c r="AM1" s="1647"/>
      <c r="AN1" s="1648"/>
      <c r="AO1" s="1634" t="s">
        <v>9726</v>
      </c>
      <c r="AP1" s="1635"/>
      <c r="AQ1" s="1636" t="str">
        <f>IF(病型="","",病型)</f>
        <v/>
      </c>
      <c r="AR1" s="1637"/>
      <c r="AS1" s="1637"/>
      <c r="AT1" s="1637"/>
      <c r="AU1" s="1637"/>
      <c r="AV1" s="1637"/>
      <c r="AW1" s="1637"/>
      <c r="AX1" s="1637"/>
      <c r="AY1" s="1637"/>
      <c r="AZ1" s="1638"/>
      <c r="BA1" s="153"/>
      <c r="BB1" s="1664" t="s">
        <v>9778</v>
      </c>
      <c r="BC1" s="1593"/>
      <c r="BD1" s="1593"/>
      <c r="BE1" s="1593"/>
      <c r="BF1" s="1593"/>
      <c r="BG1" s="1593"/>
      <c r="BH1" s="1593"/>
      <c r="BI1" s="1593"/>
      <c r="BJ1" s="1593"/>
      <c r="BK1" s="1593"/>
      <c r="BL1" s="1593"/>
      <c r="BM1" s="1593"/>
      <c r="BN1" s="1593"/>
      <c r="BO1" s="1593"/>
      <c r="BP1" s="1593"/>
      <c r="BQ1" s="1593"/>
      <c r="BR1" s="1593"/>
      <c r="BS1" s="1593"/>
      <c r="BT1" s="1593"/>
      <c r="BU1" s="1593"/>
      <c r="BV1" s="1593"/>
      <c r="BW1" s="1593"/>
      <c r="BX1" s="1593"/>
      <c r="BY1" s="1593"/>
      <c r="BZ1" s="1593"/>
      <c r="CA1" s="1593"/>
      <c r="CB1" s="1593"/>
      <c r="CC1" s="1592" t="s">
        <v>9779</v>
      </c>
      <c r="CD1" s="1593"/>
      <c r="CE1" s="1593"/>
      <c r="CF1" s="1593"/>
      <c r="CG1" s="1593"/>
      <c r="CH1" s="1593"/>
      <c r="CI1" s="1593"/>
      <c r="CJ1" s="1593"/>
      <c r="CK1" s="1593"/>
      <c r="CL1" s="1593"/>
      <c r="CM1" s="1593"/>
      <c r="CN1" s="1593"/>
      <c r="CO1" s="1593"/>
      <c r="CP1" s="1593"/>
      <c r="CQ1" s="1593"/>
      <c r="CR1" s="1593"/>
      <c r="CS1" s="1593"/>
      <c r="CT1" s="1593"/>
      <c r="CU1" s="1593"/>
      <c r="CV1" s="1593"/>
      <c r="CW1" s="1593"/>
      <c r="CX1" s="1593"/>
      <c r="CY1" s="1593"/>
      <c r="CZ1" s="1594"/>
    </row>
    <row r="2" spans="1:111" ht="24" customHeight="1" thickBot="1">
      <c r="B2" s="1697" t="s">
        <v>9069</v>
      </c>
      <c r="C2" s="1698"/>
      <c r="D2" s="1698"/>
      <c r="E2" s="1699"/>
      <c r="F2" s="1703" t="str">
        <f>IF(患者氏名="","",患者氏名)</f>
        <v/>
      </c>
      <c r="G2" s="1704"/>
      <c r="H2" s="1704"/>
      <c r="I2" s="1704"/>
      <c r="J2" s="1704"/>
      <c r="K2" s="1704"/>
      <c r="L2" s="1704"/>
      <c r="M2" s="1704"/>
      <c r="N2" s="1704"/>
      <c r="O2" s="1704"/>
      <c r="P2" s="1704"/>
      <c r="Q2" s="1704"/>
      <c r="R2" s="1704"/>
      <c r="S2" s="1705"/>
      <c r="T2" s="1646" t="str">
        <f>IF(患者性="","",患者性)</f>
        <v/>
      </c>
      <c r="U2" s="1647"/>
      <c r="V2" s="1647"/>
      <c r="W2" s="1647"/>
      <c r="X2" s="1648"/>
      <c r="Y2" s="1709" t="str">
        <f>IF(患者年齢="","",患者年齢)</f>
        <v/>
      </c>
      <c r="Z2" s="1710"/>
      <c r="AA2" s="1710"/>
      <c r="AB2" s="1711" t="s">
        <v>6213</v>
      </c>
      <c r="AC2" s="1711"/>
      <c r="AD2" s="1677" t="s">
        <v>9230</v>
      </c>
      <c r="AE2" s="1678"/>
      <c r="AF2" s="1712"/>
      <c r="AG2" s="1713" t="str">
        <f>IF(発症年月日="","",発症年月日)</f>
        <v/>
      </c>
      <c r="AH2" s="1714"/>
      <c r="AI2" s="1714"/>
      <c r="AJ2" s="1714"/>
      <c r="AK2" s="1714"/>
      <c r="AL2" s="1714"/>
      <c r="AM2" s="1714"/>
      <c r="AN2" s="1714"/>
      <c r="AO2" s="1714"/>
      <c r="AP2" s="1714"/>
      <c r="AQ2" s="1714"/>
      <c r="AR2" s="1714"/>
      <c r="AS2" s="1714"/>
      <c r="AT2" s="1714"/>
      <c r="AU2" s="1714"/>
      <c r="AV2" s="1714"/>
      <c r="AW2" s="1714"/>
      <c r="AX2" s="1714"/>
      <c r="AY2" s="1714"/>
      <c r="AZ2" s="1715"/>
      <c r="BA2" s="154"/>
      <c r="BB2" s="1680" t="s">
        <v>9780</v>
      </c>
      <c r="BC2" s="1511"/>
      <c r="BD2" s="1666" t="str">
        <f>IF(回復期リハビリ!E6="","",回復期リハビリ!E6)</f>
        <v/>
      </c>
      <c r="BE2" s="1667"/>
      <c r="BF2" s="1667"/>
      <c r="BG2" s="1667"/>
      <c r="BH2" s="1667"/>
      <c r="BI2" s="1667"/>
      <c r="BJ2" s="1667"/>
      <c r="BK2" s="1667"/>
      <c r="BL2" s="1667"/>
      <c r="BM2" s="1667"/>
      <c r="BN2" s="1667"/>
      <c r="BO2" s="1667"/>
      <c r="BP2" s="1667"/>
      <c r="BQ2" s="1667"/>
      <c r="BR2" s="1667"/>
      <c r="BS2" s="1667"/>
      <c r="BT2" s="1667"/>
      <c r="BU2" s="1667"/>
      <c r="BV2" s="1667"/>
      <c r="BW2" s="1667"/>
      <c r="BX2" s="1667"/>
      <c r="BY2" s="1667"/>
      <c r="BZ2" s="1667"/>
      <c r="CA2" s="1667"/>
      <c r="CB2" s="1668"/>
      <c r="CC2" s="1323" t="s">
        <v>9422</v>
      </c>
      <c r="CD2" s="1323"/>
      <c r="CE2" s="1537"/>
      <c r="CF2" s="1325" t="str">
        <f>IF(回復期MSW!E9=TRUE,"国保","")
&amp;IF(回復期MSW!H9=TRUE,"　健保","")
&amp;IF(回復期MSW!K9=TRUE,"　組合","")
&amp;IF(回復期MSW!N9=TRUE,"　共済","")
&amp;IF(回復期MSW!Q9=TRUE,"　後期","")
&amp;IF(回復期MSW!T9=TRUE,"　自賠・第３者行為","")
&amp;IF(回復期MSW!Z9=TRUE,"　労災","")
&amp;IF(回復期MSW!E10=TRUE,"　生保","")</f>
        <v/>
      </c>
      <c r="CG2" s="1325"/>
      <c r="CH2" s="1325"/>
      <c r="CI2" s="1325"/>
      <c r="CJ2" s="1325"/>
      <c r="CK2" s="1325"/>
      <c r="CL2" s="1325"/>
      <c r="CM2" s="1325"/>
      <c r="CN2" s="1325"/>
      <c r="CO2" s="1613"/>
      <c r="CP2" s="1536" t="s">
        <v>9423</v>
      </c>
      <c r="CQ2" s="1323"/>
      <c r="CR2" s="1537"/>
      <c r="CS2" s="1614" t="str">
        <f>IF(回復期MSW!E11=TRUE,"高齢","")
&amp;IF(回復期MSW!H11=TRUE," 単老","")
&amp;IF(回復期MSW!K11=TRUE," 障害","")
&amp;IF(回復期MSW!N11=TRUE," 母子","")
&amp;IF(回復期MSW!Q11=TRUE," 自立支援","")
&amp;IF(回復期MSW!U11=TRUE," 特定疾患","")
&amp;IF(回復期MSW!Y11=TRUE," 原爆","")
&amp;IF(回復期MSW!AF11="","",回復期MSW!AF11)</f>
        <v/>
      </c>
      <c r="CT2" s="1615"/>
      <c r="CU2" s="1615"/>
      <c r="CV2" s="1615"/>
      <c r="CW2" s="1615"/>
      <c r="CX2" s="1615"/>
      <c r="CY2" s="1615"/>
      <c r="CZ2" s="1616"/>
      <c r="DA2" s="1694"/>
      <c r="DB2" s="1694"/>
      <c r="DC2" s="1694"/>
      <c r="DD2" s="1694"/>
      <c r="DE2" s="1694"/>
      <c r="DF2" s="1694"/>
      <c r="DG2" s="1694"/>
    </row>
    <row r="3" spans="1:111" ht="27.75" customHeight="1" thickBot="1">
      <c r="B3" s="1700"/>
      <c r="C3" s="1701"/>
      <c r="D3" s="1701"/>
      <c r="E3" s="1702"/>
      <c r="F3" s="1706"/>
      <c r="G3" s="1707"/>
      <c r="H3" s="1707"/>
      <c r="I3" s="1707"/>
      <c r="J3" s="1707"/>
      <c r="K3" s="1707"/>
      <c r="L3" s="1707"/>
      <c r="M3" s="1707"/>
      <c r="N3" s="1707"/>
      <c r="O3" s="1707"/>
      <c r="P3" s="1707"/>
      <c r="Q3" s="1707"/>
      <c r="R3" s="1707"/>
      <c r="S3" s="1708"/>
      <c r="T3" s="1675" t="str">
        <f>IF(患者生年月日="","",患者生年月日)</f>
        <v/>
      </c>
      <c r="U3" s="1676"/>
      <c r="V3" s="1676"/>
      <c r="W3" s="1676"/>
      <c r="X3" s="1676"/>
      <c r="Y3" s="1676"/>
      <c r="Z3" s="1676"/>
      <c r="AA3" s="1676"/>
      <c r="AB3" s="1676"/>
      <c r="AC3" s="79" t="s">
        <v>6215</v>
      </c>
      <c r="AD3" s="1677" t="s">
        <v>9727</v>
      </c>
      <c r="AE3" s="1678"/>
      <c r="AF3" s="1678"/>
      <c r="AG3" s="1679" t="str">
        <f>IF(治療１="","",治療１)</f>
        <v/>
      </c>
      <c r="AH3" s="1679"/>
      <c r="AI3" s="1679"/>
      <c r="AJ3" s="1679"/>
      <c r="AK3" s="1679"/>
      <c r="AL3" s="1679"/>
      <c r="AM3" s="1679"/>
      <c r="AN3" s="1679"/>
      <c r="AO3" s="1679"/>
      <c r="AP3" s="1639" t="s">
        <v>6216</v>
      </c>
      <c r="AQ3" s="1639"/>
      <c r="AR3" s="1639"/>
      <c r="AS3" s="1640" t="str">
        <f>IF(治療１実施年月日="","",治療１実施年月日)</f>
        <v/>
      </c>
      <c r="AT3" s="1640"/>
      <c r="AU3" s="1640"/>
      <c r="AV3" s="1640"/>
      <c r="AW3" s="1640"/>
      <c r="AX3" s="1640"/>
      <c r="AY3" s="1640"/>
      <c r="AZ3" s="1641"/>
      <c r="BA3" s="30"/>
      <c r="BB3" s="1441"/>
      <c r="BC3" s="1442"/>
      <c r="BD3" s="1669"/>
      <c r="BE3" s="1670"/>
      <c r="BF3" s="1670"/>
      <c r="BG3" s="1670"/>
      <c r="BH3" s="1670"/>
      <c r="BI3" s="1670"/>
      <c r="BJ3" s="1670"/>
      <c r="BK3" s="1670"/>
      <c r="BL3" s="1670"/>
      <c r="BM3" s="1670"/>
      <c r="BN3" s="1670"/>
      <c r="BO3" s="1670"/>
      <c r="BP3" s="1670"/>
      <c r="BQ3" s="1670"/>
      <c r="BR3" s="1670"/>
      <c r="BS3" s="1670"/>
      <c r="BT3" s="1670"/>
      <c r="BU3" s="1670"/>
      <c r="BV3" s="1670"/>
      <c r="BW3" s="1670"/>
      <c r="BX3" s="1670"/>
      <c r="BY3" s="1670"/>
      <c r="BZ3" s="1670"/>
      <c r="CA3" s="1670"/>
      <c r="CB3" s="1671"/>
      <c r="CC3" s="1479" t="s">
        <v>9728</v>
      </c>
      <c r="CD3" s="1480"/>
      <c r="CE3" s="1642" t="s">
        <v>1592</v>
      </c>
      <c r="CF3" s="1642"/>
      <c r="CG3" s="1642"/>
      <c r="CH3" s="1642"/>
      <c r="CI3" s="1695" t="str">
        <f>IF(回復期MSW!E13="","",IF(回復期MSW!E13=0,"",IF(回復期MSW!E13=1,"認定済",IF(回復期MSW!E13=2,"未申請",IF(回復期MSW!E13=3,"申請中",)))))</f>
        <v/>
      </c>
      <c r="CJ3" s="1695"/>
      <c r="CK3" s="1695"/>
      <c r="CL3" s="1695"/>
      <c r="CM3" s="1642" t="s">
        <v>1593</v>
      </c>
      <c r="CN3" s="1642"/>
      <c r="CO3" s="1642"/>
      <c r="CP3" s="1696" t="str">
        <f>IF(回復期MSW!E14="","",IF(回復期MSW!E14=1,"要支援１","")&amp;IF(回復期MSW!E14=2,"要支援２","")&amp;IF(回復期MSW!E14=3,"要介護１","")&amp;IF(回復期MSW!E14=4,"要介護２","")
&amp;IF(回復期MSW!E14=5,"要介護３","")&amp;IF(回復期MSW!E14=6,"要介護４","")&amp;IF(回復期MSW!E14=7,"要介護５",""))</f>
        <v/>
      </c>
      <c r="CQ3" s="1696"/>
      <c r="CR3" s="1696"/>
      <c r="CS3" s="1696"/>
      <c r="CT3" s="1642" t="s">
        <v>9729</v>
      </c>
      <c r="CU3" s="1642"/>
      <c r="CV3" s="1642"/>
      <c r="CW3" s="1642"/>
      <c r="CX3" s="1642"/>
      <c r="CY3" s="1643" t="str">
        <f>IF(回復期MSW!AA13="","",IF(回復期MSW!AA13=1,"無",IF(回復期MSW!AA13=2,"有","")))</f>
        <v/>
      </c>
      <c r="CZ3" s="1644"/>
      <c r="DA3" s="1493"/>
      <c r="DB3" s="1493"/>
      <c r="DC3" s="1493"/>
      <c r="DD3" s="1493"/>
      <c r="DE3" s="1493"/>
      <c r="DF3" s="1493"/>
      <c r="DG3" s="1493"/>
    </row>
    <row r="4" spans="1:111" ht="27" customHeight="1">
      <c r="B4" s="1645" t="s">
        <v>9372</v>
      </c>
      <c r="C4" s="1634"/>
      <c r="D4" s="1634"/>
      <c r="E4" s="1646" t="str">
        <f>IF(急性期施設名="","",急性期施設名)</f>
        <v/>
      </c>
      <c r="F4" s="1647"/>
      <c r="G4" s="1647"/>
      <c r="H4" s="1647"/>
      <c r="I4" s="1647"/>
      <c r="J4" s="1647"/>
      <c r="K4" s="1647"/>
      <c r="L4" s="1647"/>
      <c r="M4" s="1647"/>
      <c r="N4" s="1647"/>
      <c r="O4" s="1648"/>
      <c r="P4" s="1649" t="s">
        <v>9781</v>
      </c>
      <c r="Q4" s="1634"/>
      <c r="R4" s="1634"/>
      <c r="S4" s="1635"/>
      <c r="T4" s="1650" t="str">
        <f>IF(急性期医師!AB2="","",急性期医師!AB2)</f>
        <v/>
      </c>
      <c r="U4" s="1651"/>
      <c r="V4" s="1651"/>
      <c r="W4" s="1651"/>
      <c r="X4" s="1651"/>
      <c r="Y4" s="1651"/>
      <c r="Z4" s="1652"/>
      <c r="AA4" s="1653" t="s">
        <v>9375</v>
      </c>
      <c r="AB4" s="1654"/>
      <c r="AC4" s="1654"/>
      <c r="AD4" s="1646" t="str">
        <f>IF(回復期施設名="","",回復期施設名)</f>
        <v/>
      </c>
      <c r="AE4" s="1647"/>
      <c r="AF4" s="1647"/>
      <c r="AG4" s="1647"/>
      <c r="AH4" s="1647"/>
      <c r="AI4" s="1647"/>
      <c r="AJ4" s="1647"/>
      <c r="AK4" s="1647"/>
      <c r="AL4" s="1647"/>
      <c r="AM4" s="1647"/>
      <c r="AN4" s="1648"/>
      <c r="AO4" s="1658" t="s">
        <v>9781</v>
      </c>
      <c r="AP4" s="1659"/>
      <c r="AQ4" s="1659"/>
      <c r="AR4" s="1660"/>
      <c r="AS4" s="1650" t="str">
        <f>IF(回復期医師!AB2="","",回復期医師!AB2)</f>
        <v/>
      </c>
      <c r="AT4" s="1651"/>
      <c r="AU4" s="1651"/>
      <c r="AV4" s="1651"/>
      <c r="AW4" s="1651"/>
      <c r="AX4" s="1651"/>
      <c r="AY4" s="1651"/>
      <c r="AZ4" s="1652"/>
      <c r="BA4" s="154"/>
      <c r="BB4" s="1441"/>
      <c r="BC4" s="1442"/>
      <c r="BD4" s="1669"/>
      <c r="BE4" s="1670"/>
      <c r="BF4" s="1670"/>
      <c r="BG4" s="1670"/>
      <c r="BH4" s="1670"/>
      <c r="BI4" s="1670"/>
      <c r="BJ4" s="1670"/>
      <c r="BK4" s="1670"/>
      <c r="BL4" s="1670"/>
      <c r="BM4" s="1670"/>
      <c r="BN4" s="1670"/>
      <c r="BO4" s="1670"/>
      <c r="BP4" s="1670"/>
      <c r="BQ4" s="1670"/>
      <c r="BR4" s="1670"/>
      <c r="BS4" s="1670"/>
      <c r="BT4" s="1670"/>
      <c r="BU4" s="1670"/>
      <c r="BV4" s="1670"/>
      <c r="BW4" s="1670"/>
      <c r="BX4" s="1670"/>
      <c r="BY4" s="1670"/>
      <c r="BZ4" s="1670"/>
      <c r="CA4" s="1670"/>
      <c r="CB4" s="1671"/>
      <c r="CC4" s="1481"/>
      <c r="CD4" s="1482"/>
      <c r="CE4" s="1627" t="s">
        <v>9782</v>
      </c>
      <c r="CF4" s="1628"/>
      <c r="CG4" s="1628"/>
      <c r="CH4" s="1628"/>
      <c r="CI4" s="1327" t="str">
        <f>IF(回復期MSW!AE15="","",回復期MSW!AE15)</f>
        <v/>
      </c>
      <c r="CJ4" s="1328"/>
      <c r="CK4" s="1328"/>
      <c r="CL4" s="1328"/>
      <c r="CM4" s="1328"/>
      <c r="CN4" s="1328"/>
      <c r="CO4" s="1328"/>
      <c r="CP4" s="1631" t="str">
        <f>IF(回復期MSW!H15="","",回復期MSW!H15)</f>
        <v/>
      </c>
      <c r="CQ4" s="1632"/>
      <c r="CR4" s="1632"/>
      <c r="CS4" s="1632"/>
      <c r="CT4" s="1632"/>
      <c r="CU4" s="1632"/>
      <c r="CV4" s="1632"/>
      <c r="CW4" s="1632"/>
      <c r="CX4" s="1632"/>
      <c r="CY4" s="1632"/>
      <c r="CZ4" s="1633"/>
      <c r="DA4" s="1493"/>
      <c r="DB4" s="1493"/>
      <c r="DC4" s="1493"/>
      <c r="DD4" s="1493"/>
      <c r="DE4" s="1493"/>
      <c r="DF4" s="1493"/>
      <c r="DG4" s="1493"/>
    </row>
    <row r="5" spans="1:111" ht="27" customHeight="1" thickBot="1">
      <c r="B5" s="1655" t="s">
        <v>9074</v>
      </c>
      <c r="C5" s="1580"/>
      <c r="D5" s="1580"/>
      <c r="E5" s="1656" t="str">
        <f>IF(急性期入院日="","",急性期入院日)</f>
        <v/>
      </c>
      <c r="F5" s="1657"/>
      <c r="G5" s="1657"/>
      <c r="H5" s="1657"/>
      <c r="I5" s="1657"/>
      <c r="J5" s="1657"/>
      <c r="K5" s="1657"/>
      <c r="L5" s="1657"/>
      <c r="M5" s="1657"/>
      <c r="N5" s="1657"/>
      <c r="O5" s="1657"/>
      <c r="P5" s="1579" t="s">
        <v>6219</v>
      </c>
      <c r="Q5" s="1580"/>
      <c r="R5" s="1581"/>
      <c r="S5" s="1582" t="str">
        <f>IF(急性期退院日="","",急性期退院日)</f>
        <v/>
      </c>
      <c r="T5" s="1583"/>
      <c r="U5" s="1583"/>
      <c r="V5" s="1583"/>
      <c r="W5" s="1583"/>
      <c r="X5" s="1583"/>
      <c r="Y5" s="1583"/>
      <c r="Z5" s="1584"/>
      <c r="AA5" s="1585" t="s">
        <v>9074</v>
      </c>
      <c r="AB5" s="1586"/>
      <c r="AC5" s="1586"/>
      <c r="AD5" s="1587" t="str">
        <f>IF(回復期入院日="","",回復期入院日)</f>
        <v/>
      </c>
      <c r="AE5" s="1588"/>
      <c r="AF5" s="1588"/>
      <c r="AG5" s="1588"/>
      <c r="AH5" s="1588"/>
      <c r="AI5" s="1588"/>
      <c r="AJ5" s="1588"/>
      <c r="AK5" s="1588"/>
      <c r="AL5" s="1588"/>
      <c r="AM5" s="1588"/>
      <c r="AN5" s="1589"/>
      <c r="AO5" s="1586" t="s">
        <v>9783</v>
      </c>
      <c r="AP5" s="1586"/>
      <c r="AQ5" s="1586"/>
      <c r="AR5" s="1661" t="str">
        <f>IF(基本情報!X18="","",基本情報!X18)</f>
        <v/>
      </c>
      <c r="AS5" s="1662"/>
      <c r="AT5" s="1662"/>
      <c r="AU5" s="1662"/>
      <c r="AV5" s="1662"/>
      <c r="AW5" s="1662"/>
      <c r="AX5" s="1662"/>
      <c r="AY5" s="1662"/>
      <c r="AZ5" s="1663"/>
      <c r="BA5" s="154"/>
      <c r="BB5" s="1441"/>
      <c r="BC5" s="1442"/>
      <c r="BD5" s="1669"/>
      <c r="BE5" s="1670"/>
      <c r="BF5" s="1670"/>
      <c r="BG5" s="1670"/>
      <c r="BH5" s="1670"/>
      <c r="BI5" s="1670"/>
      <c r="BJ5" s="1670"/>
      <c r="BK5" s="1670"/>
      <c r="BL5" s="1670"/>
      <c r="BM5" s="1670"/>
      <c r="BN5" s="1670"/>
      <c r="BO5" s="1670"/>
      <c r="BP5" s="1670"/>
      <c r="BQ5" s="1670"/>
      <c r="BR5" s="1670"/>
      <c r="BS5" s="1670"/>
      <c r="BT5" s="1670"/>
      <c r="BU5" s="1670"/>
      <c r="BV5" s="1670"/>
      <c r="BW5" s="1670"/>
      <c r="BX5" s="1670"/>
      <c r="BY5" s="1670"/>
      <c r="BZ5" s="1670"/>
      <c r="CA5" s="1670"/>
      <c r="CB5" s="1671"/>
      <c r="CC5" s="1481"/>
      <c r="CD5" s="1482"/>
      <c r="CE5" s="1629"/>
      <c r="CF5" s="1630"/>
      <c r="CG5" s="1630"/>
      <c r="CH5" s="1630"/>
      <c r="CI5" s="1590" t="s">
        <v>9154</v>
      </c>
      <c r="CJ5" s="1590"/>
      <c r="CK5" s="1590"/>
      <c r="CL5" s="1591" t="str">
        <f>IF(回復期MSW!S15="","",回復期MSW!S15)</f>
        <v/>
      </c>
      <c r="CM5" s="1591"/>
      <c r="CN5" s="1591"/>
      <c r="CO5" s="1591"/>
      <c r="CP5" s="1591"/>
      <c r="CQ5" s="1591"/>
      <c r="CR5" s="1590" t="s">
        <v>9784</v>
      </c>
      <c r="CS5" s="1590"/>
      <c r="CT5" s="1590"/>
      <c r="CU5" s="1591" t="str">
        <f>IF(回復期MSW!Y15="","",回復期MSW!Y15)</f>
        <v/>
      </c>
      <c r="CV5" s="1591"/>
      <c r="CW5" s="1591"/>
      <c r="CX5" s="1591"/>
      <c r="CY5" s="1591"/>
      <c r="CZ5" s="1617"/>
      <c r="DA5" s="1493"/>
      <c r="DB5" s="1493"/>
      <c r="DC5" s="1493"/>
      <c r="DD5" s="1493"/>
      <c r="DE5" s="1493"/>
      <c r="DF5" s="1493"/>
      <c r="DG5" s="1493"/>
    </row>
    <row r="6" spans="1:111" ht="9" customHeight="1" thickBot="1">
      <c r="BB6" s="1441"/>
      <c r="BC6" s="1442"/>
      <c r="BD6" s="1669"/>
      <c r="BE6" s="1670"/>
      <c r="BF6" s="1670"/>
      <c r="BG6" s="1670"/>
      <c r="BH6" s="1670"/>
      <c r="BI6" s="1670"/>
      <c r="BJ6" s="1670"/>
      <c r="BK6" s="1670"/>
      <c r="BL6" s="1670"/>
      <c r="BM6" s="1670"/>
      <c r="BN6" s="1670"/>
      <c r="BO6" s="1670"/>
      <c r="BP6" s="1670"/>
      <c r="BQ6" s="1670"/>
      <c r="BR6" s="1670"/>
      <c r="BS6" s="1670"/>
      <c r="BT6" s="1670"/>
      <c r="BU6" s="1670"/>
      <c r="BV6" s="1670"/>
      <c r="BW6" s="1670"/>
      <c r="BX6" s="1670"/>
      <c r="BY6" s="1670"/>
      <c r="BZ6" s="1670"/>
      <c r="CA6" s="1670"/>
      <c r="CB6" s="1671"/>
      <c r="CC6" s="1481"/>
      <c r="CD6" s="1482"/>
      <c r="CE6" s="1618" t="s">
        <v>1604</v>
      </c>
      <c r="CF6" s="1452"/>
      <c r="CG6" s="1452"/>
      <c r="CH6" s="1491"/>
      <c r="CI6" s="1621" t="str">
        <f>IF(回復期MSW!E16=TRUE,"福祉用具貸与 ","")
&amp;IF(回復期MSW!J16=TRUE,"訪問看護 ","")
&amp;IF(回復期MSW!N16=TRUE,"訪問診療 ","")
&amp;IF(回復期MSW!R16=TRUE,"訪問リハビリ ","")
&amp;IF(回復期MSW!W16=TRUE,"通所系サービス ","")
&amp;IF(回復期MSW!AB16=TRUE,"小規模多機能 ","")
&amp;IF(回復期MSW!AG16=TRUE,"他","")</f>
        <v/>
      </c>
      <c r="CJ6" s="1622"/>
      <c r="CK6" s="1622"/>
      <c r="CL6" s="1622"/>
      <c r="CM6" s="1622"/>
      <c r="CN6" s="1622"/>
      <c r="CO6" s="1622"/>
      <c r="CP6" s="1622"/>
      <c r="CQ6" s="1622"/>
      <c r="CR6" s="1622"/>
      <c r="CS6" s="1622"/>
      <c r="CT6" s="1622"/>
      <c r="CU6" s="1622"/>
      <c r="CV6" s="1622"/>
      <c r="CW6" s="1622"/>
      <c r="CX6" s="1622"/>
      <c r="CY6" s="1622"/>
      <c r="CZ6" s="1623"/>
      <c r="DA6" s="1493"/>
      <c r="DB6" s="1493"/>
      <c r="DC6" s="1493"/>
      <c r="DD6" s="1493"/>
      <c r="DE6" s="1493"/>
      <c r="DF6" s="1493"/>
      <c r="DG6" s="1493"/>
    </row>
    <row r="7" spans="1:111" ht="27" customHeight="1" thickBot="1">
      <c r="B7" s="1664" t="s">
        <v>11450</v>
      </c>
      <c r="C7" s="1593"/>
      <c r="D7" s="1593"/>
      <c r="E7" s="1593"/>
      <c r="F7" s="1593"/>
      <c r="G7" s="1593"/>
      <c r="H7" s="1593"/>
      <c r="I7" s="1593"/>
      <c r="J7" s="1593"/>
      <c r="K7" s="1593"/>
      <c r="L7" s="1593"/>
      <c r="M7" s="1593"/>
      <c r="N7" s="1593"/>
      <c r="O7" s="1593"/>
      <c r="P7" s="1593"/>
      <c r="Q7" s="1593"/>
      <c r="R7" s="1593"/>
      <c r="S7" s="1593"/>
      <c r="T7" s="1593"/>
      <c r="U7" s="1593"/>
      <c r="V7" s="1593"/>
      <c r="W7" s="1593"/>
      <c r="X7" s="1593"/>
      <c r="Y7" s="1593"/>
      <c r="Z7" s="1665"/>
      <c r="AA7" s="1592" t="s">
        <v>9785</v>
      </c>
      <c r="AB7" s="1593"/>
      <c r="AC7" s="1593"/>
      <c r="AD7" s="1593"/>
      <c r="AE7" s="1593"/>
      <c r="AF7" s="1593"/>
      <c r="AG7" s="1593"/>
      <c r="AH7" s="1593"/>
      <c r="AI7" s="1593"/>
      <c r="AJ7" s="1593"/>
      <c r="AK7" s="1593"/>
      <c r="AL7" s="1593"/>
      <c r="AM7" s="1593"/>
      <c r="AN7" s="1593"/>
      <c r="AO7" s="1593"/>
      <c r="AP7" s="1593"/>
      <c r="AQ7" s="1593"/>
      <c r="AR7" s="1593"/>
      <c r="AS7" s="1593"/>
      <c r="AT7" s="1593"/>
      <c r="AU7" s="1593"/>
      <c r="AV7" s="1593"/>
      <c r="AW7" s="1593"/>
      <c r="AX7" s="1593"/>
      <c r="AY7" s="1593"/>
      <c r="AZ7" s="1594"/>
      <c r="BB7" s="1520"/>
      <c r="BC7" s="1521"/>
      <c r="BD7" s="1672"/>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4"/>
      <c r="CC7" s="1481"/>
      <c r="CD7" s="1482"/>
      <c r="CE7" s="1619"/>
      <c r="CF7" s="1620"/>
      <c r="CG7" s="1620"/>
      <c r="CH7" s="1521"/>
      <c r="CI7" s="1624"/>
      <c r="CJ7" s="1625"/>
      <c r="CK7" s="1625"/>
      <c r="CL7" s="1625"/>
      <c r="CM7" s="1625"/>
      <c r="CN7" s="1625"/>
      <c r="CO7" s="1625"/>
      <c r="CP7" s="1625"/>
      <c r="CQ7" s="1625"/>
      <c r="CR7" s="1625"/>
      <c r="CS7" s="1625"/>
      <c r="CT7" s="1625"/>
      <c r="CU7" s="1625"/>
      <c r="CV7" s="1625"/>
      <c r="CW7" s="1625"/>
      <c r="CX7" s="1625"/>
      <c r="CY7" s="1625"/>
      <c r="CZ7" s="1626"/>
      <c r="DA7" s="1493"/>
      <c r="DB7" s="1493"/>
      <c r="DC7" s="1493"/>
      <c r="DD7" s="1493"/>
      <c r="DE7" s="1493"/>
      <c r="DF7" s="1493"/>
      <c r="DG7" s="1493"/>
    </row>
    <row r="8" spans="1:111" ht="27" customHeight="1">
      <c r="A8" s="147"/>
      <c r="B8" s="1561" t="s">
        <v>9073</v>
      </c>
      <c r="C8" s="1562"/>
      <c r="D8" s="1562"/>
      <c r="E8" s="1562"/>
      <c r="F8" s="1563" t="str">
        <f>IF(急性期医師!E9="","",IF(急性期医師!E9=0,"",IF(急性期医師!E9=1,"右",IF(急性期医師!E9=2,"左",IF(急性期医師!E9=3,"中央",IF(急性期医師!E9=4,"両側"))))))</f>
        <v/>
      </c>
      <c r="G8" s="1564"/>
      <c r="H8" s="1564"/>
      <c r="I8" s="1564"/>
      <c r="J8" s="1564"/>
      <c r="K8" s="1564"/>
      <c r="L8" s="1564"/>
      <c r="M8" s="1565"/>
      <c r="N8" s="1566" t="s">
        <v>9730</v>
      </c>
      <c r="O8" s="1567"/>
      <c r="P8" s="1567"/>
      <c r="Q8" s="1568"/>
      <c r="R8" s="1569" t="str">
        <f>IF(急性期医師!V9="","",IF(急性期医師!V9=0,"",IF(急性期医師!V9=1,"皮質",IF(急性期医師!V9=2,"皮質下",IF(急性期医師!V9=3,"皮質＋皮質下")))))</f>
        <v/>
      </c>
      <c r="S8" s="1570"/>
      <c r="T8" s="1570"/>
      <c r="U8" s="1570"/>
      <c r="V8" s="1570"/>
      <c r="W8" s="1570"/>
      <c r="X8" s="1570"/>
      <c r="Y8" s="1570"/>
      <c r="Z8" s="1571"/>
      <c r="AA8" s="1572" t="s">
        <v>9417</v>
      </c>
      <c r="AB8" s="1573"/>
      <c r="AC8" s="1573"/>
      <c r="AD8" s="1574"/>
      <c r="AE8" s="1575" t="str">
        <f>IF(回復期看護師!E5=1,"良好",IF(回復期看護師!E5=2,"不良",""))</f>
        <v/>
      </c>
      <c r="AF8" s="1575"/>
      <c r="AG8" s="1575"/>
      <c r="AH8" s="1575"/>
      <c r="AI8" s="1576" t="s">
        <v>9298</v>
      </c>
      <c r="AJ8" s="1576"/>
      <c r="AK8" s="1576"/>
      <c r="AL8" s="1577" t="str">
        <f>IF(回復期看護師!M5=1,"無",IF(回復期看護師!M5=2,"適合",IF(回復期看護師!M5=3,"不適合","")))</f>
        <v/>
      </c>
      <c r="AM8" s="1577"/>
      <c r="AN8" s="1577"/>
      <c r="AO8" s="1577"/>
      <c r="AP8" s="1578"/>
      <c r="AQ8" s="1517" t="s">
        <v>9127</v>
      </c>
      <c r="AR8" s="1518"/>
      <c r="AS8" s="1518"/>
      <c r="AT8" s="1519"/>
      <c r="AU8" s="1108" t="str">
        <f>IF(回復期看護師!E6="","",IF(回復期看護師!E6=1,"経口自立",IF(回復期看護師!E6=2,"経口介助",IF(回復期看護師!E6=3,"経口胃管",IF(回復期看護師!E6=4,"遺漏",IF(回復期看護師!E6=5,"IVH",IF(回復期看護師!E6=6,"抹消輸液","")))))))</f>
        <v/>
      </c>
      <c r="AV8" s="1109"/>
      <c r="AW8" s="1109"/>
      <c r="AX8" s="1109"/>
      <c r="AY8" s="1109"/>
      <c r="AZ8" s="1478"/>
      <c r="BA8" s="155"/>
      <c r="BB8" s="1451" t="s">
        <v>9786</v>
      </c>
      <c r="BC8" s="1452"/>
      <c r="BD8" s="1595" t="str">
        <f>IF(回復期リハビリ!E15="","",回復期リハビリ!E15)</f>
        <v/>
      </c>
      <c r="BE8" s="1596"/>
      <c r="BF8" s="1596"/>
      <c r="BG8" s="1596"/>
      <c r="BH8" s="1596"/>
      <c r="BI8" s="1596"/>
      <c r="BJ8" s="1596"/>
      <c r="BK8" s="1596"/>
      <c r="BL8" s="1596"/>
      <c r="BM8" s="1596"/>
      <c r="BN8" s="1596"/>
      <c r="BO8" s="1596"/>
      <c r="BP8" s="1596"/>
      <c r="BQ8" s="1596"/>
      <c r="BR8" s="1596"/>
      <c r="BS8" s="1596"/>
      <c r="BT8" s="1596"/>
      <c r="BU8" s="1596"/>
      <c r="BV8" s="1596"/>
      <c r="BW8" s="1596"/>
      <c r="BX8" s="1596"/>
      <c r="BY8" s="1596"/>
      <c r="BZ8" s="1596"/>
      <c r="CA8" s="1596"/>
      <c r="CB8" s="1597"/>
      <c r="CC8" s="1481"/>
      <c r="CD8" s="1482"/>
      <c r="CE8" s="1601" t="s">
        <v>9731</v>
      </c>
      <c r="CF8" s="1602"/>
      <c r="CG8" s="1602"/>
      <c r="CH8" s="1603"/>
      <c r="CI8" s="1607"/>
      <c r="CJ8" s="1608"/>
      <c r="CK8" s="1608"/>
      <c r="CL8" s="1608"/>
      <c r="CM8" s="1608"/>
      <c r="CN8" s="1608"/>
      <c r="CO8" s="1608"/>
      <c r="CP8" s="1608"/>
      <c r="CQ8" s="1608"/>
      <c r="CR8" s="1608"/>
      <c r="CS8" s="1608"/>
      <c r="CT8" s="1608"/>
      <c r="CU8" s="1608"/>
      <c r="CV8" s="1608"/>
      <c r="CW8" s="1608"/>
      <c r="CX8" s="1608"/>
      <c r="CY8" s="1608"/>
      <c r="CZ8" s="1609"/>
      <c r="DA8" s="1493"/>
      <c r="DB8" s="1493"/>
      <c r="DC8" s="1493"/>
      <c r="DD8" s="1493"/>
      <c r="DE8" s="1493"/>
      <c r="DF8" s="1493"/>
      <c r="DG8" s="1493"/>
    </row>
    <row r="9" spans="1:111" ht="27" customHeight="1" thickBot="1">
      <c r="A9" s="148"/>
      <c r="B9" s="1543" t="s">
        <v>9072</v>
      </c>
      <c r="C9" s="1544"/>
      <c r="D9" s="1544"/>
      <c r="E9" s="1544"/>
      <c r="F9" s="1545" t="str">
        <f>CONCATENATE(IF(急性期医師!E10=TRUE,"内頸動脈 ",""),IF(急性期医師!J10=TRUE,"前交通動脈 ",""),IF(急性期医師!O10=TRUE,"前大脳動脈 ",""),IF(急性期医師!T10=TRUE,"中大脳動脈 ",""),IF(急性期医師!Y10=TRUE,"椎骨脳底動脈 ",""),IF(急性期医師!AE10=TRUE,"前頭葉 ",""),IF(急性期医師!E11=TRUE,"前頂葉 ",""),IF(急性期医師!I11=TRUE,"側頭葉 ",""),IF(急性期医師!M11=TRUE,"後頭葉 ",""),IF(急性期医師!Q11=TRUE,"被殻 ",""),IF(急性期医師!U11=TRUE,"視床 ",""),IF(急性期医師!Y11=TRUE,"小脳 ",""),IF(急性期医師!AB11=TRUE,"中脳 ",""),IF(急性期医師!AE11=TRUE,"橋 ",""),IF(急性期医師!AG11=TRUE,"延髄",""))</f>
        <v/>
      </c>
      <c r="G9" s="1546"/>
      <c r="H9" s="1546"/>
      <c r="I9" s="1546"/>
      <c r="J9" s="1546"/>
      <c r="K9" s="1546"/>
      <c r="L9" s="1546"/>
      <c r="M9" s="1546"/>
      <c r="N9" s="1546"/>
      <c r="O9" s="1546"/>
      <c r="P9" s="1546"/>
      <c r="Q9" s="1546"/>
      <c r="R9" s="1546"/>
      <c r="S9" s="1546"/>
      <c r="T9" s="1546"/>
      <c r="U9" s="1546"/>
      <c r="V9" s="1546"/>
      <c r="W9" s="1546"/>
      <c r="X9" s="1546"/>
      <c r="Y9" s="1546"/>
      <c r="Z9" s="1547"/>
      <c r="AA9" s="1548" t="s">
        <v>9787</v>
      </c>
      <c r="AB9" s="1549"/>
      <c r="AC9" s="1550"/>
      <c r="AD9" s="1551" t="str">
        <f>IF(回復期看護師!I7="","",回復期看護師!I7)</f>
        <v/>
      </c>
      <c r="AE9" s="1552"/>
      <c r="AF9" s="1552"/>
      <c r="AG9" s="1552"/>
      <c r="AH9" s="1552"/>
      <c r="AI9" s="1552"/>
      <c r="AJ9" s="1552"/>
      <c r="AK9" s="1552"/>
      <c r="AL9" s="1552"/>
      <c r="AM9" s="1552"/>
      <c r="AN9" s="1552"/>
      <c r="AO9" s="1552"/>
      <c r="AP9" s="1552"/>
      <c r="AQ9" s="1552"/>
      <c r="AR9" s="1552"/>
      <c r="AS9" s="1552"/>
      <c r="AT9" s="1552"/>
      <c r="AU9" s="1552"/>
      <c r="AV9" s="1552"/>
      <c r="AW9" s="1553" t="s">
        <v>9732</v>
      </c>
      <c r="AX9" s="1553"/>
      <c r="AY9" s="1553"/>
      <c r="AZ9" s="1554"/>
      <c r="BA9" s="156"/>
      <c r="BB9" s="1441"/>
      <c r="BC9" s="1442"/>
      <c r="BD9" s="1453"/>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5"/>
      <c r="CC9" s="1481"/>
      <c r="CD9" s="1482"/>
      <c r="CE9" s="1604"/>
      <c r="CF9" s="1605"/>
      <c r="CG9" s="1605"/>
      <c r="CH9" s="1606"/>
      <c r="CI9" s="1610"/>
      <c r="CJ9" s="1611"/>
      <c r="CK9" s="1611"/>
      <c r="CL9" s="1611"/>
      <c r="CM9" s="1611"/>
      <c r="CN9" s="1611"/>
      <c r="CO9" s="1611"/>
      <c r="CP9" s="1611"/>
      <c r="CQ9" s="1611"/>
      <c r="CR9" s="1611"/>
      <c r="CS9" s="1611"/>
      <c r="CT9" s="1611"/>
      <c r="CU9" s="1611"/>
      <c r="CV9" s="1611"/>
      <c r="CW9" s="1611"/>
      <c r="CX9" s="1611"/>
      <c r="CY9" s="1611"/>
      <c r="CZ9" s="1612"/>
      <c r="DA9" s="1493"/>
      <c r="DB9" s="1493"/>
      <c r="DC9" s="1493"/>
      <c r="DD9" s="1493"/>
      <c r="DE9" s="1493"/>
      <c r="DF9" s="1493"/>
      <c r="DG9" s="1493"/>
    </row>
    <row r="10" spans="1:111" ht="27" customHeight="1" thickBot="1">
      <c r="A10" s="148"/>
      <c r="B10" s="1522" t="s">
        <v>9734</v>
      </c>
      <c r="C10" s="1523"/>
      <c r="D10" s="1523"/>
      <c r="E10" s="1523"/>
      <c r="F10" s="1524" t="str">
        <f>IF(回復期医師!E11="","",回復期医師!E11)</f>
        <v/>
      </c>
      <c r="G10" s="1419"/>
      <c r="H10" s="1419"/>
      <c r="I10" s="1419"/>
      <c r="J10" s="1419"/>
      <c r="K10" s="1419"/>
      <c r="L10" s="1419"/>
      <c r="M10" s="1419"/>
      <c r="N10" s="1419"/>
      <c r="O10" s="1419"/>
      <c r="P10" s="1419"/>
      <c r="Q10" s="1419"/>
      <c r="R10" s="1419"/>
      <c r="S10" s="1419"/>
      <c r="T10" s="1419"/>
      <c r="U10" s="1419"/>
      <c r="V10" s="1419"/>
      <c r="W10" s="1419"/>
      <c r="X10" s="1419"/>
      <c r="Y10" s="1419"/>
      <c r="Z10" s="1525"/>
      <c r="AA10" s="1526" t="s">
        <v>9128</v>
      </c>
      <c r="AB10" s="1527"/>
      <c r="AC10" s="1528"/>
      <c r="AD10" s="1529" t="str">
        <f>IF(回復期看護師!E9="","",IF(回復期看護師!E9=1,"自立",IF(回復期看護師!E9=2,"トイレ誘導",IF(回復期看護師!E9=3,"ポータブル",IF(回復期看護師!E9=4,"便器",IF(回復期看護師!E9=5,"おむつ",""))))))</f>
        <v/>
      </c>
      <c r="AE10" s="1530"/>
      <c r="AF10" s="1530"/>
      <c r="AG10" s="1530"/>
      <c r="AH10" s="1530"/>
      <c r="AI10" s="1531"/>
      <c r="AJ10" s="1532" t="s">
        <v>9129</v>
      </c>
      <c r="AK10" s="1527"/>
      <c r="AL10" s="1528"/>
      <c r="AM10" s="1533" t="str">
        <f>IF(回復期看護師!E10="","",IF(回復期看護師!E10=1,"自立",IF(回復期看護師!E10=2,"トイレ誘導",IF(回復期看護師!E10=3,"ポータブル",IF(回復期看護師!E10=4,"尿器",IF(回復期看護師!E10=5,"おむつ",IF(回復期看護師!E10=6,"間歇導尿",IF(回復期看護師!E10=7,"留置カテ",""))))))))</f>
        <v/>
      </c>
      <c r="AN10" s="1534"/>
      <c r="AO10" s="1534"/>
      <c r="AP10" s="1534"/>
      <c r="AQ10" s="1534"/>
      <c r="AR10" s="1535"/>
      <c r="AS10" s="1536" t="s">
        <v>9131</v>
      </c>
      <c r="AT10" s="1323"/>
      <c r="AU10" s="1537"/>
      <c r="AV10" s="1533" t="str">
        <f>IF(回復期看護師!E11="","",IF(回復期看護師!E11=1,"自立",IF(回復期看護師!E11=2,"浴槽入浴",IF(回復期看護師!E11=3,"機械浴",IF(回復期看護師!E11=4,"シャワー浴",IF(回復期看護師!E11=5,"ベッド上清拭",""))))))</f>
        <v/>
      </c>
      <c r="AW10" s="1534"/>
      <c r="AX10" s="1534"/>
      <c r="AY10" s="1534"/>
      <c r="AZ10" s="1538"/>
      <c r="BA10" s="157"/>
      <c r="BB10" s="1441"/>
      <c r="BC10" s="1442"/>
      <c r="BD10" s="1453"/>
      <c r="BE10" s="1454"/>
      <c r="BF10" s="1454"/>
      <c r="BG10" s="1454"/>
      <c r="BH10" s="1454"/>
      <c r="BI10" s="1454"/>
      <c r="BJ10" s="1454"/>
      <c r="BK10" s="1454"/>
      <c r="BL10" s="1454"/>
      <c r="BM10" s="1454"/>
      <c r="BN10" s="1454"/>
      <c r="BO10" s="1454"/>
      <c r="BP10" s="1454"/>
      <c r="BQ10" s="1454"/>
      <c r="BR10" s="1454"/>
      <c r="BS10" s="1454"/>
      <c r="BT10" s="1454"/>
      <c r="BU10" s="1454"/>
      <c r="BV10" s="1454"/>
      <c r="BW10" s="1454"/>
      <c r="BX10" s="1454"/>
      <c r="BY10" s="1454"/>
      <c r="BZ10" s="1454"/>
      <c r="CA10" s="1454"/>
      <c r="CB10" s="1455"/>
      <c r="CC10" s="1481"/>
      <c r="CD10" s="1482"/>
      <c r="CE10" s="1490" t="s">
        <v>9733</v>
      </c>
      <c r="CF10" s="1555"/>
      <c r="CG10" s="1295" t="str">
        <f>IF(回復期MSW!E17="","",回復期MSW!E17)</f>
        <v/>
      </c>
      <c r="CH10" s="1295"/>
      <c r="CI10" s="1295"/>
      <c r="CJ10" s="1295"/>
      <c r="CK10" s="1295"/>
      <c r="CL10" s="1295"/>
      <c r="CM10" s="1295"/>
      <c r="CN10" s="1295"/>
      <c r="CO10" s="1295"/>
      <c r="CP10" s="1295"/>
      <c r="CQ10" s="1295"/>
      <c r="CR10" s="1295"/>
      <c r="CS10" s="1295"/>
      <c r="CT10" s="1295"/>
      <c r="CU10" s="1295"/>
      <c r="CV10" s="1295"/>
      <c r="CW10" s="1295"/>
      <c r="CX10" s="1295"/>
      <c r="CY10" s="1295"/>
      <c r="CZ10" s="1296"/>
      <c r="DA10" s="1493"/>
      <c r="DB10" s="1493"/>
      <c r="DC10" s="1493"/>
      <c r="DD10" s="1493"/>
      <c r="DE10" s="1493"/>
      <c r="DF10" s="1493"/>
      <c r="DG10" s="1493"/>
    </row>
    <row r="11" spans="1:111" ht="27" customHeight="1" thickBot="1">
      <c r="A11" s="148"/>
      <c r="B11" s="1494" t="s">
        <v>9788</v>
      </c>
      <c r="C11" s="1495"/>
      <c r="D11" s="971" t="str">
        <f>IF(急性期医師!E18="","",急性期医師!E18)</f>
        <v/>
      </c>
      <c r="E11" s="972"/>
      <c r="F11" s="972"/>
      <c r="G11" s="972"/>
      <c r="H11" s="972"/>
      <c r="I11" s="972"/>
      <c r="J11" s="972"/>
      <c r="K11" s="972"/>
      <c r="L11" s="972"/>
      <c r="M11" s="972"/>
      <c r="N11" s="972"/>
      <c r="O11" s="972"/>
      <c r="P11" s="972"/>
      <c r="Q11" s="972"/>
      <c r="R11" s="972"/>
      <c r="S11" s="972"/>
      <c r="T11" s="972"/>
      <c r="U11" s="972"/>
      <c r="V11" s="972"/>
      <c r="W11" s="972"/>
      <c r="X11" s="972"/>
      <c r="Y11" s="972"/>
      <c r="Z11" s="1500"/>
      <c r="AA11" s="1096" t="s">
        <v>9235</v>
      </c>
      <c r="AB11" s="984"/>
      <c r="AC11" s="984"/>
      <c r="AD11" s="984"/>
      <c r="AE11" s="1505" t="str">
        <f>IF(回復期看護師!E13="","",IF(回復期看護師!E13=1,"なし",IF(回復期看護師!E13=2,"あり","")))</f>
        <v/>
      </c>
      <c r="AF11" s="1506"/>
      <c r="AG11" s="1507" t="str">
        <f>CONCATENATE(IF(回復期看護師!J14=TRUE,"幻覚・幻聴,",""),IF(回復期看護師!N14=TRUE,"不隠,",""),IF(回復期看護師!R14=TRUE,"昼夜逆転,",""),IF(回復期看護師!W14=TRUE,"暴力,",""),IF(回復期看護師!AA14=TRUE,"徘徊,",""),IF(回復期看護師!AE14=TRUE,"不潔行為,",""),IF(回復期看護師!J15=TRUE,"興奮,",""),IF(回復期看護師!N15=TRUE,"妄想,",""),IF(回復期看護師!R15=TRUE,"介護への抵抗,",""),IF(回復期看護師!W15=TRUE,"不眠,",""),IF(回復期看護師!AA15=TRUE,"転倒転落,",""),IF(回復期看護師!AE15=TRUE,"精神症状",""))</f>
        <v/>
      </c>
      <c r="AH11" s="1508"/>
      <c r="AI11" s="1508"/>
      <c r="AJ11" s="1508"/>
      <c r="AK11" s="1508"/>
      <c r="AL11" s="1508"/>
      <c r="AM11" s="1508"/>
      <c r="AN11" s="1508"/>
      <c r="AO11" s="1508"/>
      <c r="AP11" s="1508"/>
      <c r="AQ11" s="1508"/>
      <c r="AR11" s="1508"/>
      <c r="AS11" s="1508"/>
      <c r="AT11" s="1508"/>
      <c r="AU11" s="1508"/>
      <c r="AV11" s="1508"/>
      <c r="AW11" s="1508"/>
      <c r="AX11" s="1508"/>
      <c r="AY11" s="1508"/>
      <c r="AZ11" s="1509"/>
      <c r="BA11" s="158"/>
      <c r="BB11" s="1441"/>
      <c r="BC11" s="1442"/>
      <c r="BD11" s="1453"/>
      <c r="BE11" s="1454"/>
      <c r="BF11" s="1454"/>
      <c r="BG11" s="1454"/>
      <c r="BH11" s="1454"/>
      <c r="BI11" s="1454"/>
      <c r="BJ11" s="1454"/>
      <c r="BK11" s="1454"/>
      <c r="BL11" s="1454"/>
      <c r="BM11" s="1454"/>
      <c r="BN11" s="1454"/>
      <c r="BO11" s="1454"/>
      <c r="BP11" s="1454"/>
      <c r="BQ11" s="1454"/>
      <c r="BR11" s="1454"/>
      <c r="BS11" s="1454"/>
      <c r="BT11" s="1454"/>
      <c r="BU11" s="1454"/>
      <c r="BV11" s="1454"/>
      <c r="BW11" s="1454"/>
      <c r="BX11" s="1454"/>
      <c r="BY11" s="1454"/>
      <c r="BZ11" s="1454"/>
      <c r="CA11" s="1454"/>
      <c r="CB11" s="1455"/>
      <c r="CC11" s="1481"/>
      <c r="CD11" s="1482"/>
      <c r="CE11" s="1556"/>
      <c r="CF11" s="1557"/>
      <c r="CG11" s="1295"/>
      <c r="CH11" s="1295"/>
      <c r="CI11" s="1295"/>
      <c r="CJ11" s="1295"/>
      <c r="CK11" s="1295"/>
      <c r="CL11" s="1295"/>
      <c r="CM11" s="1295"/>
      <c r="CN11" s="1295"/>
      <c r="CO11" s="1295"/>
      <c r="CP11" s="1295"/>
      <c r="CQ11" s="1295"/>
      <c r="CR11" s="1295"/>
      <c r="CS11" s="1295"/>
      <c r="CT11" s="1295"/>
      <c r="CU11" s="1295"/>
      <c r="CV11" s="1295"/>
      <c r="CW11" s="1295"/>
      <c r="CX11" s="1295"/>
      <c r="CY11" s="1295"/>
      <c r="CZ11" s="1296"/>
      <c r="DA11" s="149"/>
      <c r="DB11" s="149"/>
      <c r="DC11" s="149"/>
      <c r="DD11" s="149"/>
      <c r="DE11" s="149"/>
      <c r="DF11" s="149"/>
      <c r="DG11" s="149"/>
    </row>
    <row r="12" spans="1:111" ht="27" customHeight="1" thickBot="1">
      <c r="A12" s="148"/>
      <c r="B12" s="1496"/>
      <c r="C12" s="1497"/>
      <c r="D12" s="974"/>
      <c r="E12" s="975"/>
      <c r="F12" s="975"/>
      <c r="G12" s="975"/>
      <c r="H12" s="975"/>
      <c r="I12" s="975"/>
      <c r="J12" s="975"/>
      <c r="K12" s="975"/>
      <c r="L12" s="975"/>
      <c r="M12" s="975"/>
      <c r="N12" s="975"/>
      <c r="O12" s="975"/>
      <c r="P12" s="975"/>
      <c r="Q12" s="975"/>
      <c r="R12" s="975"/>
      <c r="S12" s="975"/>
      <c r="T12" s="975"/>
      <c r="U12" s="975"/>
      <c r="V12" s="975"/>
      <c r="W12" s="975"/>
      <c r="X12" s="975"/>
      <c r="Y12" s="975"/>
      <c r="Z12" s="1501"/>
      <c r="AA12" s="1510" t="s">
        <v>9738</v>
      </c>
      <c r="AB12" s="1511"/>
      <c r="AC12" s="1512"/>
      <c r="AD12" s="1517" t="s">
        <v>9259</v>
      </c>
      <c r="AE12" s="1518"/>
      <c r="AF12" s="1518"/>
      <c r="AG12" s="1518"/>
      <c r="AH12" s="1519"/>
      <c r="AI12" s="1539" t="str">
        <f>IF(回復期看護師!J18="","",回復期看護師!J18)</f>
        <v/>
      </c>
      <c r="AJ12" s="1540"/>
      <c r="AK12" s="1540"/>
      <c r="AL12" s="1540"/>
      <c r="AM12" s="1540"/>
      <c r="AN12" s="1541" t="s">
        <v>9789</v>
      </c>
      <c r="AO12" s="1539"/>
      <c r="AP12" s="1439" t="str">
        <f>IF(回復期看護師!N18="","",回復期看護師!N18)</f>
        <v/>
      </c>
      <c r="AQ12" s="1272"/>
      <c r="AR12" s="1272"/>
      <c r="AS12" s="1272"/>
      <c r="AT12" s="1440"/>
      <c r="AU12" s="1449" t="str">
        <f>IF(回復期看護師!T18="","",回復期看護師!T18&amp;IF(回復期看護師!V18="","","/"&amp;回復期看護師!V18))</f>
        <v/>
      </c>
      <c r="AV12" s="1450"/>
      <c r="AW12" s="1450"/>
      <c r="AX12" s="1450"/>
      <c r="AY12" s="1450" t="s">
        <v>1580</v>
      </c>
      <c r="AZ12" s="1542"/>
      <c r="BA12" s="159"/>
      <c r="BB12" s="1520"/>
      <c r="BC12" s="1521"/>
      <c r="BD12" s="1598"/>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600"/>
      <c r="CC12" s="1483"/>
      <c r="CD12" s="1484"/>
      <c r="CE12" s="1558"/>
      <c r="CF12" s="1257"/>
      <c r="CG12" s="1559"/>
      <c r="CH12" s="1559"/>
      <c r="CI12" s="1559"/>
      <c r="CJ12" s="1559"/>
      <c r="CK12" s="1559"/>
      <c r="CL12" s="1559"/>
      <c r="CM12" s="1559"/>
      <c r="CN12" s="1559"/>
      <c r="CO12" s="1559"/>
      <c r="CP12" s="1559"/>
      <c r="CQ12" s="1559"/>
      <c r="CR12" s="1559"/>
      <c r="CS12" s="1559"/>
      <c r="CT12" s="1559"/>
      <c r="CU12" s="1559"/>
      <c r="CV12" s="1559"/>
      <c r="CW12" s="1559"/>
      <c r="CX12" s="1559"/>
      <c r="CY12" s="1559"/>
      <c r="CZ12" s="1560"/>
      <c r="DA12" s="149"/>
      <c r="DB12" s="149"/>
      <c r="DC12" s="149"/>
      <c r="DD12" s="149"/>
      <c r="DE12" s="149"/>
      <c r="DF12" s="149"/>
      <c r="DG12" s="149"/>
    </row>
    <row r="13" spans="1:111" ht="27" customHeight="1">
      <c r="A13" s="148"/>
      <c r="B13" s="1496"/>
      <c r="C13" s="1497"/>
      <c r="D13" s="974"/>
      <c r="E13" s="975"/>
      <c r="F13" s="975"/>
      <c r="G13" s="975"/>
      <c r="H13" s="975"/>
      <c r="I13" s="975"/>
      <c r="J13" s="975"/>
      <c r="K13" s="975"/>
      <c r="L13" s="975"/>
      <c r="M13" s="975"/>
      <c r="N13" s="975"/>
      <c r="O13" s="975"/>
      <c r="P13" s="975"/>
      <c r="Q13" s="975"/>
      <c r="R13" s="975"/>
      <c r="S13" s="975"/>
      <c r="T13" s="975"/>
      <c r="U13" s="975"/>
      <c r="V13" s="975"/>
      <c r="W13" s="975"/>
      <c r="X13" s="975"/>
      <c r="Y13" s="975"/>
      <c r="Z13" s="1501"/>
      <c r="AA13" s="1513"/>
      <c r="AB13" s="1514"/>
      <c r="AC13" s="1442"/>
      <c r="AD13" s="1352" t="s">
        <v>9262</v>
      </c>
      <c r="AE13" s="1353"/>
      <c r="AF13" s="1353"/>
      <c r="AG13" s="1353"/>
      <c r="AH13" s="1354"/>
      <c r="AI13" s="960" t="str">
        <f>IF(回復期看護師!J19="","",回復期看護師!J19)</f>
        <v/>
      </c>
      <c r="AJ13" s="961"/>
      <c r="AK13" s="961"/>
      <c r="AL13" s="961"/>
      <c r="AM13" s="961"/>
      <c r="AN13" s="1438" t="s">
        <v>9790</v>
      </c>
      <c r="AO13" s="1188"/>
      <c r="AP13" s="1439" t="str">
        <f>IF(回復期看護師!N19="","",回復期看護師!N19)</f>
        <v/>
      </c>
      <c r="AQ13" s="1272"/>
      <c r="AR13" s="1272"/>
      <c r="AS13" s="1272"/>
      <c r="AT13" s="1440"/>
      <c r="AU13" s="963" t="str">
        <f>IF(回復期看護師!T19="","",回復期看護師!T19&amp;IF(回復期看護師!V19="","","/"&amp;回復期看護師!V19))</f>
        <v/>
      </c>
      <c r="AV13" s="964"/>
      <c r="AW13" s="964"/>
      <c r="AX13" s="964"/>
      <c r="AY13" s="964" t="s">
        <v>1580</v>
      </c>
      <c r="AZ13" s="1421"/>
      <c r="BA13" s="159"/>
      <c r="BB13" s="1451" t="s">
        <v>9791</v>
      </c>
      <c r="BC13" s="1452"/>
      <c r="BD13" s="1453" t="str">
        <f>IF(回復期リハビリ!E24="","",回復期リハビリ!E24)</f>
        <v/>
      </c>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5"/>
      <c r="CC13" s="1459" t="s">
        <v>9735</v>
      </c>
      <c r="CD13" s="1460"/>
      <c r="CE13" s="1460"/>
      <c r="CF13" s="1460"/>
      <c r="CG13" s="1463" t="str">
        <f>IF(回復期MSW!E19="","",IF(回復期MSW!E19=1,"未申請",IF(回復期MSW!E19=2,"申請中",IF(回復期MSW!E19=3,"身体障害者手帳有り",""))))</f>
        <v/>
      </c>
      <c r="CH13" s="1463"/>
      <c r="CI13" s="1463"/>
      <c r="CJ13" s="1463"/>
      <c r="CK13" s="1463"/>
      <c r="CL13" s="1463"/>
      <c r="CM13" s="1463"/>
      <c r="CN13" s="1463"/>
      <c r="CO13" s="1108"/>
      <c r="CP13" s="160" t="s">
        <v>9792</v>
      </c>
      <c r="CQ13" s="1470" t="str">
        <f>IF(回復期MSW!T19="","",回復期MSW!T19)</f>
        <v/>
      </c>
      <c r="CR13" s="1470"/>
      <c r="CS13" s="161" t="s">
        <v>9736</v>
      </c>
      <c r="CT13" s="1432" t="str">
        <f>IF(回復期MSW!Y19="","",回復期MSW!Y19)</f>
        <v/>
      </c>
      <c r="CU13" s="1432"/>
      <c r="CV13" s="161" t="s">
        <v>9737</v>
      </c>
      <c r="CW13" s="160" t="s">
        <v>9793</v>
      </c>
      <c r="CX13" s="160"/>
      <c r="CY13" s="160"/>
      <c r="CZ13" s="162"/>
      <c r="DA13" s="150"/>
      <c r="DB13" s="150"/>
      <c r="DC13" s="150"/>
      <c r="DD13" s="150"/>
      <c r="DE13" s="150"/>
      <c r="DF13" s="150"/>
      <c r="DG13" s="150"/>
    </row>
    <row r="14" spans="1:111" ht="27" customHeight="1" thickBot="1">
      <c r="A14" s="148"/>
      <c r="B14" s="1496"/>
      <c r="C14" s="1497"/>
      <c r="D14" s="974"/>
      <c r="E14" s="975"/>
      <c r="F14" s="975"/>
      <c r="G14" s="975"/>
      <c r="H14" s="975"/>
      <c r="I14" s="975"/>
      <c r="J14" s="975"/>
      <c r="K14" s="975"/>
      <c r="L14" s="975"/>
      <c r="M14" s="975"/>
      <c r="N14" s="975"/>
      <c r="O14" s="975"/>
      <c r="P14" s="975"/>
      <c r="Q14" s="975"/>
      <c r="R14" s="975"/>
      <c r="S14" s="975"/>
      <c r="T14" s="975"/>
      <c r="U14" s="975"/>
      <c r="V14" s="975"/>
      <c r="W14" s="975"/>
      <c r="X14" s="975"/>
      <c r="Y14" s="975"/>
      <c r="Z14" s="1501"/>
      <c r="AA14" s="1513"/>
      <c r="AB14" s="1514"/>
      <c r="AC14" s="1442"/>
      <c r="AD14" s="1352" t="s">
        <v>9739</v>
      </c>
      <c r="AE14" s="1353"/>
      <c r="AF14" s="1353"/>
      <c r="AG14" s="1353"/>
      <c r="AH14" s="1354"/>
      <c r="AI14" s="960" t="str">
        <f>IF(回復期看護師!J20="","",回復期看護師!J20)</f>
        <v/>
      </c>
      <c r="AJ14" s="961"/>
      <c r="AK14" s="961"/>
      <c r="AL14" s="961"/>
      <c r="AM14" s="961"/>
      <c r="AN14" s="1438" t="s">
        <v>9794</v>
      </c>
      <c r="AO14" s="1188"/>
      <c r="AP14" s="1439" t="str">
        <f>IF(回復期看護師!N20="","",回復期看護師!N20)</f>
        <v/>
      </c>
      <c r="AQ14" s="1272"/>
      <c r="AR14" s="1272"/>
      <c r="AS14" s="1272"/>
      <c r="AT14" s="1440"/>
      <c r="AU14" s="963" t="str">
        <f>IF(回復期看護師!T20="","",回復期看護師!T20&amp;IF(回復期看護師!V20="","","/"&amp;回復期看護師!V20))</f>
        <v/>
      </c>
      <c r="AV14" s="964"/>
      <c r="AW14" s="964"/>
      <c r="AX14" s="964"/>
      <c r="AY14" s="964" t="s">
        <v>1580</v>
      </c>
      <c r="AZ14" s="1421"/>
      <c r="BA14" s="163"/>
      <c r="BB14" s="1441"/>
      <c r="BC14" s="1442"/>
      <c r="BD14" s="1453"/>
      <c r="BE14" s="1454"/>
      <c r="BF14" s="1454"/>
      <c r="BG14" s="1454"/>
      <c r="BH14" s="1454"/>
      <c r="BI14" s="1454"/>
      <c r="BJ14" s="1454"/>
      <c r="BK14" s="1454"/>
      <c r="BL14" s="1454"/>
      <c r="BM14" s="1454"/>
      <c r="BN14" s="1454"/>
      <c r="BO14" s="1454"/>
      <c r="BP14" s="1454"/>
      <c r="BQ14" s="1454"/>
      <c r="BR14" s="1454"/>
      <c r="BS14" s="1454"/>
      <c r="BT14" s="1454"/>
      <c r="BU14" s="1454"/>
      <c r="BV14" s="1454"/>
      <c r="BW14" s="1454"/>
      <c r="BX14" s="1454"/>
      <c r="BY14" s="1454"/>
      <c r="BZ14" s="1454"/>
      <c r="CA14" s="1454"/>
      <c r="CB14" s="1455"/>
      <c r="CC14" s="1461"/>
      <c r="CD14" s="1462"/>
      <c r="CE14" s="1462"/>
      <c r="CF14" s="1462"/>
      <c r="CG14" s="1471" t="str">
        <f>IF(回復期MSW!E20="","",IF(回復期MSW!E20=TRUE,"視覚 ","")
&amp;IF(回復期MSW!H20=TRUE,"聴覚 ","")
&amp;IF(回復期MSW!K20=TRUE,"言語 ","")
&amp;IF(回復期MSW!N20=TRUE,"肢体 ","")
&amp;IF(回復期MSW!Q20=TRUE,"内部",""))</f>
        <v/>
      </c>
      <c r="CH14" s="1472"/>
      <c r="CI14" s="1472"/>
      <c r="CJ14" s="1472"/>
      <c r="CK14" s="1472"/>
      <c r="CL14" s="1472"/>
      <c r="CM14" s="1473"/>
      <c r="CN14" s="1474" t="str">
        <f>IF(回復期MSW!V20="","",回復期MSW!V20)</f>
        <v/>
      </c>
      <c r="CO14" s="1475"/>
      <c r="CP14" s="1475"/>
      <c r="CQ14" s="1475"/>
      <c r="CR14" s="1475"/>
      <c r="CS14" s="1475"/>
      <c r="CT14" s="1475"/>
      <c r="CU14" s="1475"/>
      <c r="CV14" s="1475"/>
      <c r="CW14" s="1475"/>
      <c r="CX14" s="1475"/>
      <c r="CY14" s="1475"/>
      <c r="CZ14" s="1476"/>
      <c r="DA14" s="150"/>
      <c r="DB14" s="150"/>
      <c r="DC14" s="150"/>
      <c r="DD14" s="150"/>
      <c r="DE14" s="150"/>
      <c r="DF14" s="150"/>
      <c r="DG14" s="150"/>
    </row>
    <row r="15" spans="1:111" ht="27" customHeight="1">
      <c r="A15" s="148"/>
      <c r="B15" s="1498"/>
      <c r="C15" s="1499"/>
      <c r="D15" s="1502"/>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4"/>
      <c r="AA15" s="1513"/>
      <c r="AB15" s="1514"/>
      <c r="AC15" s="1442"/>
      <c r="AD15" s="1352" t="s">
        <v>9261</v>
      </c>
      <c r="AE15" s="1353"/>
      <c r="AF15" s="1353"/>
      <c r="AG15" s="1353"/>
      <c r="AH15" s="1354"/>
      <c r="AI15" s="960" t="str">
        <f>IF(回復期看護師!J21="","",回復期看護師!J21)</f>
        <v/>
      </c>
      <c r="AJ15" s="961"/>
      <c r="AK15" s="961"/>
      <c r="AL15" s="961"/>
      <c r="AM15" s="961"/>
      <c r="AN15" s="1438" t="s">
        <v>9795</v>
      </c>
      <c r="AO15" s="1188"/>
      <c r="AP15" s="1439" t="str">
        <f>IF(回復期看護師!P21="","",回復期看護師!P21)</f>
        <v/>
      </c>
      <c r="AQ15" s="1272"/>
      <c r="AR15" s="1272"/>
      <c r="AS15" s="1272"/>
      <c r="AT15" s="1440"/>
      <c r="AU15" s="1445" t="s">
        <v>11448</v>
      </c>
      <c r="AV15" s="1446"/>
      <c r="AW15" s="1447"/>
      <c r="AX15" s="1447"/>
      <c r="AY15" s="164"/>
      <c r="AZ15" s="165"/>
      <c r="BA15" s="163"/>
      <c r="BB15" s="1441"/>
      <c r="BC15" s="1442"/>
      <c r="BD15" s="1453"/>
      <c r="BE15" s="1454"/>
      <c r="BF15" s="1454"/>
      <c r="BG15" s="1454"/>
      <c r="BH15" s="1454"/>
      <c r="BI15" s="1454"/>
      <c r="BJ15" s="1454"/>
      <c r="BK15" s="1454"/>
      <c r="BL15" s="1454"/>
      <c r="BM15" s="1454"/>
      <c r="BN15" s="1454"/>
      <c r="BO15" s="1454"/>
      <c r="BP15" s="1454"/>
      <c r="BQ15" s="1454"/>
      <c r="BR15" s="1454"/>
      <c r="BS15" s="1454"/>
      <c r="BT15" s="1454"/>
      <c r="BU15" s="1454"/>
      <c r="BV15" s="1454"/>
      <c r="BW15" s="1454"/>
      <c r="BX15" s="1454"/>
      <c r="BY15" s="1454"/>
      <c r="BZ15" s="1454"/>
      <c r="CA15" s="1454"/>
      <c r="CB15" s="1455"/>
      <c r="CC15" s="1479" t="s">
        <v>9424</v>
      </c>
      <c r="CD15" s="1480"/>
      <c r="CE15" s="1485" t="s">
        <v>9796</v>
      </c>
      <c r="CF15" s="1486"/>
      <c r="CG15" s="1486"/>
      <c r="CH15" s="1486"/>
      <c r="CI15" s="1486"/>
      <c r="CJ15" s="1487" t="str">
        <f>IF(回復期MSW!G22="","",回復期MSW!G22)</f>
        <v/>
      </c>
      <c r="CK15" s="1477"/>
      <c r="CL15" s="1477"/>
      <c r="CM15" s="1477"/>
      <c r="CN15" s="1477"/>
      <c r="CO15" s="1477"/>
      <c r="CP15" s="1477"/>
      <c r="CQ15" s="1488" t="str">
        <f>IF(回復期MSW!R22="","",回復期MSW!R22)</f>
        <v/>
      </c>
      <c r="CR15" s="1450"/>
      <c r="CS15" s="1489"/>
      <c r="CT15" s="1477" t="str">
        <f>IF(回復期MSW!Y22="","",回復期MSW!Y22)</f>
        <v/>
      </c>
      <c r="CU15" s="1109"/>
      <c r="CV15" s="1109"/>
      <c r="CW15" s="1109"/>
      <c r="CX15" s="1109"/>
      <c r="CY15" s="1109"/>
      <c r="CZ15" s="1478"/>
    </row>
    <row r="16" spans="1:111" ht="26.25" customHeight="1">
      <c r="A16" s="148"/>
      <c r="B16" s="1340" t="s">
        <v>9797</v>
      </c>
      <c r="C16" s="1341"/>
      <c r="D16" s="1346" t="str">
        <f>IF(回復期医師!E13="","",回復期医師!E13)</f>
        <v/>
      </c>
      <c r="E16" s="1346"/>
      <c r="F16" s="1346"/>
      <c r="G16" s="1346"/>
      <c r="H16" s="1346"/>
      <c r="I16" s="1346"/>
      <c r="J16" s="1346"/>
      <c r="K16" s="1346"/>
      <c r="L16" s="1346"/>
      <c r="M16" s="1346"/>
      <c r="N16" s="1346"/>
      <c r="O16" s="1346"/>
      <c r="P16" s="1346"/>
      <c r="Q16" s="1346"/>
      <c r="R16" s="1346"/>
      <c r="S16" s="1346"/>
      <c r="T16" s="1346"/>
      <c r="U16" s="1346"/>
      <c r="V16" s="1346"/>
      <c r="W16" s="1346"/>
      <c r="X16" s="1346"/>
      <c r="Y16" s="1346"/>
      <c r="Z16" s="1347"/>
      <c r="AA16" s="1513"/>
      <c r="AB16" s="1514"/>
      <c r="AC16" s="1442"/>
      <c r="AD16" s="1352" t="s">
        <v>9260</v>
      </c>
      <c r="AE16" s="1353"/>
      <c r="AF16" s="1353"/>
      <c r="AG16" s="1353"/>
      <c r="AH16" s="1354"/>
      <c r="AI16" s="960" t="str">
        <f>IF(回復期看護師!AB17="","",回復期看護師!AB17)</f>
        <v/>
      </c>
      <c r="AJ16" s="961"/>
      <c r="AK16" s="961"/>
      <c r="AL16" s="961"/>
      <c r="AM16" s="961"/>
      <c r="AN16" s="1355" t="s">
        <v>9740</v>
      </c>
      <c r="AO16" s="1355"/>
      <c r="AP16" s="1356" t="s">
        <v>9263</v>
      </c>
      <c r="AQ16" s="1356"/>
      <c r="AR16" s="1356"/>
      <c r="AS16" s="1356"/>
      <c r="AT16" s="960" t="str">
        <f>IF(回復期看護師!AB18="","",回復期看護師!AB18)</f>
        <v/>
      </c>
      <c r="AU16" s="961"/>
      <c r="AV16" s="961"/>
      <c r="AW16" s="961"/>
      <c r="AX16" s="961"/>
      <c r="AY16" s="1093" t="s">
        <v>9740</v>
      </c>
      <c r="AZ16" s="1448"/>
      <c r="BA16" s="163"/>
      <c r="BB16" s="1441"/>
      <c r="BC16" s="1442"/>
      <c r="BD16" s="1453"/>
      <c r="BE16" s="1454"/>
      <c r="BF16" s="1454"/>
      <c r="BG16" s="1454"/>
      <c r="BH16" s="1454"/>
      <c r="BI16" s="1454"/>
      <c r="BJ16" s="1454"/>
      <c r="BK16" s="1454"/>
      <c r="BL16" s="1454"/>
      <c r="BM16" s="1454"/>
      <c r="BN16" s="1454"/>
      <c r="BO16" s="1454"/>
      <c r="BP16" s="1454"/>
      <c r="BQ16" s="1454"/>
      <c r="BR16" s="1454"/>
      <c r="BS16" s="1454"/>
      <c r="BT16" s="1454"/>
      <c r="BU16" s="1454"/>
      <c r="BV16" s="1454"/>
      <c r="BW16" s="1454"/>
      <c r="BX16" s="1454"/>
      <c r="BY16" s="1454"/>
      <c r="BZ16" s="1454"/>
      <c r="CA16" s="1454"/>
      <c r="CB16" s="1455"/>
      <c r="CC16" s="1481"/>
      <c r="CD16" s="1482"/>
      <c r="CE16" s="1490" t="s">
        <v>9733</v>
      </c>
      <c r="CF16" s="1491"/>
      <c r="CG16" s="1464" t="str">
        <f>IF(回復期MSW!E26="","",回復期MSW!E26)</f>
        <v/>
      </c>
      <c r="CH16" s="1465"/>
      <c r="CI16" s="1465"/>
      <c r="CJ16" s="1465"/>
      <c r="CK16" s="1465"/>
      <c r="CL16" s="1465"/>
      <c r="CM16" s="1465"/>
      <c r="CN16" s="1465"/>
      <c r="CO16" s="1465"/>
      <c r="CP16" s="1465"/>
      <c r="CQ16" s="1465"/>
      <c r="CR16" s="1465"/>
      <c r="CS16" s="1465"/>
      <c r="CT16" s="1465"/>
      <c r="CU16" s="1465"/>
      <c r="CV16" s="1465"/>
      <c r="CW16" s="1465"/>
      <c r="CX16" s="1465"/>
      <c r="CY16" s="1465"/>
      <c r="CZ16" s="1466"/>
    </row>
    <row r="17" spans="1:111" ht="27" customHeight="1" thickBot="1">
      <c r="A17" s="148"/>
      <c r="B17" s="1342"/>
      <c r="C17" s="1343"/>
      <c r="D17" s="1348"/>
      <c r="E17" s="1348"/>
      <c r="F17" s="1348"/>
      <c r="G17" s="1348"/>
      <c r="H17" s="1348"/>
      <c r="I17" s="1348"/>
      <c r="J17" s="1348"/>
      <c r="K17" s="1348"/>
      <c r="L17" s="1348"/>
      <c r="M17" s="1348"/>
      <c r="N17" s="1348"/>
      <c r="O17" s="1348"/>
      <c r="P17" s="1348"/>
      <c r="Q17" s="1348"/>
      <c r="R17" s="1348"/>
      <c r="S17" s="1348"/>
      <c r="T17" s="1348"/>
      <c r="U17" s="1348"/>
      <c r="V17" s="1348"/>
      <c r="W17" s="1348"/>
      <c r="X17" s="1348"/>
      <c r="Y17" s="1348"/>
      <c r="Z17" s="1349"/>
      <c r="AA17" s="1513"/>
      <c r="AB17" s="1514"/>
      <c r="AC17" s="1442"/>
      <c r="AD17" s="1352" t="s">
        <v>9798</v>
      </c>
      <c r="AE17" s="1353"/>
      <c r="AF17" s="1353"/>
      <c r="AG17" s="1353"/>
      <c r="AH17" s="1354"/>
      <c r="AI17" s="963" t="str">
        <f>IF(回復期看護師!AB19="","",回復期看護師!AB19)</f>
        <v/>
      </c>
      <c r="AJ17" s="964"/>
      <c r="AK17" s="964"/>
      <c r="AL17" s="964"/>
      <c r="AM17" s="964"/>
      <c r="AN17" s="964"/>
      <c r="AO17" s="1437"/>
      <c r="AP17" s="1330" t="s">
        <v>9742</v>
      </c>
      <c r="AQ17" s="1331"/>
      <c r="AR17" s="1331"/>
      <c r="AS17" s="1331"/>
      <c r="AT17" s="963" t="str">
        <f>IF(回復期看護師!AB20="","",回復期看護師!AB20)</f>
        <v/>
      </c>
      <c r="AU17" s="964"/>
      <c r="AV17" s="964"/>
      <c r="AW17" s="964"/>
      <c r="AX17" s="964"/>
      <c r="AY17" s="964"/>
      <c r="AZ17" s="1421"/>
      <c r="BA17" s="163"/>
      <c r="BB17" s="1443"/>
      <c r="BC17" s="1444"/>
      <c r="BD17" s="1456"/>
      <c r="BE17" s="1457"/>
      <c r="BF17" s="1457"/>
      <c r="BG17" s="1457"/>
      <c r="BH17" s="1457"/>
      <c r="BI17" s="1457"/>
      <c r="BJ17" s="1457"/>
      <c r="BK17" s="1457"/>
      <c r="BL17" s="1457"/>
      <c r="BM17" s="1457"/>
      <c r="BN17" s="1457"/>
      <c r="BO17" s="1457"/>
      <c r="BP17" s="1457"/>
      <c r="BQ17" s="1457"/>
      <c r="BR17" s="1457"/>
      <c r="BS17" s="1457"/>
      <c r="BT17" s="1457"/>
      <c r="BU17" s="1457"/>
      <c r="BV17" s="1457"/>
      <c r="BW17" s="1457"/>
      <c r="BX17" s="1457"/>
      <c r="BY17" s="1457"/>
      <c r="BZ17" s="1457"/>
      <c r="CA17" s="1457"/>
      <c r="CB17" s="1458"/>
      <c r="CC17" s="1483"/>
      <c r="CD17" s="1484"/>
      <c r="CE17" s="1492"/>
      <c r="CF17" s="1444"/>
      <c r="CG17" s="1467"/>
      <c r="CH17" s="1468"/>
      <c r="CI17" s="1468"/>
      <c r="CJ17" s="1468"/>
      <c r="CK17" s="1468"/>
      <c r="CL17" s="1468"/>
      <c r="CM17" s="1468"/>
      <c r="CN17" s="1468"/>
      <c r="CO17" s="1468"/>
      <c r="CP17" s="1468"/>
      <c r="CQ17" s="1468"/>
      <c r="CR17" s="1468"/>
      <c r="CS17" s="1468"/>
      <c r="CT17" s="1468"/>
      <c r="CU17" s="1468"/>
      <c r="CV17" s="1468"/>
      <c r="CW17" s="1468"/>
      <c r="CX17" s="1468"/>
      <c r="CY17" s="1468"/>
      <c r="CZ17" s="1469"/>
    </row>
    <row r="18" spans="1:111" ht="24" customHeight="1" thickBot="1">
      <c r="A18" s="148"/>
      <c r="B18" s="1342"/>
      <c r="C18" s="1343"/>
      <c r="D18" s="1348"/>
      <c r="E18" s="1348"/>
      <c r="F18" s="1348"/>
      <c r="G18" s="1348"/>
      <c r="H18" s="1348"/>
      <c r="I18" s="1348"/>
      <c r="J18" s="1348"/>
      <c r="K18" s="1348"/>
      <c r="L18" s="1348"/>
      <c r="M18" s="1348"/>
      <c r="N18" s="1348"/>
      <c r="O18" s="1348"/>
      <c r="P18" s="1348"/>
      <c r="Q18" s="1348"/>
      <c r="R18" s="1348"/>
      <c r="S18" s="1348"/>
      <c r="T18" s="1348"/>
      <c r="U18" s="1348"/>
      <c r="V18" s="1348"/>
      <c r="W18" s="1348"/>
      <c r="X18" s="1348"/>
      <c r="Y18" s="1348"/>
      <c r="Z18" s="1349"/>
      <c r="AA18" s="1515"/>
      <c r="AB18" s="1516"/>
      <c r="AC18" s="1444"/>
      <c r="AD18" s="1422" t="s">
        <v>9142</v>
      </c>
      <c r="AE18" s="1423"/>
      <c r="AF18" s="1423"/>
      <c r="AG18" s="1423"/>
      <c r="AH18" s="1424"/>
      <c r="AI18" s="1425" t="str">
        <f>IF(回復期看護師!AB21="","",回復期看護師!AB21)</f>
        <v/>
      </c>
      <c r="AJ18" s="1426"/>
      <c r="AK18" s="1426"/>
      <c r="AL18" s="1426"/>
      <c r="AM18" s="1426"/>
      <c r="AN18" s="1426"/>
      <c r="AO18" s="1426"/>
      <c r="AP18" s="1426"/>
      <c r="AQ18" s="1426"/>
      <c r="AR18" s="1426"/>
      <c r="AS18" s="1426"/>
      <c r="AT18" s="1426"/>
      <c r="AU18" s="1426"/>
      <c r="AV18" s="1426"/>
      <c r="AW18" s="1426"/>
      <c r="AX18" s="1426"/>
      <c r="AY18" s="1426"/>
      <c r="AZ18" s="1427"/>
      <c r="BB18" s="1428" t="s">
        <v>9139</v>
      </c>
      <c r="BC18" s="1429"/>
      <c r="BD18" s="1429"/>
      <c r="BE18" s="1429"/>
      <c r="BF18" s="1430"/>
      <c r="BG18" s="1431" t="str">
        <f>IF(回復期リハビリ!AE6="","",IF(回復期リハビリ!AE6=0,"",IF(回復期リハビリ!AE6=1,"右","左")))</f>
        <v/>
      </c>
      <c r="BH18" s="1432"/>
      <c r="BI18" s="1432"/>
      <c r="BJ18" s="1432"/>
      <c r="BK18" s="1432"/>
      <c r="BL18" s="1432"/>
      <c r="BM18" s="1432"/>
      <c r="BN18" s="1433"/>
      <c r="BO18" s="1434" t="s">
        <v>9140</v>
      </c>
      <c r="BP18" s="1435"/>
      <c r="BQ18" s="1435"/>
      <c r="BR18" s="1435"/>
      <c r="BS18" s="1435"/>
      <c r="BT18" s="1436"/>
      <c r="BU18" s="1108" t="str">
        <f>IF(回復期リハビリ!AE7="","",IF(回復期リハビリ!AE7=TRUE,"右",""))&amp;IF(回復期リハビリ!AG7="","",(IF(回復期リハビリ!AG7=TRUE,"左","")))</f>
        <v/>
      </c>
      <c r="BV18" s="1109"/>
      <c r="BW18" s="1109"/>
      <c r="BX18" s="1109"/>
      <c r="BY18" s="1109"/>
      <c r="BZ18" s="1109"/>
      <c r="CA18" s="1109"/>
      <c r="CB18" s="1314"/>
      <c r="CC18" s="1410" t="s">
        <v>3670</v>
      </c>
      <c r="CD18" s="1410"/>
      <c r="CE18" s="1410"/>
      <c r="CF18" s="1411"/>
      <c r="CG18" s="1412" t="str">
        <f>IF(回復期MSW!E27=TRUE,"地権 ","")&amp;IF(回復期MSW!H27=TRUE,"後見","")</f>
        <v/>
      </c>
      <c r="CH18" s="1413"/>
      <c r="CI18" s="1413"/>
      <c r="CJ18" s="1413"/>
      <c r="CK18" s="1413"/>
      <c r="CL18" s="1413"/>
      <c r="CM18" s="1414" t="str">
        <f>IF(回復期MSW!Y27="","",IF(回復期MSW!Y27=0,"",IF(回復期MSW!Y27=1,"(申請中)","(利用中)")))</f>
        <v/>
      </c>
      <c r="CN18" s="1414"/>
      <c r="CO18" s="1415"/>
      <c r="CP18" s="1416" t="s">
        <v>9438</v>
      </c>
      <c r="CQ18" s="1417"/>
      <c r="CR18" s="1418"/>
      <c r="CS18" s="1419" t="str">
        <f>IF(回復期MSW!H28="","",回復期MSW!H28)</f>
        <v/>
      </c>
      <c r="CT18" s="1419"/>
      <c r="CU18" s="1419"/>
      <c r="CV18" s="1419"/>
      <c r="CW18" s="1419"/>
      <c r="CX18" s="1419"/>
      <c r="CY18" s="1419"/>
      <c r="CZ18" s="1420"/>
    </row>
    <row r="19" spans="1:111" ht="24.75" customHeight="1">
      <c r="A19" s="148"/>
      <c r="B19" s="1342"/>
      <c r="C19" s="1343"/>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48"/>
      <c r="Z19" s="1349"/>
      <c r="AA19" s="1357" t="s">
        <v>3717</v>
      </c>
      <c r="AB19" s="1358"/>
      <c r="AC19" s="1400" t="s">
        <v>9746</v>
      </c>
      <c r="AD19" s="1400"/>
      <c r="AE19" s="1400"/>
      <c r="AF19" s="1400"/>
      <c r="AG19" s="1400"/>
      <c r="AH19" s="1400"/>
      <c r="AI19" s="1400"/>
      <c r="AJ19" s="1400"/>
      <c r="AK19" s="1401"/>
      <c r="AL19" s="1402" t="s">
        <v>9124</v>
      </c>
      <c r="AM19" s="1402"/>
      <c r="AN19" s="1402"/>
      <c r="AO19" s="1402" t="s">
        <v>9125</v>
      </c>
      <c r="AP19" s="1402"/>
      <c r="AQ19" s="1402"/>
      <c r="AR19" s="1402" t="s">
        <v>9126</v>
      </c>
      <c r="AS19" s="1402"/>
      <c r="AT19" s="1403"/>
      <c r="AU19" s="1404" t="s">
        <v>3768</v>
      </c>
      <c r="AV19" s="1312"/>
      <c r="AW19" s="1405"/>
      <c r="AX19" s="1312" t="s">
        <v>9229</v>
      </c>
      <c r="AY19" s="1312"/>
      <c r="AZ19" s="1406"/>
      <c r="BB19" s="1378" t="s">
        <v>9799</v>
      </c>
      <c r="BC19" s="1379"/>
      <c r="BD19" s="1379"/>
      <c r="BE19" s="1379"/>
      <c r="BF19" s="1187"/>
      <c r="BG19" s="1382" t="s">
        <v>9741</v>
      </c>
      <c r="BH19" s="1381"/>
      <c r="BI19" s="1383"/>
      <c r="BJ19" s="1384" t="str">
        <f>IF(回復期リハビリ!AE8="","",回復期リハビリ!AE8)</f>
        <v/>
      </c>
      <c r="BK19" s="1384"/>
      <c r="BL19" s="1384"/>
      <c r="BM19" s="1384"/>
      <c r="BN19" s="1385" t="s">
        <v>6197</v>
      </c>
      <c r="BO19" s="1385"/>
      <c r="BP19" s="1385"/>
      <c r="BQ19" s="1142" t="str">
        <f>IF(回復期リハビリ!AE9="","",回復期リハビリ!AE9)</f>
        <v/>
      </c>
      <c r="BR19" s="1142"/>
      <c r="BS19" s="1142"/>
      <c r="BT19" s="1142"/>
      <c r="BU19" s="1330" t="s">
        <v>9419</v>
      </c>
      <c r="BV19" s="1331"/>
      <c r="BW19" s="1332"/>
      <c r="BX19" s="960" t="str">
        <f>IF(回復期リハビリ!AE10="","",回復期リハビリ!AE10)</f>
        <v/>
      </c>
      <c r="BY19" s="961"/>
      <c r="BZ19" s="961"/>
      <c r="CA19" s="961"/>
      <c r="CB19" s="1333"/>
      <c r="CC19" s="1386" t="s">
        <v>9149</v>
      </c>
      <c r="CD19" s="1387"/>
      <c r="CE19" s="1392" t="s">
        <v>9800</v>
      </c>
      <c r="CF19" s="1393"/>
      <c r="CG19" s="1393"/>
      <c r="CH19" s="1394"/>
      <c r="CI19" s="1395" t="str">
        <f>IF(回復期MSW!E30=TRUE,"屋外階段 ","")
&amp;IF(回復期MSW!I30=TRUE,"屋内階段 ","")
&amp;IF(回復期MSW!M30=TRUE,"家への出入り ","")
&amp;IF(回復期MSW!R30=TRUE,"廊下 ","")
&amp;IF(回復期MSW!U30=TRUE,"浴室 ","")
&amp;IF(回復期MSW!X30=TRUE,"トイレ ","")
&amp;IF(回復期MSW!AD30="","",回復期MSW!AD30)</f>
        <v/>
      </c>
      <c r="CJ19" s="1396"/>
      <c r="CK19" s="1396"/>
      <c r="CL19" s="1396"/>
      <c r="CM19" s="1396"/>
      <c r="CN19" s="1396"/>
      <c r="CO19" s="1396"/>
      <c r="CP19" s="1396"/>
      <c r="CQ19" s="1396"/>
      <c r="CR19" s="1396"/>
      <c r="CS19" s="1396"/>
      <c r="CT19" s="1396"/>
      <c r="CU19" s="1396"/>
      <c r="CV19" s="1396"/>
      <c r="CW19" s="1396"/>
      <c r="CX19" s="1396"/>
      <c r="CY19" s="1396"/>
      <c r="CZ19" s="1397"/>
    </row>
    <row r="20" spans="1:111" ht="25.5" customHeight="1">
      <c r="A20" s="148"/>
      <c r="B20" s="1342"/>
      <c r="C20" s="1343"/>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9"/>
      <c r="AA20" s="1359"/>
      <c r="AB20" s="1360"/>
      <c r="AC20" s="1398" t="s">
        <v>9749</v>
      </c>
      <c r="AD20" s="1398"/>
      <c r="AE20" s="1398"/>
      <c r="AF20" s="1398"/>
      <c r="AG20" s="1398"/>
      <c r="AH20" s="1398"/>
      <c r="AI20" s="1398"/>
      <c r="AJ20" s="1398"/>
      <c r="AK20" s="1399"/>
      <c r="AL20" s="1149" t="s">
        <v>9801</v>
      </c>
      <c r="AM20" s="1150"/>
      <c r="AN20" s="1151"/>
      <c r="AO20" s="1149" t="s">
        <v>9802</v>
      </c>
      <c r="AP20" s="1150"/>
      <c r="AQ20" s="1151"/>
      <c r="AR20" s="1152"/>
      <c r="AS20" s="1153"/>
      <c r="AT20" s="1154"/>
      <c r="AU20" s="1131" t="str">
        <f>IF(回復期看護師!AC23="","",回復期看護師!AC23)</f>
        <v/>
      </c>
      <c r="AV20" s="1132"/>
      <c r="AW20" s="1133"/>
      <c r="AX20" s="1132" t="str">
        <f>IF(回復期看護師!AF23="","",回復期看護師!AF23)</f>
        <v/>
      </c>
      <c r="AY20" s="1132"/>
      <c r="AZ20" s="1134"/>
      <c r="BA20" s="157"/>
      <c r="BB20" s="1380" t="s">
        <v>9743</v>
      </c>
      <c r="BC20" s="1381"/>
      <c r="BD20" s="1381"/>
      <c r="BE20" s="1381"/>
      <c r="BF20" s="1381"/>
      <c r="BG20" s="1382" t="s">
        <v>9741</v>
      </c>
      <c r="BH20" s="1381"/>
      <c r="BI20" s="1383"/>
      <c r="BJ20" s="1384" t="str">
        <f>IF(回復期リハビリ!AE11="","",回復期リハビリ!AE11)</f>
        <v/>
      </c>
      <c r="BK20" s="1384"/>
      <c r="BL20" s="1384"/>
      <c r="BM20" s="1384"/>
      <c r="BN20" s="1385" t="s">
        <v>6197</v>
      </c>
      <c r="BO20" s="1385"/>
      <c r="BP20" s="1385"/>
      <c r="BQ20" s="1142" t="str">
        <f>IF(回復期リハビリ!AE12="","",回復期リハビリ!AE12)</f>
        <v/>
      </c>
      <c r="BR20" s="1142"/>
      <c r="BS20" s="1142"/>
      <c r="BT20" s="1142"/>
      <c r="BU20" s="1330" t="s">
        <v>9419</v>
      </c>
      <c r="BV20" s="1331"/>
      <c r="BW20" s="1332"/>
      <c r="BX20" s="960" t="str">
        <f>IF(回復期リハビリ!AE13="","",回復期リハビリ!AE13)</f>
        <v/>
      </c>
      <c r="BY20" s="961"/>
      <c r="BZ20" s="961"/>
      <c r="CA20" s="961"/>
      <c r="CB20" s="1333"/>
      <c r="CC20" s="1388"/>
      <c r="CD20" s="1389"/>
      <c r="CE20" s="1407" t="s">
        <v>9279</v>
      </c>
      <c r="CF20" s="1408"/>
      <c r="CG20" s="1408"/>
      <c r="CH20" s="1409"/>
      <c r="CI20" s="1370" t="str">
        <f>IF(回復期MSW!E31="","",回復期MSW!E31)</f>
        <v/>
      </c>
      <c r="CJ20" s="1371"/>
      <c r="CK20" s="1371"/>
      <c r="CL20" s="1371"/>
      <c r="CM20" s="1371"/>
      <c r="CN20" s="1371"/>
      <c r="CO20" s="1371"/>
      <c r="CP20" s="1371"/>
      <c r="CQ20" s="1371"/>
      <c r="CR20" s="1371"/>
      <c r="CS20" s="1371"/>
      <c r="CT20" s="1371"/>
      <c r="CU20" s="1371"/>
      <c r="CV20" s="1371"/>
      <c r="CW20" s="1371"/>
      <c r="CX20" s="1371"/>
      <c r="CY20" s="1371"/>
      <c r="CZ20" s="1372"/>
    </row>
    <row r="21" spans="1:111" ht="24" customHeight="1" thickBot="1">
      <c r="A21" s="148"/>
      <c r="B21" s="1344"/>
      <c r="C21" s="1345"/>
      <c r="D21" s="1350"/>
      <c r="E21" s="1350"/>
      <c r="F21" s="1350"/>
      <c r="G21" s="1350"/>
      <c r="H21" s="1350"/>
      <c r="I21" s="1350"/>
      <c r="J21" s="1350"/>
      <c r="K21" s="1350"/>
      <c r="L21" s="1350"/>
      <c r="M21" s="1350"/>
      <c r="N21" s="1350"/>
      <c r="O21" s="1350"/>
      <c r="P21" s="1350"/>
      <c r="Q21" s="1350"/>
      <c r="R21" s="1350"/>
      <c r="S21" s="1350"/>
      <c r="T21" s="1350"/>
      <c r="U21" s="1350"/>
      <c r="V21" s="1350"/>
      <c r="W21" s="1350"/>
      <c r="X21" s="1350"/>
      <c r="Y21" s="1350"/>
      <c r="Z21" s="1351"/>
      <c r="AA21" s="1359"/>
      <c r="AB21" s="1360"/>
      <c r="AC21" s="1376" t="s">
        <v>9308</v>
      </c>
      <c r="AD21" s="1376"/>
      <c r="AE21" s="1376"/>
      <c r="AF21" s="1376"/>
      <c r="AG21" s="1376"/>
      <c r="AH21" s="1376"/>
      <c r="AI21" s="1376"/>
      <c r="AJ21" s="1376"/>
      <c r="AK21" s="1377"/>
      <c r="AL21" s="1149" t="s">
        <v>9803</v>
      </c>
      <c r="AM21" s="1150"/>
      <c r="AN21" s="1151"/>
      <c r="AO21" s="1199" t="s">
        <v>9804</v>
      </c>
      <c r="AP21" s="1200"/>
      <c r="AQ21" s="1369"/>
      <c r="AR21" s="1152"/>
      <c r="AS21" s="1153"/>
      <c r="AT21" s="1154"/>
      <c r="AU21" s="1131" t="str">
        <f>IF(回復期看護師!AC24="","",回復期看護師!AC24)</f>
        <v/>
      </c>
      <c r="AV21" s="1132"/>
      <c r="AW21" s="1133"/>
      <c r="AX21" s="1132" t="str">
        <f>IF(回復期看護師!AF24="","",回復期看護師!AF24)</f>
        <v/>
      </c>
      <c r="AY21" s="1132"/>
      <c r="AZ21" s="1134"/>
      <c r="BA21" s="157"/>
      <c r="BB21" s="1378" t="s">
        <v>9744</v>
      </c>
      <c r="BC21" s="1379"/>
      <c r="BD21" s="1379"/>
      <c r="BE21" s="1379"/>
      <c r="BF21" s="1187"/>
      <c r="BG21" s="1327" t="str">
        <f>IF(回復期リハビリ!AE14="","",IF(回復期リハビリ!AE14=0,"",IF(回復期リハビリ!AE14=1,"あり","なし")))</f>
        <v/>
      </c>
      <c r="BH21" s="1328"/>
      <c r="BI21" s="1328"/>
      <c r="BJ21" s="1328"/>
      <c r="BK21" s="1328"/>
      <c r="BL21" s="1328"/>
      <c r="BM21" s="1328"/>
      <c r="BN21" s="1329"/>
      <c r="BO21" s="1330" t="s">
        <v>9745</v>
      </c>
      <c r="BP21" s="1331"/>
      <c r="BQ21" s="1331"/>
      <c r="BR21" s="1331"/>
      <c r="BS21" s="1331"/>
      <c r="BT21" s="1332"/>
      <c r="BU21" s="960" t="str">
        <f>IF(回復期リハビリ!AE15="","",IF(回復期リハビリ!AE15=0,"",IF(回復期リハビリ!AE15=1,"あり","なし")))</f>
        <v/>
      </c>
      <c r="BV21" s="961"/>
      <c r="BW21" s="961"/>
      <c r="BX21" s="961"/>
      <c r="BY21" s="961"/>
      <c r="BZ21" s="961"/>
      <c r="CA21" s="961"/>
      <c r="CB21" s="1333"/>
      <c r="CC21" s="1390"/>
      <c r="CD21" s="1391"/>
      <c r="CE21" s="1193"/>
      <c r="CF21" s="1194"/>
      <c r="CG21" s="1194"/>
      <c r="CH21" s="1195"/>
      <c r="CI21" s="1373"/>
      <c r="CJ21" s="1374"/>
      <c r="CK21" s="1374"/>
      <c r="CL21" s="1374"/>
      <c r="CM21" s="1374"/>
      <c r="CN21" s="1374"/>
      <c r="CO21" s="1374"/>
      <c r="CP21" s="1374"/>
      <c r="CQ21" s="1374"/>
      <c r="CR21" s="1374"/>
      <c r="CS21" s="1374"/>
      <c r="CT21" s="1374"/>
      <c r="CU21" s="1374"/>
      <c r="CV21" s="1374"/>
      <c r="CW21" s="1374"/>
      <c r="CX21" s="1374"/>
      <c r="CY21" s="1374"/>
      <c r="CZ21" s="1375"/>
      <c r="DA21" s="151"/>
      <c r="DB21" s="151"/>
      <c r="DC21" s="151"/>
      <c r="DD21" s="151"/>
      <c r="DE21" s="151"/>
      <c r="DF21" s="151"/>
      <c r="DG21" s="151"/>
    </row>
    <row r="22" spans="1:111" ht="23.25" customHeight="1" thickBot="1">
      <c r="A22" s="148"/>
      <c r="B22" s="878" t="s">
        <v>9137</v>
      </c>
      <c r="C22" s="352"/>
      <c r="D22" s="352"/>
      <c r="E22" s="1334" t="str">
        <f>CONCATENATE(IF(回復期医師!J28=TRUE,"肺炎 ",""),IF(回復期医師!M28=TRUE,"痙攣発作 ",""),IF(回復期医師!Q28=TRUE,"DVT ",""),IF(回復期医師!T28=TRUE,"消化管出血 ",""),IF(回復期医師!X28=TRUE,"尿路感染 ",""),IF(回復期医師!AF28="","",回復期医師!AF28))</f>
        <v/>
      </c>
      <c r="F22" s="1335"/>
      <c r="G22" s="1335"/>
      <c r="H22" s="1335"/>
      <c r="I22" s="1335"/>
      <c r="J22" s="1335"/>
      <c r="K22" s="1335"/>
      <c r="L22" s="1335"/>
      <c r="M22" s="1335"/>
      <c r="N22" s="1335"/>
      <c r="O22" s="1335"/>
      <c r="P22" s="1335"/>
      <c r="Q22" s="1335"/>
      <c r="R22" s="1335"/>
      <c r="S22" s="1335"/>
      <c r="T22" s="1335"/>
      <c r="U22" s="1335"/>
      <c r="V22" s="1335"/>
      <c r="W22" s="1335"/>
      <c r="X22" s="1335"/>
      <c r="Y22" s="1335"/>
      <c r="Z22" s="1336"/>
      <c r="AA22" s="1359"/>
      <c r="AB22" s="1360"/>
      <c r="AC22" s="166" t="s">
        <v>9099</v>
      </c>
      <c r="AD22" s="166"/>
      <c r="AE22" s="166"/>
      <c r="AF22" s="166"/>
      <c r="AG22" s="166"/>
      <c r="AH22" s="166"/>
      <c r="AI22" s="166"/>
      <c r="AJ22" s="166"/>
      <c r="AK22" s="167"/>
      <c r="AL22" s="1149" t="s">
        <v>9803</v>
      </c>
      <c r="AM22" s="1150"/>
      <c r="AN22" s="1151"/>
      <c r="AO22" s="1337" t="s">
        <v>9755</v>
      </c>
      <c r="AP22" s="1338"/>
      <c r="AQ22" s="1339"/>
      <c r="AR22" s="1199" t="s">
        <v>9805</v>
      </c>
      <c r="AS22" s="1200"/>
      <c r="AT22" s="1200"/>
      <c r="AU22" s="1131" t="str">
        <f>IF(回復期看護師!AC25="","",回復期看護師!AC25)</f>
        <v/>
      </c>
      <c r="AV22" s="1132"/>
      <c r="AW22" s="1133"/>
      <c r="AX22" s="1132" t="str">
        <f>IF(回復期看護師!AF25="","",回復期看護師!AF25)</f>
        <v/>
      </c>
      <c r="AY22" s="1132"/>
      <c r="AZ22" s="1134"/>
      <c r="BA22" s="168"/>
      <c r="BB22" s="1279" t="s">
        <v>9747</v>
      </c>
      <c r="BC22" s="1280"/>
      <c r="BD22" s="1280"/>
      <c r="BE22" s="1280"/>
      <c r="BF22" s="1281"/>
      <c r="BG22" s="800" t="str">
        <f>IF(回復期リハビリ!AE16="","",IF(回復期リハビリ!AE16=0,"",IF(回復期リハビリ!AE16=1,"あり","なし")))</f>
        <v/>
      </c>
      <c r="BH22" s="801"/>
      <c r="BI22" s="801"/>
      <c r="BJ22" s="801"/>
      <c r="BK22" s="801"/>
      <c r="BL22" s="801"/>
      <c r="BM22" s="801"/>
      <c r="BN22" s="802"/>
      <c r="BO22" s="1282" t="s">
        <v>9270</v>
      </c>
      <c r="BP22" s="1283"/>
      <c r="BQ22" s="1283"/>
      <c r="BR22" s="1283"/>
      <c r="BS22" s="1283"/>
      <c r="BT22" s="1284"/>
      <c r="BU22" s="1196" t="str">
        <f>IF(回復期リハビリ!AE17="","",IF(回復期リハビリ!AE17=0,"",IF(回復期リハビリ!AE17=1,"あり","なし")))</f>
        <v/>
      </c>
      <c r="BV22" s="1197"/>
      <c r="BW22" s="1197"/>
      <c r="BX22" s="1197"/>
      <c r="BY22" s="1197"/>
      <c r="BZ22" s="1197"/>
      <c r="CA22" s="1197"/>
      <c r="CB22" s="1321"/>
      <c r="CC22" s="1322" t="s">
        <v>3592</v>
      </c>
      <c r="CD22" s="1323"/>
      <c r="CE22" s="1323"/>
      <c r="CF22" s="1323"/>
      <c r="CG22" s="1323"/>
      <c r="CH22" s="1323"/>
      <c r="CI22" s="1324" t="str">
        <f>IF(回復期MSW!E35=TRUE,"通院リハ ","")
&amp;IF(回復期MSW!I35=TRUE,"通所リハ ","")
&amp;IF(回復期MSW!M35=TRUE,"訪問リハ","")</f>
        <v/>
      </c>
      <c r="CJ22" s="1325"/>
      <c r="CK22" s="1325"/>
      <c r="CL22" s="1325"/>
      <c r="CM22" s="1325"/>
      <c r="CN22" s="1325"/>
      <c r="CO22" s="1325"/>
      <c r="CP22" s="1325"/>
      <c r="CQ22" s="1325"/>
      <c r="CR22" s="1325"/>
      <c r="CS22" s="1325"/>
      <c r="CT22" s="1325"/>
      <c r="CU22" s="1325"/>
      <c r="CV22" s="1325"/>
      <c r="CW22" s="1325"/>
      <c r="CX22" s="1325"/>
      <c r="CY22" s="1325"/>
      <c r="CZ22" s="1326"/>
      <c r="DA22" s="152"/>
      <c r="DB22" s="152"/>
      <c r="DC22" s="152"/>
      <c r="DD22" s="152"/>
      <c r="DE22" s="152"/>
      <c r="DF22" s="152"/>
      <c r="DG22" s="152"/>
    </row>
    <row r="23" spans="1:111" ht="24.75" customHeight="1">
      <c r="A23" s="148"/>
      <c r="B23" s="1011" t="s">
        <v>9806</v>
      </c>
      <c r="C23" s="1012"/>
      <c r="D23" s="1013"/>
      <c r="E23" s="1366" t="str">
        <f>CONCATENATE(IF(回復期医師!E29=TRUE,"骨粗鬆症 ",""),IF(回復期医師!J29=TRUE,"肝機能障害 ",""),IF(回復期医師!O29=TRUE,"呼吸器疾患 ",""),IF(回復期医師!T29=TRUE,"骨折の既往 ",""),IF(回復期医師!Y29=TRUE,"高血圧 ",""),IF(回復期医師!E30=TRUE,"神経筋疾患 ",""),IF(回復期医師!J30=TRUE,"腎不全 ",""),IF(回復期医師!O30=TRUE,"認知症 ",""),IF(回復期医師!T30=TRUE,"心房細動 ",""),IF(回復期医師!Y30=TRUE,"糖尿病 ",""),IF(回復期医師!E31=TRUE,"脳卒中既往 ",""),IF(回復期医師!J31=TRUE,"心不全 ",""),IF(回復期医師!O31=TRUE,"悪性腫瘍",""))</f>
        <v/>
      </c>
      <c r="F23" s="1367"/>
      <c r="G23" s="1367"/>
      <c r="H23" s="1367"/>
      <c r="I23" s="1367"/>
      <c r="J23" s="1367"/>
      <c r="K23" s="1367"/>
      <c r="L23" s="1367"/>
      <c r="M23" s="1367"/>
      <c r="N23" s="1367"/>
      <c r="O23" s="1367"/>
      <c r="P23" s="1367"/>
      <c r="Q23" s="1367"/>
      <c r="R23" s="1367"/>
      <c r="S23" s="1367"/>
      <c r="T23" s="1367"/>
      <c r="U23" s="1367"/>
      <c r="V23" s="1367"/>
      <c r="W23" s="1367"/>
      <c r="X23" s="1367"/>
      <c r="Y23" s="1367"/>
      <c r="Z23" s="1368"/>
      <c r="AA23" s="1359"/>
      <c r="AB23" s="1360"/>
      <c r="AC23" s="166" t="s">
        <v>9100</v>
      </c>
      <c r="AD23" s="166"/>
      <c r="AE23" s="166"/>
      <c r="AF23" s="166"/>
      <c r="AG23" s="166"/>
      <c r="AH23" s="166"/>
      <c r="AI23" s="166"/>
      <c r="AJ23" s="166"/>
      <c r="AK23" s="167"/>
      <c r="AL23" s="1149" t="s">
        <v>9807</v>
      </c>
      <c r="AM23" s="1150"/>
      <c r="AN23" s="1151"/>
      <c r="AO23" s="1199" t="s">
        <v>9808</v>
      </c>
      <c r="AP23" s="1200"/>
      <c r="AQ23" s="1369"/>
      <c r="AR23" s="1152"/>
      <c r="AS23" s="1153"/>
      <c r="AT23" s="1154"/>
      <c r="AU23" s="1131" t="str">
        <f>IF(回復期看護師!AC26="","",回復期看護師!AC26)</f>
        <v/>
      </c>
      <c r="AV23" s="1132"/>
      <c r="AW23" s="1133"/>
      <c r="AX23" s="1132" t="str">
        <f>IF(回復期看護師!AF26="","",回復期看護師!AF26)</f>
        <v/>
      </c>
      <c r="AY23" s="1132"/>
      <c r="AZ23" s="1134"/>
      <c r="BA23" s="168"/>
      <c r="BB23" s="1306" t="s">
        <v>9750</v>
      </c>
      <c r="BC23" s="1307"/>
      <c r="BD23" s="1307"/>
      <c r="BE23" s="1307"/>
      <c r="BF23" s="1308"/>
      <c r="BG23" s="1312" t="s">
        <v>9751</v>
      </c>
      <c r="BH23" s="1312"/>
      <c r="BI23" s="1312"/>
      <c r="BJ23" s="1312"/>
      <c r="BK23" s="1313" t="str">
        <f>IF(回復期リハビリ!AC30="","",IF(回復期リハビリ!AC30=1,"長下肢装具",IF(回復期リハビリ!AC30=2,"短下肢装具","")))</f>
        <v/>
      </c>
      <c r="BL23" s="1313"/>
      <c r="BM23" s="1313"/>
      <c r="BN23" s="1313"/>
      <c r="BO23" s="1313"/>
      <c r="BP23" s="1313"/>
      <c r="BQ23" s="1312" t="s">
        <v>9752</v>
      </c>
      <c r="BR23" s="1312"/>
      <c r="BS23" s="1312"/>
      <c r="BT23" s="1312"/>
      <c r="BU23" s="1109" t="str">
        <f>IF(回復期リハビリ!AD32="","",回復期リハビリ!AD32)</f>
        <v/>
      </c>
      <c r="BV23" s="1109"/>
      <c r="BW23" s="1109"/>
      <c r="BX23" s="1109"/>
      <c r="BY23" s="1109"/>
      <c r="BZ23" s="1109"/>
      <c r="CA23" s="1109"/>
      <c r="CB23" s="1314"/>
      <c r="CC23" s="1285" t="s">
        <v>9279</v>
      </c>
      <c r="CD23" s="1286"/>
      <c r="CE23" s="1291" t="str">
        <f>IF(回復期MSW!E39="","",回復期MSW!E39)</f>
        <v/>
      </c>
      <c r="CF23" s="1292"/>
      <c r="CG23" s="1292"/>
      <c r="CH23" s="1292"/>
      <c r="CI23" s="1292"/>
      <c r="CJ23" s="1292"/>
      <c r="CK23" s="1292"/>
      <c r="CL23" s="1292"/>
      <c r="CM23" s="1292"/>
      <c r="CN23" s="1292"/>
      <c r="CO23" s="1292"/>
      <c r="CP23" s="1292"/>
      <c r="CQ23" s="1292"/>
      <c r="CR23" s="1292"/>
      <c r="CS23" s="1292"/>
      <c r="CT23" s="1292"/>
      <c r="CU23" s="1292"/>
      <c r="CV23" s="1292"/>
      <c r="CW23" s="1292"/>
      <c r="CX23" s="1292"/>
      <c r="CY23" s="1292"/>
      <c r="CZ23" s="1293"/>
      <c r="DA23" s="152"/>
      <c r="DB23" s="152"/>
      <c r="DC23" s="152"/>
      <c r="DD23" s="152"/>
      <c r="DE23" s="152"/>
      <c r="DF23" s="152"/>
      <c r="DG23" s="152"/>
    </row>
    <row r="24" spans="1:111" ht="23.25" customHeight="1">
      <c r="A24" s="148"/>
      <c r="B24" s="1363"/>
      <c r="C24" s="1364"/>
      <c r="D24" s="1365"/>
      <c r="E24" s="1243" t="s">
        <v>9748</v>
      </c>
      <c r="F24" s="1244"/>
      <c r="G24" s="1244"/>
      <c r="H24" s="1300" t="str">
        <f>IF(回復期医師!W31="","",回復期医師!W31)</f>
        <v/>
      </c>
      <c r="I24" s="1300"/>
      <c r="J24" s="1300"/>
      <c r="K24" s="1300"/>
      <c r="L24" s="1300"/>
      <c r="M24" s="1300"/>
      <c r="N24" s="1300"/>
      <c r="O24" s="1300"/>
      <c r="P24" s="1300"/>
      <c r="Q24" s="1300"/>
      <c r="R24" s="1300"/>
      <c r="S24" s="1300"/>
      <c r="T24" s="1300"/>
      <c r="U24" s="1300"/>
      <c r="V24" s="1300"/>
      <c r="W24" s="1300"/>
      <c r="X24" s="1300"/>
      <c r="Y24" s="1300"/>
      <c r="Z24" s="1301"/>
      <c r="AA24" s="1359"/>
      <c r="AB24" s="1360"/>
      <c r="AC24" s="166" t="s">
        <v>9758</v>
      </c>
      <c r="AD24" s="166"/>
      <c r="AE24" s="166"/>
      <c r="AF24" s="166"/>
      <c r="AG24" s="166"/>
      <c r="AH24" s="166"/>
      <c r="AI24" s="166"/>
      <c r="AJ24" s="166"/>
      <c r="AK24" s="167"/>
      <c r="AL24" s="1149" t="s">
        <v>9803</v>
      </c>
      <c r="AM24" s="1150"/>
      <c r="AN24" s="1151"/>
      <c r="AO24" s="1302" t="s">
        <v>9759</v>
      </c>
      <c r="AP24" s="1303"/>
      <c r="AQ24" s="1304"/>
      <c r="AR24" s="1199" t="s">
        <v>9809</v>
      </c>
      <c r="AS24" s="1200"/>
      <c r="AT24" s="1200"/>
      <c r="AU24" s="1131" t="str">
        <f>IF(回復期看護師!AC27="","",回復期看護師!AC27)</f>
        <v/>
      </c>
      <c r="AV24" s="1132"/>
      <c r="AW24" s="1133"/>
      <c r="AX24" s="1132" t="str">
        <f>IF(回復期看護師!AF27="","",回復期看護師!AF27)</f>
        <v/>
      </c>
      <c r="AY24" s="1132"/>
      <c r="AZ24" s="1134"/>
      <c r="BA24" s="168"/>
      <c r="BB24" s="1309"/>
      <c r="BC24" s="1310"/>
      <c r="BD24" s="1310"/>
      <c r="BE24" s="1310"/>
      <c r="BF24" s="1311"/>
      <c r="BG24" s="1305" t="s">
        <v>9753</v>
      </c>
      <c r="BH24" s="1305"/>
      <c r="BI24" s="1305"/>
      <c r="BJ24" s="1305"/>
      <c r="BK24" s="1315"/>
      <c r="BL24" s="1316"/>
      <c r="BM24" s="1316"/>
      <c r="BN24" s="1316"/>
      <c r="BO24" s="1316"/>
      <c r="BP24" s="1316"/>
      <c r="BQ24" s="1317" t="s">
        <v>9754</v>
      </c>
      <c r="BR24" s="1317"/>
      <c r="BS24" s="1317"/>
      <c r="BT24" s="1317"/>
      <c r="BU24" s="1318"/>
      <c r="BV24" s="1319"/>
      <c r="BW24" s="1319"/>
      <c r="BX24" s="1319"/>
      <c r="BY24" s="1319"/>
      <c r="BZ24" s="1319"/>
      <c r="CA24" s="1319"/>
      <c r="CB24" s="1320"/>
      <c r="CC24" s="1287"/>
      <c r="CD24" s="1288"/>
      <c r="CE24" s="1294"/>
      <c r="CF24" s="1295"/>
      <c r="CG24" s="1295"/>
      <c r="CH24" s="1295"/>
      <c r="CI24" s="1295"/>
      <c r="CJ24" s="1295"/>
      <c r="CK24" s="1295"/>
      <c r="CL24" s="1295"/>
      <c r="CM24" s="1295"/>
      <c r="CN24" s="1295"/>
      <c r="CO24" s="1295"/>
      <c r="CP24" s="1295"/>
      <c r="CQ24" s="1295"/>
      <c r="CR24" s="1295"/>
      <c r="CS24" s="1295"/>
      <c r="CT24" s="1295"/>
      <c r="CU24" s="1295"/>
      <c r="CV24" s="1295"/>
      <c r="CW24" s="1295"/>
      <c r="CX24" s="1295"/>
      <c r="CY24" s="1295"/>
      <c r="CZ24" s="1296"/>
      <c r="DA24" s="152"/>
      <c r="DB24" s="152"/>
      <c r="DC24" s="152"/>
      <c r="DD24" s="152"/>
      <c r="DE24" s="152"/>
      <c r="DF24" s="152"/>
      <c r="DG24" s="152"/>
    </row>
    <row r="25" spans="1:111" ht="23.25" customHeight="1" thickBot="1">
      <c r="A25" s="148"/>
      <c r="B25" s="1265" t="s">
        <v>9076</v>
      </c>
      <c r="C25" s="1266"/>
      <c r="D25" s="1267"/>
      <c r="E25" s="1268" t="s">
        <v>3644</v>
      </c>
      <c r="F25" s="1269"/>
      <c r="G25" s="1270"/>
      <c r="H25" s="1271" t="str">
        <f>IF(回復期医師!I32="","",IF(回復期医師!I32=1,"異常なし","所見あり"))</f>
        <v>所見あり</v>
      </c>
      <c r="I25" s="1272"/>
      <c r="J25" s="1272"/>
      <c r="K25" s="1272"/>
      <c r="L25" s="1273" t="str">
        <f>IF(回復期医師!Q32="","",回復期医師!Q32)</f>
        <v/>
      </c>
      <c r="M25" s="1274"/>
      <c r="N25" s="1274"/>
      <c r="O25" s="1274"/>
      <c r="P25" s="1274"/>
      <c r="Q25" s="1274"/>
      <c r="R25" s="1274"/>
      <c r="S25" s="1274"/>
      <c r="T25" s="1274"/>
      <c r="U25" s="1274"/>
      <c r="V25" s="1274"/>
      <c r="W25" s="1274"/>
      <c r="X25" s="1274"/>
      <c r="Y25" s="1274"/>
      <c r="Z25" s="1275"/>
      <c r="AA25" s="1359"/>
      <c r="AB25" s="1360"/>
      <c r="AC25" s="169" t="s">
        <v>9760</v>
      </c>
      <c r="AD25" s="169"/>
      <c r="AE25" s="169"/>
      <c r="AF25" s="169"/>
      <c r="AG25" s="169"/>
      <c r="AH25" s="169"/>
      <c r="AI25" s="169"/>
      <c r="AJ25" s="169"/>
      <c r="AK25" s="170"/>
      <c r="AL25" s="1149" t="s">
        <v>9810</v>
      </c>
      <c r="AM25" s="1150"/>
      <c r="AN25" s="1151"/>
      <c r="AO25" s="1276" t="s">
        <v>9761</v>
      </c>
      <c r="AP25" s="1277"/>
      <c r="AQ25" s="1278"/>
      <c r="AR25" s="1199" t="s">
        <v>9811</v>
      </c>
      <c r="AS25" s="1200"/>
      <c r="AT25" s="1200"/>
      <c r="AU25" s="1131" t="str">
        <f>IF(回復期看護師!AC28="","",回復期看護師!AC28)</f>
        <v/>
      </c>
      <c r="AV25" s="1132"/>
      <c r="AW25" s="1133"/>
      <c r="AX25" s="1132" t="str">
        <f>IF(回復期看護師!AF28="","",回復期看護師!AF28)</f>
        <v/>
      </c>
      <c r="AY25" s="1132"/>
      <c r="AZ25" s="1134"/>
      <c r="BA25" s="168"/>
      <c r="BB25" s="1309"/>
      <c r="BC25" s="1310"/>
      <c r="BD25" s="1310"/>
      <c r="BE25" s="1310"/>
      <c r="BF25" s="1311"/>
      <c r="BG25" s="1264" t="s">
        <v>9288</v>
      </c>
      <c r="BH25" s="1264"/>
      <c r="BI25" s="1264"/>
      <c r="BJ25" s="1264"/>
      <c r="BK25" s="1262"/>
      <c r="BL25" s="1262"/>
      <c r="BM25" s="1262"/>
      <c r="BN25" s="1262"/>
      <c r="BO25" s="1262"/>
      <c r="BP25" s="1262"/>
      <c r="BQ25" s="1264" t="s">
        <v>9756</v>
      </c>
      <c r="BR25" s="1264"/>
      <c r="BS25" s="1264"/>
      <c r="BT25" s="1264"/>
      <c r="BU25" s="1262"/>
      <c r="BV25" s="1262"/>
      <c r="BW25" s="1262"/>
      <c r="BX25" s="1262"/>
      <c r="BY25" s="1262"/>
      <c r="BZ25" s="1262"/>
      <c r="CA25" s="1262"/>
      <c r="CB25" s="1263"/>
      <c r="CC25" s="1289"/>
      <c r="CD25" s="1290"/>
      <c r="CE25" s="1297"/>
      <c r="CF25" s="1298"/>
      <c r="CG25" s="1298"/>
      <c r="CH25" s="1298"/>
      <c r="CI25" s="1298"/>
      <c r="CJ25" s="1298"/>
      <c r="CK25" s="1298"/>
      <c r="CL25" s="1298"/>
      <c r="CM25" s="1298"/>
      <c r="CN25" s="1298"/>
      <c r="CO25" s="1298"/>
      <c r="CP25" s="1298"/>
      <c r="CQ25" s="1298"/>
      <c r="CR25" s="1298"/>
      <c r="CS25" s="1298"/>
      <c r="CT25" s="1298"/>
      <c r="CU25" s="1298"/>
      <c r="CV25" s="1298"/>
      <c r="CW25" s="1298"/>
      <c r="CX25" s="1298"/>
      <c r="CY25" s="1298"/>
      <c r="CZ25" s="1299"/>
    </row>
    <row r="26" spans="1:111" ht="24" customHeight="1" thickTop="1">
      <c r="A26" s="148"/>
      <c r="B26" s="1265"/>
      <c r="C26" s="1266"/>
      <c r="D26" s="1267"/>
      <c r="E26" s="1268" t="s">
        <v>9812</v>
      </c>
      <c r="F26" s="1269"/>
      <c r="G26" s="1270"/>
      <c r="H26" s="960" t="str">
        <f>IF(回復期医師!I33="","",IF(回復期医師!I33=1,"異常なし","所見あり"))</f>
        <v/>
      </c>
      <c r="I26" s="961"/>
      <c r="J26" s="961"/>
      <c r="K26" s="961"/>
      <c r="L26" s="1273" t="str">
        <f>IF(回復期医師!Q33="","",回復期医師!Q33)</f>
        <v/>
      </c>
      <c r="M26" s="1274"/>
      <c r="N26" s="1274"/>
      <c r="O26" s="1274"/>
      <c r="P26" s="1274"/>
      <c r="Q26" s="1274"/>
      <c r="R26" s="1274"/>
      <c r="S26" s="1274"/>
      <c r="T26" s="1274"/>
      <c r="U26" s="1274"/>
      <c r="V26" s="1274"/>
      <c r="W26" s="1274"/>
      <c r="X26" s="1274"/>
      <c r="Y26" s="1274"/>
      <c r="Z26" s="1275"/>
      <c r="AA26" s="1359"/>
      <c r="AB26" s="1360"/>
      <c r="AC26" s="166" t="s">
        <v>9103</v>
      </c>
      <c r="AD26" s="166"/>
      <c r="AE26" s="166"/>
      <c r="AF26" s="166"/>
      <c r="AG26" s="166"/>
      <c r="AH26" s="166"/>
      <c r="AI26" s="166"/>
      <c r="AJ26" s="166"/>
      <c r="AK26" s="167"/>
      <c r="AL26" s="1190" t="s">
        <v>9111</v>
      </c>
      <c r="AM26" s="1191"/>
      <c r="AN26" s="1192"/>
      <c r="AO26" s="1249" t="s">
        <v>9769</v>
      </c>
      <c r="AP26" s="1250"/>
      <c r="AQ26" s="1251"/>
      <c r="AR26" s="1152"/>
      <c r="AS26" s="1153"/>
      <c r="AT26" s="1154"/>
      <c r="AU26" s="1131" t="str">
        <f>IF(回復期看護師!AC29="","",回復期看護師!AC29)</f>
        <v/>
      </c>
      <c r="AV26" s="1132"/>
      <c r="AW26" s="1133"/>
      <c r="AX26" s="1132" t="str">
        <f>IF(回復期看護師!AF29="","",回復期看護師!AF29)</f>
        <v/>
      </c>
      <c r="AY26" s="1132"/>
      <c r="AZ26" s="1134"/>
      <c r="BA26" s="168"/>
      <c r="BB26" s="1252" t="s">
        <v>9757</v>
      </c>
      <c r="BC26" s="1253"/>
      <c r="BD26" s="1253"/>
      <c r="BE26" s="1253"/>
      <c r="BF26" s="1254"/>
      <c r="BG26" s="1258" t="str">
        <f>IF(回復期リハビリ!Z20=TRUE,"失語 ","")
&amp;IF(回復期リハビリ!Z21=TRUE,"失行 ","")
&amp;IF(回復期リハビリ!Z22=TRUE,"失認 ","")
&amp;IF(回復期リハビリ!AE20=TRUE,"注意障害 ","")
&amp;IF(回復期リハビリ!AE21=TRUE,"記憶障害 ","")
&amp;IF(回復期リハビリ!AE22=TRUE,"情動障害 ","")
&amp;IF(回復期リハビリ!Z23=TRUE,"半側空間無視 ","")
&amp;IF(回復期リハビリ!Z24=TRUE,"前頭葉障害 ","")
&amp;IF(回復期リハビリ!Z25=TRUE,"未確定認知障害","")
&amp;IF(回復期リハビリ!Z27=TRUE," SLTA添付","")</f>
        <v/>
      </c>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c r="CB26" s="1259"/>
      <c r="CC26" s="1240" t="s">
        <v>9813</v>
      </c>
      <c r="CD26" s="1241"/>
      <c r="CE26" s="1241"/>
      <c r="CF26" s="1242"/>
      <c r="CG26" s="1243" t="str">
        <f>IF(回復期リハビリ!AC28="","",回復期リハビリ!AC28)</f>
        <v/>
      </c>
      <c r="CH26" s="1244"/>
      <c r="CI26" s="1244"/>
      <c r="CJ26" s="1244"/>
      <c r="CK26" s="1244"/>
      <c r="CL26" s="1244" t="s">
        <v>9814</v>
      </c>
      <c r="CM26" s="1244"/>
      <c r="CN26" s="171" t="s">
        <v>9815</v>
      </c>
      <c r="CO26" s="1245" t="str">
        <f>IF(回復期リハビリ!AG28="","",回復期リハビリ!AG28&amp;IF(回復期リハビリ!AI28="","","/"&amp;回復期リハビリ!AI28))</f>
        <v/>
      </c>
      <c r="CP26" s="1245"/>
      <c r="CQ26" s="1245"/>
      <c r="CR26" s="1245"/>
      <c r="CS26" s="1245"/>
      <c r="CT26" s="172" t="s">
        <v>9816</v>
      </c>
      <c r="CU26" s="173"/>
      <c r="CV26" s="173"/>
      <c r="CW26" s="173"/>
      <c r="CX26" s="173"/>
      <c r="CY26" s="173"/>
      <c r="CZ26" s="174"/>
    </row>
    <row r="27" spans="1:111" ht="24" customHeight="1" thickBot="1">
      <c r="A27" s="148"/>
      <c r="B27" s="1246"/>
      <c r="C27" s="1247"/>
      <c r="D27" s="1247"/>
      <c r="E27" s="1248"/>
      <c r="F27" s="1186" t="s">
        <v>9817</v>
      </c>
      <c r="G27" s="1187"/>
      <c r="H27" s="1188" t="str">
        <f>IF(回復期医師!G34="","",回復期医師!G34)</f>
        <v/>
      </c>
      <c r="I27" s="1189"/>
      <c r="J27" s="1186" t="s">
        <v>9313</v>
      </c>
      <c r="K27" s="1187"/>
      <c r="L27" s="1188" t="str">
        <f>IF(回復期医師!K34="","",回復期医師!K34)</f>
        <v/>
      </c>
      <c r="M27" s="1189"/>
      <c r="N27" s="1186" t="s">
        <v>9818</v>
      </c>
      <c r="O27" s="1187"/>
      <c r="P27" s="1188" t="str">
        <f>IF(回復期医師!O34="","",回復期医師!O34)</f>
        <v/>
      </c>
      <c r="Q27" s="1189"/>
      <c r="R27" s="1186" t="s">
        <v>9819</v>
      </c>
      <c r="S27" s="1187"/>
      <c r="T27" s="1188" t="str">
        <f>IF(回復期医師!G35="","",回復期医師!G35)</f>
        <v/>
      </c>
      <c r="U27" s="1189"/>
      <c r="V27" s="1186" t="s">
        <v>9820</v>
      </c>
      <c r="W27" s="1187"/>
      <c r="X27" s="1188" t="str">
        <f>IF(回復期医師!K35="","",回復期医師!K35)</f>
        <v/>
      </c>
      <c r="Y27" s="1189"/>
      <c r="Z27" s="175"/>
      <c r="AA27" s="1359"/>
      <c r="AB27" s="1360"/>
      <c r="AC27" s="166" t="s">
        <v>9770</v>
      </c>
      <c r="AD27" s="166"/>
      <c r="AE27" s="166"/>
      <c r="AF27" s="166"/>
      <c r="AG27" s="166"/>
      <c r="AH27" s="166"/>
      <c r="AI27" s="166"/>
      <c r="AJ27" s="166"/>
      <c r="AK27" s="167"/>
      <c r="AL27" s="1149" t="s">
        <v>9821</v>
      </c>
      <c r="AM27" s="1150"/>
      <c r="AN27" s="1151"/>
      <c r="AO27" s="1190" t="s">
        <v>9822</v>
      </c>
      <c r="AP27" s="1191"/>
      <c r="AQ27" s="1192"/>
      <c r="AR27" s="1152"/>
      <c r="AS27" s="1153"/>
      <c r="AT27" s="1154"/>
      <c r="AU27" s="1131" t="str">
        <f>IF(回復期看護師!AC30="","",回復期看護師!AC30)</f>
        <v/>
      </c>
      <c r="AV27" s="1132"/>
      <c r="AW27" s="1133"/>
      <c r="AX27" s="1132" t="str">
        <f>IF(回復期看護師!AF30="","",回復期看護師!AF30)</f>
        <v/>
      </c>
      <c r="AY27" s="1132"/>
      <c r="AZ27" s="1134"/>
      <c r="BA27" s="168"/>
      <c r="BB27" s="1255"/>
      <c r="BC27" s="1256"/>
      <c r="BD27" s="1256"/>
      <c r="BE27" s="1256"/>
      <c r="BF27" s="1257"/>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c r="CB27" s="1261"/>
      <c r="CC27" s="1193" t="s">
        <v>9823</v>
      </c>
      <c r="CD27" s="1194"/>
      <c r="CE27" s="1194"/>
      <c r="CF27" s="1195"/>
      <c r="CG27" s="1196" t="str">
        <f>IF(回復期リハビリ!AC29="","",回復期リハビリ!AC29)</f>
        <v/>
      </c>
      <c r="CH27" s="1197"/>
      <c r="CI27" s="1197"/>
      <c r="CJ27" s="1197"/>
      <c r="CK27" s="1197"/>
      <c r="CL27" s="1198" t="s">
        <v>9824</v>
      </c>
      <c r="CM27" s="1198"/>
      <c r="CN27" s="176" t="s">
        <v>9815</v>
      </c>
      <c r="CO27" s="801" t="str">
        <f>IF(回復期リハビリ!AG29="","",回復期リハビリ!AG29&amp;IF(回復期リハビリ!AI29="","","/"&amp;回復期リハビリ!AI29))</f>
        <v/>
      </c>
      <c r="CP27" s="801"/>
      <c r="CQ27" s="801"/>
      <c r="CR27" s="801"/>
      <c r="CS27" s="801"/>
      <c r="CT27" s="177" t="s">
        <v>9825</v>
      </c>
      <c r="CU27" s="178"/>
      <c r="CV27" s="178"/>
      <c r="CW27" s="178"/>
      <c r="CX27" s="178"/>
      <c r="CY27" s="178"/>
      <c r="CZ27" s="179"/>
    </row>
    <row r="28" spans="1:111" ht="24" customHeight="1">
      <c r="A28" s="148"/>
      <c r="B28" s="1224" t="s">
        <v>9826</v>
      </c>
      <c r="C28" s="1225"/>
      <c r="D28" s="1225"/>
      <c r="E28" s="1226"/>
      <c r="F28" s="1186" t="s">
        <v>9827</v>
      </c>
      <c r="G28" s="1187"/>
      <c r="H28" s="1188" t="str">
        <f>IF(回復期医師!O35="","",回復期医師!O35)</f>
        <v/>
      </c>
      <c r="I28" s="1189"/>
      <c r="J28" s="1186" t="s">
        <v>9312</v>
      </c>
      <c r="K28" s="1187"/>
      <c r="L28" s="1188" t="str">
        <f>IF(回復期医師!G36="","",回復期医師!G36)</f>
        <v/>
      </c>
      <c r="M28" s="1189"/>
      <c r="N28" s="1186" t="s">
        <v>9828</v>
      </c>
      <c r="O28" s="1187"/>
      <c r="P28" s="1188" t="str">
        <f>IF(回復期医師!K36="","",回復期医師!K36)</f>
        <v/>
      </c>
      <c r="Q28" s="1189"/>
      <c r="R28" s="1186" t="s">
        <v>9314</v>
      </c>
      <c r="S28" s="1187"/>
      <c r="T28" s="1188" t="str">
        <f>IF(回復期医師!O36="","",回復期医師!O36)</f>
        <v/>
      </c>
      <c r="U28" s="1189"/>
      <c r="V28" s="1186" t="s">
        <v>9829</v>
      </c>
      <c r="W28" s="1187"/>
      <c r="X28" s="1188" t="str">
        <f>IF(回復期医師!G37="","",回復期医師!G37)</f>
        <v/>
      </c>
      <c r="Y28" s="1189"/>
      <c r="Z28" s="180"/>
      <c r="AA28" s="1359"/>
      <c r="AB28" s="1360"/>
      <c r="AC28" s="166" t="s">
        <v>9105</v>
      </c>
      <c r="AD28" s="166"/>
      <c r="AE28" s="166"/>
      <c r="AF28" s="166"/>
      <c r="AG28" s="166"/>
      <c r="AH28" s="166"/>
      <c r="AI28" s="166"/>
      <c r="AJ28" s="166"/>
      <c r="AK28" s="167"/>
      <c r="AL28" s="1190" t="s">
        <v>9111</v>
      </c>
      <c r="AM28" s="1191"/>
      <c r="AN28" s="1192"/>
      <c r="AO28" s="1190" t="s">
        <v>9119</v>
      </c>
      <c r="AP28" s="1191"/>
      <c r="AQ28" s="1192"/>
      <c r="AR28" s="1199" t="s">
        <v>9122</v>
      </c>
      <c r="AS28" s="1200"/>
      <c r="AT28" s="1200"/>
      <c r="AU28" s="1131" t="str">
        <f>IF(回復期看護師!AC31="","",回復期看護師!AC31)</f>
        <v/>
      </c>
      <c r="AV28" s="1132"/>
      <c r="AW28" s="1133"/>
      <c r="AX28" s="1132" t="str">
        <f>IF(回復期看護師!AF31="","",回復期看護師!AF31)</f>
        <v/>
      </c>
      <c r="AY28" s="1132"/>
      <c r="AZ28" s="1134"/>
      <c r="BA28" s="168"/>
      <c r="BB28" s="1201" t="s">
        <v>9830</v>
      </c>
      <c r="BC28" s="1202"/>
      <c r="BD28" s="1202"/>
      <c r="BE28" s="1202"/>
      <c r="BF28" s="1202"/>
      <c r="BG28" s="1203"/>
      <c r="BH28" s="1207" t="s">
        <v>9078</v>
      </c>
      <c r="BI28" s="1208"/>
      <c r="BJ28" s="1207" t="s">
        <v>9079</v>
      </c>
      <c r="BK28" s="1208"/>
      <c r="BL28" s="1207" t="s">
        <v>9762</v>
      </c>
      <c r="BM28" s="1208"/>
      <c r="BN28" s="1207" t="s">
        <v>9081</v>
      </c>
      <c r="BO28" s="1208"/>
      <c r="BP28" s="1207" t="s">
        <v>9082</v>
      </c>
      <c r="BQ28" s="1208"/>
      <c r="BR28" s="1180" t="s">
        <v>9083</v>
      </c>
      <c r="BS28" s="1181"/>
      <c r="BT28" s="1168" t="s">
        <v>9084</v>
      </c>
      <c r="BU28" s="1169"/>
      <c r="BV28" s="1168" t="s">
        <v>9085</v>
      </c>
      <c r="BW28" s="1169"/>
      <c r="BX28" s="1174" t="s">
        <v>9776</v>
      </c>
      <c r="BY28" s="1175"/>
      <c r="BZ28" s="1212" t="s">
        <v>9763</v>
      </c>
      <c r="CA28" s="1213"/>
      <c r="CB28" s="1218" t="s">
        <v>6423</v>
      </c>
      <c r="CC28" s="1219"/>
      <c r="CD28" s="1158" t="s">
        <v>3701</v>
      </c>
      <c r="CE28" s="1159"/>
      <c r="CF28" s="1158" t="s">
        <v>9089</v>
      </c>
      <c r="CG28" s="1159"/>
      <c r="CH28" s="1158" t="s">
        <v>9090</v>
      </c>
      <c r="CI28" s="1159"/>
      <c r="CJ28" s="1158" t="s">
        <v>9091</v>
      </c>
      <c r="CK28" s="1159"/>
      <c r="CL28" s="1158" t="s">
        <v>9092</v>
      </c>
      <c r="CM28" s="1159"/>
      <c r="CN28" s="1158" t="s">
        <v>9093</v>
      </c>
      <c r="CO28" s="1159"/>
      <c r="CP28" s="1158" t="s">
        <v>9094</v>
      </c>
      <c r="CQ28" s="1162"/>
      <c r="CR28" s="1164" t="s">
        <v>9764</v>
      </c>
      <c r="CS28" s="1165"/>
      <c r="CT28" s="1164" t="s">
        <v>9765</v>
      </c>
      <c r="CU28" s="1165"/>
      <c r="CV28" s="1680" t="s">
        <v>9831</v>
      </c>
      <c r="CW28" s="1511"/>
      <c r="CX28" s="1511"/>
      <c r="CY28" s="1511"/>
      <c r="CZ28" s="1681"/>
    </row>
    <row r="29" spans="1:111" ht="24" customHeight="1" thickBot="1">
      <c r="A29" s="148"/>
      <c r="B29" s="1227" t="str">
        <f>IF(急性期医師!A41="","",急性期医師!A41)</f>
        <v/>
      </c>
      <c r="C29" s="1228"/>
      <c r="D29" s="1228"/>
      <c r="E29" s="1229"/>
      <c r="F29" s="1230" t="s">
        <v>9832</v>
      </c>
      <c r="G29" s="1231"/>
      <c r="H29" s="1232" t="str">
        <f>IF(回復期医師!K37="","",回復期医師!K37)</f>
        <v/>
      </c>
      <c r="I29" s="1233"/>
      <c r="J29" s="1234" t="s">
        <v>9833</v>
      </c>
      <c r="K29" s="1235"/>
      <c r="L29" s="1232" t="str">
        <f>IF(回復期医師!O37="","",回復期医師!O37)</f>
        <v/>
      </c>
      <c r="M29" s="1233"/>
      <c r="N29" s="1234" t="s">
        <v>9834</v>
      </c>
      <c r="O29" s="1235"/>
      <c r="P29" s="1232" t="str">
        <f>IF(回復期医師!T34="","",回復期医師!T34)</f>
        <v/>
      </c>
      <c r="Q29" s="1233"/>
      <c r="R29" s="1236" t="s">
        <v>9775</v>
      </c>
      <c r="S29" s="1237"/>
      <c r="T29" s="1232" t="str">
        <f>IF(回復期医師!T35="","",回復期医師!T35)</f>
        <v/>
      </c>
      <c r="U29" s="1238"/>
      <c r="V29" s="1239" t="s">
        <v>9835</v>
      </c>
      <c r="W29" s="1239"/>
      <c r="X29" s="1238" t="str">
        <f>IF(回復期医師!W35="","",回復期医師!W35)</f>
        <v/>
      </c>
      <c r="Y29" s="1233"/>
      <c r="Z29" s="181"/>
      <c r="AA29" s="1359"/>
      <c r="AB29" s="1360"/>
      <c r="AC29" s="166" t="s">
        <v>9106</v>
      </c>
      <c r="AD29" s="166"/>
      <c r="AE29" s="166"/>
      <c r="AF29" s="166"/>
      <c r="AG29" s="166"/>
      <c r="AH29" s="166"/>
      <c r="AI29" s="166"/>
      <c r="AJ29" s="166"/>
      <c r="AK29" s="167"/>
      <c r="AL29" s="1190" t="s">
        <v>9111</v>
      </c>
      <c r="AM29" s="1191"/>
      <c r="AN29" s="1192"/>
      <c r="AO29" s="1190" t="s">
        <v>9119</v>
      </c>
      <c r="AP29" s="1191"/>
      <c r="AQ29" s="1192"/>
      <c r="AR29" s="1199" t="s">
        <v>9122</v>
      </c>
      <c r="AS29" s="1200"/>
      <c r="AT29" s="1200"/>
      <c r="AU29" s="1131" t="str">
        <f>IF(回復期看護師!AC32="","",回復期看護師!AC32)</f>
        <v/>
      </c>
      <c r="AV29" s="1132"/>
      <c r="AW29" s="1133"/>
      <c r="AX29" s="1132" t="str">
        <f>IF(回復期看護師!AF32="","",回復期看護師!AF32)</f>
        <v/>
      </c>
      <c r="AY29" s="1132"/>
      <c r="AZ29" s="1134"/>
      <c r="BA29" s="168"/>
      <c r="BB29" s="1125"/>
      <c r="BC29" s="1126"/>
      <c r="BD29" s="1126"/>
      <c r="BE29" s="1126"/>
      <c r="BF29" s="1126"/>
      <c r="BG29" s="1127"/>
      <c r="BH29" s="1158"/>
      <c r="BI29" s="1159"/>
      <c r="BJ29" s="1158"/>
      <c r="BK29" s="1159"/>
      <c r="BL29" s="1158"/>
      <c r="BM29" s="1159"/>
      <c r="BN29" s="1158"/>
      <c r="BO29" s="1159"/>
      <c r="BP29" s="1158"/>
      <c r="BQ29" s="1159"/>
      <c r="BR29" s="1182"/>
      <c r="BS29" s="1183"/>
      <c r="BT29" s="1170"/>
      <c r="BU29" s="1171"/>
      <c r="BV29" s="1170"/>
      <c r="BW29" s="1171"/>
      <c r="BX29" s="1176"/>
      <c r="BY29" s="1177"/>
      <c r="BZ29" s="1214"/>
      <c r="CA29" s="1215"/>
      <c r="CB29" s="1220"/>
      <c r="CC29" s="1221"/>
      <c r="CD29" s="1158"/>
      <c r="CE29" s="1159"/>
      <c r="CF29" s="1158"/>
      <c r="CG29" s="1159"/>
      <c r="CH29" s="1158"/>
      <c r="CI29" s="1159"/>
      <c r="CJ29" s="1158"/>
      <c r="CK29" s="1159"/>
      <c r="CL29" s="1158"/>
      <c r="CM29" s="1159"/>
      <c r="CN29" s="1158"/>
      <c r="CO29" s="1159"/>
      <c r="CP29" s="1158"/>
      <c r="CQ29" s="1162"/>
      <c r="CR29" s="1164"/>
      <c r="CS29" s="1165"/>
      <c r="CT29" s="1164"/>
      <c r="CU29" s="1165"/>
      <c r="CV29" s="1441"/>
      <c r="CW29" s="1514"/>
      <c r="CX29" s="1514"/>
      <c r="CY29" s="1514"/>
      <c r="CZ29" s="1682"/>
    </row>
    <row r="30" spans="1:111" ht="24" customHeight="1">
      <c r="A30" s="148"/>
      <c r="B30" s="1011" t="s">
        <v>9767</v>
      </c>
      <c r="C30" s="1012"/>
      <c r="D30" s="1013"/>
      <c r="E30" s="1017" t="s">
        <v>9394</v>
      </c>
      <c r="F30" s="1018"/>
      <c r="G30" s="1018"/>
      <c r="H30" s="1018"/>
      <c r="I30" s="1018"/>
      <c r="J30" s="1018"/>
      <c r="K30" s="1018"/>
      <c r="L30" s="1018"/>
      <c r="M30" s="1018"/>
      <c r="N30" s="1018"/>
      <c r="O30" s="1019"/>
      <c r="P30" s="1020" t="s">
        <v>9768</v>
      </c>
      <c r="Q30" s="1020"/>
      <c r="R30" s="1020"/>
      <c r="S30" s="1020" t="s">
        <v>9369</v>
      </c>
      <c r="T30" s="1020"/>
      <c r="U30" s="1020"/>
      <c r="V30" s="1155" t="s">
        <v>9367</v>
      </c>
      <c r="W30" s="1156"/>
      <c r="X30" s="1156"/>
      <c r="Y30" s="1156"/>
      <c r="Z30" s="1157"/>
      <c r="AA30" s="1359"/>
      <c r="AB30" s="1360"/>
      <c r="AC30" s="166" t="s">
        <v>9107</v>
      </c>
      <c r="AD30" s="166"/>
      <c r="AE30" s="166"/>
      <c r="AF30" s="166"/>
      <c r="AG30" s="166"/>
      <c r="AH30" s="166"/>
      <c r="AI30" s="166"/>
      <c r="AJ30" s="166"/>
      <c r="AK30" s="167"/>
      <c r="AL30" s="1149" t="s">
        <v>9836</v>
      </c>
      <c r="AM30" s="1150"/>
      <c r="AN30" s="1151"/>
      <c r="AO30" s="1209" t="s">
        <v>9771</v>
      </c>
      <c r="AP30" s="1210"/>
      <c r="AQ30" s="1211"/>
      <c r="AR30" s="1199" t="s">
        <v>9837</v>
      </c>
      <c r="AS30" s="1200"/>
      <c r="AT30" s="1200"/>
      <c r="AU30" s="1131" t="str">
        <f>IF(回復期看護師!AC33="","",回復期看護師!AC33)</f>
        <v/>
      </c>
      <c r="AV30" s="1132"/>
      <c r="AW30" s="1133"/>
      <c r="AX30" s="1132" t="str">
        <f>IF(回復期看護師!AF33="","",回復期看護師!AF33)</f>
        <v/>
      </c>
      <c r="AY30" s="1132"/>
      <c r="AZ30" s="1134"/>
      <c r="BA30" s="168"/>
      <c r="BB30" s="1204"/>
      <c r="BC30" s="1205"/>
      <c r="BD30" s="1205"/>
      <c r="BE30" s="1205"/>
      <c r="BF30" s="1205"/>
      <c r="BG30" s="1206"/>
      <c r="BH30" s="1160"/>
      <c r="BI30" s="1161"/>
      <c r="BJ30" s="1160"/>
      <c r="BK30" s="1161"/>
      <c r="BL30" s="1160"/>
      <c r="BM30" s="1161"/>
      <c r="BN30" s="1160"/>
      <c r="BO30" s="1161"/>
      <c r="BP30" s="1160"/>
      <c r="BQ30" s="1161"/>
      <c r="BR30" s="1184"/>
      <c r="BS30" s="1185"/>
      <c r="BT30" s="1172"/>
      <c r="BU30" s="1173"/>
      <c r="BV30" s="1172"/>
      <c r="BW30" s="1173"/>
      <c r="BX30" s="1178"/>
      <c r="BY30" s="1179"/>
      <c r="BZ30" s="1216"/>
      <c r="CA30" s="1217"/>
      <c r="CB30" s="1222"/>
      <c r="CC30" s="1223"/>
      <c r="CD30" s="1160"/>
      <c r="CE30" s="1161"/>
      <c r="CF30" s="1160"/>
      <c r="CG30" s="1161"/>
      <c r="CH30" s="1160"/>
      <c r="CI30" s="1161"/>
      <c r="CJ30" s="1160"/>
      <c r="CK30" s="1161"/>
      <c r="CL30" s="1160"/>
      <c r="CM30" s="1161"/>
      <c r="CN30" s="1160"/>
      <c r="CO30" s="1161"/>
      <c r="CP30" s="1160"/>
      <c r="CQ30" s="1163"/>
      <c r="CR30" s="1166"/>
      <c r="CS30" s="1167"/>
      <c r="CT30" s="1166"/>
      <c r="CU30" s="1167"/>
      <c r="CV30" s="1520"/>
      <c r="CW30" s="1620"/>
      <c r="CX30" s="1620"/>
      <c r="CY30" s="1620"/>
      <c r="CZ30" s="1683"/>
    </row>
    <row r="31" spans="1:111" ht="24" customHeight="1" thickBot="1">
      <c r="A31" s="148"/>
      <c r="B31" s="1011"/>
      <c r="C31" s="1012"/>
      <c r="D31" s="1013"/>
      <c r="E31" s="1141" t="str">
        <f>IF(回復期薬剤!E6="","",回復期薬剤!E6)</f>
        <v/>
      </c>
      <c r="F31" s="1141"/>
      <c r="G31" s="1141"/>
      <c r="H31" s="1141"/>
      <c r="I31" s="1141"/>
      <c r="J31" s="1141"/>
      <c r="K31" s="1141"/>
      <c r="L31" s="1141"/>
      <c r="M31" s="1141"/>
      <c r="N31" s="1141"/>
      <c r="O31" s="1141"/>
      <c r="P31" s="1142" t="str">
        <f>IF(急性期薬剤!P6="","",急性期薬剤!P6)</f>
        <v/>
      </c>
      <c r="Q31" s="1142"/>
      <c r="R31" s="1142"/>
      <c r="S31" s="960" t="str">
        <f>IF(回復期薬剤!R6="","",回復期薬剤!R6)</f>
        <v/>
      </c>
      <c r="T31" s="961"/>
      <c r="U31" s="962"/>
      <c r="V31" s="1143" t="str">
        <f>IF(回復期薬剤!T6="","",回復期薬剤!T6)</f>
        <v/>
      </c>
      <c r="W31" s="1144"/>
      <c r="X31" s="1144"/>
      <c r="Y31" s="1144"/>
      <c r="Z31" s="1145"/>
      <c r="AA31" s="1359"/>
      <c r="AB31" s="1360"/>
      <c r="AC31" s="1146" t="s">
        <v>9108</v>
      </c>
      <c r="AD31" s="1147"/>
      <c r="AE31" s="1147"/>
      <c r="AF31" s="1147"/>
      <c r="AG31" s="1147"/>
      <c r="AH31" s="1147"/>
      <c r="AI31" s="1147"/>
      <c r="AJ31" s="1147"/>
      <c r="AK31" s="1148"/>
      <c r="AL31" s="1149" t="s">
        <v>9838</v>
      </c>
      <c r="AM31" s="1150"/>
      <c r="AN31" s="1151"/>
      <c r="AO31" s="1149" t="s">
        <v>9839</v>
      </c>
      <c r="AP31" s="1150"/>
      <c r="AQ31" s="1151"/>
      <c r="AR31" s="1152"/>
      <c r="AS31" s="1153"/>
      <c r="AT31" s="1154"/>
      <c r="AU31" s="1131" t="str">
        <f>IF(回復期看護師!AC34="","",回復期看護師!AC34)</f>
        <v/>
      </c>
      <c r="AV31" s="1132"/>
      <c r="AW31" s="1133"/>
      <c r="AX31" s="1132" t="str">
        <f>IF(回復期看護師!AF34="","",回復期看護師!AF34)</f>
        <v/>
      </c>
      <c r="AY31" s="1132"/>
      <c r="AZ31" s="1134"/>
      <c r="BA31" s="168"/>
      <c r="BB31" s="1135" t="s">
        <v>9372</v>
      </c>
      <c r="BC31" s="1136"/>
      <c r="BD31" s="1137"/>
      <c r="BE31" s="1138" t="s">
        <v>9840</v>
      </c>
      <c r="BF31" s="1139"/>
      <c r="BG31" s="1140"/>
      <c r="BH31" s="1099" t="str">
        <f>IF(急性期リハビリ!G48="","",急性期リハビリ!G48)</f>
        <v/>
      </c>
      <c r="BI31" s="1102"/>
      <c r="BJ31" s="1099" t="str">
        <f>IF(急性期リハビリ!H48="","",急性期リハビリ!H48)</f>
        <v/>
      </c>
      <c r="BK31" s="1102"/>
      <c r="BL31" s="1099" t="str">
        <f>IF(急性期リハビリ!I48="","",急性期リハビリ!I48)</f>
        <v/>
      </c>
      <c r="BM31" s="1102"/>
      <c r="BN31" s="1099" t="str">
        <f>IF(急性期リハビリ!J48="","",急性期リハビリ!J48)</f>
        <v/>
      </c>
      <c r="BO31" s="1102"/>
      <c r="BP31" s="960" t="str">
        <f>IF(急性期リハビリ!K48="","",急性期リハビリ!K48)</f>
        <v/>
      </c>
      <c r="BQ31" s="962"/>
      <c r="BR31" s="1099" t="str">
        <f>IF(急性期リハビリ!L48="","",急性期リハビリ!L48)</f>
        <v/>
      </c>
      <c r="BS31" s="1102"/>
      <c r="BT31" s="1099" t="str">
        <f>IF(急性期リハビリ!M48="","",急性期リハビリ!M48)</f>
        <v/>
      </c>
      <c r="BU31" s="1102"/>
      <c r="BV31" s="1099" t="str">
        <f>IF(急性期リハビリ!O48="","",急性期リハビリ!O48)</f>
        <v/>
      </c>
      <c r="BW31" s="1102"/>
      <c r="BX31" s="1099" t="str">
        <f>IF(急性期リハビリ!Q48="","",急性期リハビリ!Q48)</f>
        <v/>
      </c>
      <c r="BY31" s="1102"/>
      <c r="BZ31" s="1099" t="str">
        <f>IF(急性期リハビリ!S48="","",急性期リハビリ!S48)</f>
        <v/>
      </c>
      <c r="CA31" s="1102"/>
      <c r="CB31" s="1099" t="str">
        <f>IF(急性期リハビリ!T48="","",急性期リハビリ!T48)</f>
        <v/>
      </c>
      <c r="CC31" s="1102"/>
      <c r="CD31" s="1099" t="str">
        <f>IF(急性期リハビリ!V48="","",急性期リハビリ!V48)</f>
        <v/>
      </c>
      <c r="CE31" s="1102"/>
      <c r="CF31" s="1099" t="str">
        <f>IF(急性期リハビリ!W48="","",急性期リハビリ!W48)</f>
        <v/>
      </c>
      <c r="CG31" s="1102"/>
      <c r="CH31" s="1099" t="str">
        <f>IF(急性期リハビリ!X48="","",急性期リハビリ!X48)</f>
        <v/>
      </c>
      <c r="CI31" s="1102"/>
      <c r="CJ31" s="1099" t="str">
        <f>IF(急性期リハビリ!Y48="","",急性期リハビリ!Y48)</f>
        <v/>
      </c>
      <c r="CK31" s="1102"/>
      <c r="CL31" s="1099" t="str">
        <f>IF(急性期リハビリ!Z48="","",急性期リハビリ!Z48)</f>
        <v/>
      </c>
      <c r="CM31" s="1102"/>
      <c r="CN31" s="1099" t="str">
        <f>IF(急性期リハビリ!AA48="","",急性期リハビリ!AA48)</f>
        <v/>
      </c>
      <c r="CO31" s="1102"/>
      <c r="CP31" s="1099" t="str">
        <f>IF(急性期リハビリ!AB48="","",急性期リハビリ!AB48)</f>
        <v/>
      </c>
      <c r="CQ31" s="1102"/>
      <c r="CR31" s="1101">
        <f>IF(急性期リハビリ!AC48="","",急性期リハビリ!AC48)</f>
        <v>0</v>
      </c>
      <c r="CS31" s="1101"/>
      <c r="CT31" s="1101">
        <f>IF(急性期リハビリ!AE48="","",急性期リハビリ!AE48)</f>
        <v>0</v>
      </c>
      <c r="CU31" s="1101"/>
      <c r="CV31" s="1684" t="str">
        <f>IF(急性期リハビリ!AG48="","",急性期リハビリ!AG48)</f>
        <v/>
      </c>
      <c r="CW31" s="801"/>
      <c r="CX31" s="801"/>
      <c r="CY31" s="801"/>
      <c r="CZ31" s="1685"/>
    </row>
    <row r="32" spans="1:111" ht="24" customHeight="1" thickBot="1">
      <c r="A32" s="148"/>
      <c r="B32" s="1011"/>
      <c r="C32" s="1012"/>
      <c r="D32" s="1013"/>
      <c r="E32" s="957" t="str">
        <f>IF(回復期薬剤!E7="","",回復期薬剤!E7)</f>
        <v/>
      </c>
      <c r="F32" s="958"/>
      <c r="G32" s="958"/>
      <c r="H32" s="958"/>
      <c r="I32" s="958"/>
      <c r="J32" s="958"/>
      <c r="K32" s="958"/>
      <c r="L32" s="958"/>
      <c r="M32" s="958"/>
      <c r="N32" s="958"/>
      <c r="O32" s="959"/>
      <c r="P32" s="960" t="str">
        <f>IF(急性期薬剤!P7="","",急性期薬剤!P7)</f>
        <v/>
      </c>
      <c r="Q32" s="961"/>
      <c r="R32" s="962"/>
      <c r="S32" s="960" t="str">
        <f>IF(回復期薬剤!R7="","",回復期薬剤!R7)</f>
        <v/>
      </c>
      <c r="T32" s="961"/>
      <c r="U32" s="962"/>
      <c r="V32" s="963" t="str">
        <f>IF(回復期薬剤!T7="","",回復期薬剤!T7)</f>
        <v/>
      </c>
      <c r="W32" s="964"/>
      <c r="X32" s="964"/>
      <c r="Y32" s="964"/>
      <c r="Z32" s="965"/>
      <c r="AA32" s="1359"/>
      <c r="AB32" s="1360"/>
      <c r="AC32" s="182" t="s">
        <v>9109</v>
      </c>
      <c r="AD32" s="182"/>
      <c r="AE32" s="182"/>
      <c r="AF32" s="182"/>
      <c r="AG32" s="182"/>
      <c r="AH32" s="182"/>
      <c r="AI32" s="182"/>
      <c r="AJ32" s="182"/>
      <c r="AK32" s="183"/>
      <c r="AL32" s="1113" t="s">
        <v>9841</v>
      </c>
      <c r="AM32" s="1114"/>
      <c r="AN32" s="1115"/>
      <c r="AO32" s="1113" t="s">
        <v>9802</v>
      </c>
      <c r="AP32" s="1114"/>
      <c r="AQ32" s="1115"/>
      <c r="AR32" s="1110"/>
      <c r="AS32" s="1111"/>
      <c r="AT32" s="1112"/>
      <c r="AU32" s="1117" t="str">
        <f>IF(回復期看護師!AC35="","",回復期看護師!AC35)</f>
        <v/>
      </c>
      <c r="AV32" s="1118"/>
      <c r="AW32" s="1119"/>
      <c r="AX32" s="1118" t="str">
        <f>IF(回復期看護師!AF35="","",回復期看護師!AF35)</f>
        <v/>
      </c>
      <c r="AY32" s="1118"/>
      <c r="AZ32" s="1120"/>
      <c r="BA32" s="168"/>
      <c r="BB32" s="1125" t="s">
        <v>9375</v>
      </c>
      <c r="BC32" s="1126"/>
      <c r="BD32" s="1127"/>
      <c r="BE32" s="1128" t="s">
        <v>3768</v>
      </c>
      <c r="BF32" s="1129"/>
      <c r="BG32" s="1130"/>
      <c r="BH32" s="1108" t="str">
        <f>IF(回復期リハビリ!G36="","",回復期リハビリ!G36)</f>
        <v/>
      </c>
      <c r="BI32" s="1109"/>
      <c r="BJ32" s="1108" t="str">
        <f>IF(回復期リハビリ!H36="","",回復期リハビリ!H36)</f>
        <v/>
      </c>
      <c r="BK32" s="1109"/>
      <c r="BL32" s="1108" t="str">
        <f>IF(回復期リハビリ!I36="","",回復期リハビリ!I36)</f>
        <v/>
      </c>
      <c r="BM32" s="1109"/>
      <c r="BN32" s="1108" t="str">
        <f>IF(回復期リハビリ!J36="","",回復期リハビリ!J36)</f>
        <v/>
      </c>
      <c r="BO32" s="1109"/>
      <c r="BP32" s="1108" t="str">
        <f>IF(回復期リハビリ!K36="","",回復期リハビリ!K36)</f>
        <v/>
      </c>
      <c r="BQ32" s="1116"/>
      <c r="BR32" s="1108" t="str">
        <f>IF(回復期リハビリ!L36="","",回復期リハビリ!L36)</f>
        <v/>
      </c>
      <c r="BS32" s="1109"/>
      <c r="BT32" s="1108" t="str">
        <f>IF(回復期リハビリ!M36="","",回復期リハビリ!M36)</f>
        <v/>
      </c>
      <c r="BU32" s="1109"/>
      <c r="BV32" s="1108" t="str">
        <f>IF(回復期リハビリ!O36="","",回復期リハビリ!O36)</f>
        <v/>
      </c>
      <c r="BW32" s="1109"/>
      <c r="BX32" s="1108" t="str">
        <f>IF(回復期リハビリ!Q36="","",回復期リハビリ!Q36)</f>
        <v/>
      </c>
      <c r="BY32" s="1109"/>
      <c r="BZ32" s="1108" t="str">
        <f>IF(回復期リハビリ!S36="","",回復期リハビリ!S36)</f>
        <v/>
      </c>
      <c r="CA32" s="1109"/>
      <c r="CB32" s="1108" t="str">
        <f>IF(回復期リハビリ!T36="","",回復期リハビリ!T36)</f>
        <v/>
      </c>
      <c r="CC32" s="1109"/>
      <c r="CD32" s="1108" t="str">
        <f>IF(回復期リハビリ!V36="","",回復期リハビリ!V36)</f>
        <v/>
      </c>
      <c r="CE32" s="1109"/>
      <c r="CF32" s="1108" t="str">
        <f>IF(回復期リハビリ!W36="","",回復期リハビリ!W36)</f>
        <v/>
      </c>
      <c r="CG32" s="1109"/>
      <c r="CH32" s="1108" t="str">
        <f>IF(回復期リハビリ!X36="","",回復期リハビリ!X36)</f>
        <v/>
      </c>
      <c r="CI32" s="1109"/>
      <c r="CJ32" s="1108" t="str">
        <f>IF(回復期リハビリ!Y36="","",回復期リハビリ!Y36)</f>
        <v/>
      </c>
      <c r="CK32" s="1109"/>
      <c r="CL32" s="1108" t="str">
        <f>IF(回復期リハビリ!Z36="","",回復期リハビリ!Z36)</f>
        <v/>
      </c>
      <c r="CM32" s="1109"/>
      <c r="CN32" s="1108" t="str">
        <f>IF(回復期リハビリ!AA36="","",回復期リハビリ!AA36)</f>
        <v/>
      </c>
      <c r="CO32" s="1109"/>
      <c r="CP32" s="1108" t="str">
        <f>IF(回復期リハビリ!AB36="","",回復期リハビリ!AB36)</f>
        <v/>
      </c>
      <c r="CQ32" s="1109"/>
      <c r="CR32" s="1103">
        <f>IF(回復期リハビリ!AC36="","",回復期リハビリ!AC36)</f>
        <v>0</v>
      </c>
      <c r="CS32" s="1103"/>
      <c r="CT32" s="1103">
        <f>IF(回復期リハビリ!AE36="","",回復期リハビリ!AE36)</f>
        <v>0</v>
      </c>
      <c r="CU32" s="1103"/>
      <c r="CV32" s="1686" t="str">
        <f>IF(回復期リハビリ!AG36="","",回復期リハビリ!AG36)</f>
        <v/>
      </c>
      <c r="CW32" s="1244"/>
      <c r="CX32" s="1244"/>
      <c r="CY32" s="1244"/>
      <c r="CZ32" s="1687"/>
    </row>
    <row r="33" spans="1:104" ht="24" customHeight="1" thickBot="1">
      <c r="A33" s="148"/>
      <c r="B33" s="1011"/>
      <c r="C33" s="1012"/>
      <c r="D33" s="1013"/>
      <c r="E33" s="957" t="str">
        <f>IF(回復期薬剤!E8="","",回復期薬剤!E8)</f>
        <v/>
      </c>
      <c r="F33" s="958"/>
      <c r="G33" s="958"/>
      <c r="H33" s="958"/>
      <c r="I33" s="958"/>
      <c r="J33" s="958"/>
      <c r="K33" s="958"/>
      <c r="L33" s="958"/>
      <c r="M33" s="958"/>
      <c r="N33" s="958"/>
      <c r="O33" s="959"/>
      <c r="P33" s="960" t="str">
        <f>IF(急性期薬剤!P8="","",急性期薬剤!P8)</f>
        <v/>
      </c>
      <c r="Q33" s="961"/>
      <c r="R33" s="962"/>
      <c r="S33" s="960" t="str">
        <f>IF(回復期薬剤!R8="","",回復期薬剤!R8)</f>
        <v/>
      </c>
      <c r="T33" s="961"/>
      <c r="U33" s="962"/>
      <c r="V33" s="963" t="str">
        <f>IF(回復期薬剤!T8="","",回復期薬剤!T8)</f>
        <v/>
      </c>
      <c r="W33" s="964"/>
      <c r="X33" s="964"/>
      <c r="Y33" s="964"/>
      <c r="Z33" s="965"/>
      <c r="AA33" s="1361"/>
      <c r="AB33" s="1362"/>
      <c r="AC33" s="184"/>
      <c r="AD33" s="184"/>
      <c r="AE33" s="184"/>
      <c r="AF33" s="184"/>
      <c r="AG33" s="184"/>
      <c r="AH33" s="184"/>
      <c r="AI33" s="184"/>
      <c r="AJ33" s="184"/>
      <c r="AK33" s="184"/>
      <c r="AL33" s="185"/>
      <c r="AM33" s="185"/>
      <c r="AN33" s="185"/>
      <c r="AO33" s="185"/>
      <c r="AP33" s="185"/>
      <c r="AQ33" s="185"/>
      <c r="AR33" s="1104" t="s">
        <v>9236</v>
      </c>
      <c r="AS33" s="1104"/>
      <c r="AT33" s="1104"/>
      <c r="AU33" s="1105">
        <f>SUM(AU20:AW32)</f>
        <v>0</v>
      </c>
      <c r="AV33" s="1106"/>
      <c r="AW33" s="1107"/>
      <c r="AX33" s="1106">
        <f>SUM(AX20:AZ32)</f>
        <v>0</v>
      </c>
      <c r="AY33" s="1106"/>
      <c r="AZ33" s="1121"/>
      <c r="BA33" s="168"/>
      <c r="BB33" s="1125"/>
      <c r="BC33" s="1126"/>
      <c r="BD33" s="1127"/>
      <c r="BE33" s="1122" t="s">
        <v>9229</v>
      </c>
      <c r="BF33" s="1123"/>
      <c r="BG33" s="1124"/>
      <c r="BH33" s="1097" t="str">
        <f>IF(回復期リハビリ!G37="","",回復期リハビリ!G37)</f>
        <v/>
      </c>
      <c r="BI33" s="1098"/>
      <c r="BJ33" s="1097" t="str">
        <f>IF(回復期リハビリ!H37="","",回復期リハビリ!H37)</f>
        <v/>
      </c>
      <c r="BK33" s="1098"/>
      <c r="BL33" s="1097" t="str">
        <f>IF(回復期リハビリ!I37="","",回復期リハビリ!I37)</f>
        <v/>
      </c>
      <c r="BM33" s="1098"/>
      <c r="BN33" s="1097" t="str">
        <f>IF(回復期リハビリ!J37="","",回復期リハビリ!J37)</f>
        <v/>
      </c>
      <c r="BO33" s="1098"/>
      <c r="BP33" s="1099" t="str">
        <f>IF(回復期リハビリ!K37="","",回復期リハビリ!K37)</f>
        <v/>
      </c>
      <c r="BQ33" s="1100"/>
      <c r="BR33" s="1097" t="str">
        <f>IF(回復期リハビリ!L37="","",回復期リハビリ!L37)</f>
        <v/>
      </c>
      <c r="BS33" s="1098"/>
      <c r="BT33" s="1097" t="str">
        <f>IF(回復期リハビリ!M37="","",回復期リハビリ!M37)</f>
        <v/>
      </c>
      <c r="BU33" s="1098"/>
      <c r="BV33" s="1097" t="str">
        <f>IF(回復期リハビリ!O37="","",回復期リハビリ!O37)</f>
        <v/>
      </c>
      <c r="BW33" s="1098"/>
      <c r="BX33" s="1097" t="str">
        <f>IF(回復期リハビリ!Q37="","",回復期リハビリ!Q37)</f>
        <v/>
      </c>
      <c r="BY33" s="1098"/>
      <c r="BZ33" s="1097" t="str">
        <f>IF(回復期リハビリ!S37="","",回復期リハビリ!S37)</f>
        <v/>
      </c>
      <c r="CA33" s="1098"/>
      <c r="CB33" s="1097" t="str">
        <f>IF(回復期リハビリ!T37="","",回復期リハビリ!T37)</f>
        <v/>
      </c>
      <c r="CC33" s="1098"/>
      <c r="CD33" s="1097" t="str">
        <f>IF(回復期リハビリ!V37="","",回復期リハビリ!V37)</f>
        <v/>
      </c>
      <c r="CE33" s="1098"/>
      <c r="CF33" s="1097" t="str">
        <f>IF(回復期リハビリ!W37="","",回復期リハビリ!W37)</f>
        <v/>
      </c>
      <c r="CG33" s="1098"/>
      <c r="CH33" s="1097" t="str">
        <f>IF(回復期リハビリ!X37="","",回復期リハビリ!X37)</f>
        <v/>
      </c>
      <c r="CI33" s="1098"/>
      <c r="CJ33" s="1097" t="str">
        <f>IF(回復期リハビリ!Y37="","",回復期リハビリ!Y37)</f>
        <v/>
      </c>
      <c r="CK33" s="1098"/>
      <c r="CL33" s="1097" t="str">
        <f>IF(回復期リハビリ!Z37="","",回復期リハビリ!Z37)</f>
        <v/>
      </c>
      <c r="CM33" s="1098"/>
      <c r="CN33" s="1097" t="str">
        <f>IF(回復期リハビリ!AA37="","",回復期リハビリ!AA37)</f>
        <v/>
      </c>
      <c r="CO33" s="1098"/>
      <c r="CP33" s="1097" t="str">
        <f>IF(回復期リハビリ!AB37="","",回復期リハビリ!AB37)</f>
        <v/>
      </c>
      <c r="CQ33" s="1098"/>
      <c r="CR33" s="1095">
        <f>IF(回復期リハビリ!AC37="","",回復期リハビリ!AC37)</f>
        <v>0</v>
      </c>
      <c r="CS33" s="1095"/>
      <c r="CT33" s="1095">
        <f>IF(回復期リハビリ!AE37="","",回復期リハビリ!AE37)</f>
        <v>0</v>
      </c>
      <c r="CU33" s="1095"/>
      <c r="CV33" s="1688" t="str">
        <f>IF(回復期リハビリ!AG37="","",回復期リハビリ!AG37)</f>
        <v/>
      </c>
      <c r="CW33" s="1689"/>
      <c r="CX33" s="1689"/>
      <c r="CY33" s="1689"/>
      <c r="CZ33" s="1690"/>
    </row>
    <row r="34" spans="1:104" ht="24" customHeight="1" thickTop="1" thickBot="1">
      <c r="A34" s="148"/>
      <c r="B34" s="1011"/>
      <c r="C34" s="1012"/>
      <c r="D34" s="1013"/>
      <c r="E34" s="957" t="str">
        <f>IF(回復期薬剤!E9="","",回復期薬剤!E9)</f>
        <v/>
      </c>
      <c r="F34" s="958"/>
      <c r="G34" s="958"/>
      <c r="H34" s="958"/>
      <c r="I34" s="958"/>
      <c r="J34" s="958"/>
      <c r="K34" s="958"/>
      <c r="L34" s="958"/>
      <c r="M34" s="958"/>
      <c r="N34" s="958"/>
      <c r="O34" s="959"/>
      <c r="P34" s="960" t="str">
        <f>IF(急性期薬剤!P9="","",急性期薬剤!P9)</f>
        <v/>
      </c>
      <c r="Q34" s="961"/>
      <c r="R34" s="962"/>
      <c r="S34" s="960" t="str">
        <f>IF(回復期薬剤!R9="","",回復期薬剤!R9)</f>
        <v/>
      </c>
      <c r="T34" s="961"/>
      <c r="U34" s="962"/>
      <c r="V34" s="963" t="str">
        <f>IF(回復期薬剤!T9="","",回復期薬剤!T9)</f>
        <v/>
      </c>
      <c r="W34" s="964"/>
      <c r="X34" s="964"/>
      <c r="Y34" s="964"/>
      <c r="Z34" s="965"/>
      <c r="AA34" s="1096" t="s">
        <v>9225</v>
      </c>
      <c r="AB34" s="984"/>
      <c r="AC34" s="984"/>
      <c r="AD34" s="984"/>
      <c r="AE34" s="985"/>
      <c r="AF34" s="980" t="str">
        <f>IF(回復期看護師!K37="","",IF(回復期看護師!K37=1,"自立","")
&amp;IF(回復期看護師!K37=2,"J1","")
&amp;IF(回復期看護師!K37=3,"J2","")
&amp;IF(回復期看護師!K37=4,"A1","")
&amp;IF(回復期看護師!K37=5,"A2","")
&amp;IF(回復期看護師!K37=6,"B1","")
&amp;IF(回復期看護師!K37=7,"B2","")
&amp;IF(回復期看護師!K37=8,"C1","")
&amp;IF(回復期看護師!K37=9,"C2",""))</f>
        <v/>
      </c>
      <c r="AG34" s="981"/>
      <c r="AH34" s="981"/>
      <c r="AI34" s="981"/>
      <c r="AJ34" s="981"/>
      <c r="AK34" s="982"/>
      <c r="AL34" s="983" t="s">
        <v>9774</v>
      </c>
      <c r="AM34" s="984"/>
      <c r="AN34" s="984"/>
      <c r="AO34" s="984"/>
      <c r="AP34" s="984"/>
      <c r="AQ34" s="984"/>
      <c r="AR34" s="984"/>
      <c r="AS34" s="984"/>
      <c r="AT34" s="985"/>
      <c r="AU34" s="981" t="str">
        <f>IF(回復期看護師!K38="","",IF(回復期看護師!K38=1,"自立","")
&amp;IF(回復期看護師!K38=2,"Ⅰ","")
&amp;IF(回復期看護師!K38=3,"Ⅱa","")
&amp;IF(回復期看護師!K38=4,"Ⅱb","")
&amp;IF(回復期看護師!K38=5,"Ⅲa","")
&amp;IF(回復期看護師!K38=6,"Ⅲb","")
&amp;IF(回復期看護師!K38=7,"Ⅳ","")
&amp;IF(回復期看護師!K38=8,"M",""))</f>
        <v/>
      </c>
      <c r="AV34" s="981"/>
      <c r="AW34" s="981"/>
      <c r="AX34" s="981"/>
      <c r="AY34" s="981"/>
      <c r="AZ34" s="1079"/>
      <c r="BA34" s="168"/>
      <c r="BB34" s="1080" t="s">
        <v>9772</v>
      </c>
      <c r="BC34" s="1081"/>
      <c r="BD34" s="1084" t="s">
        <v>9787</v>
      </c>
      <c r="BE34" s="1085"/>
      <c r="BF34" s="1085"/>
      <c r="BG34" s="931" t="s">
        <v>9277</v>
      </c>
      <c r="BH34" s="932"/>
      <c r="BI34" s="1088"/>
      <c r="BJ34" s="938" t="str">
        <f>CONCATENATE(IF(回復期摂食嚥下!I14=TRUE,"重湯",""),IF(回復期摂食嚥下!L14=TRUE," ミキサー粥",""),IF(回復期摂食嚥下!P14=TRUE," 全粥",""),IF(回復期摂食嚥下!R14=TRUE," 軟飯",""),IF(回復期摂食嚥下!U14=TRUE," 米飯",""))</f>
        <v/>
      </c>
      <c r="BK34" s="939"/>
      <c r="BL34" s="939"/>
      <c r="BM34" s="939"/>
      <c r="BN34" s="939"/>
      <c r="BO34" s="939"/>
      <c r="BP34" s="939"/>
      <c r="BQ34" s="939"/>
      <c r="BR34" s="939"/>
      <c r="BS34" s="939"/>
      <c r="BT34" s="939"/>
      <c r="BU34" s="939"/>
      <c r="BV34" s="939"/>
      <c r="BW34" s="939"/>
      <c r="BX34" s="939"/>
      <c r="BY34" s="939"/>
      <c r="BZ34" s="939"/>
      <c r="CA34" s="940"/>
      <c r="CB34" s="931" t="s">
        <v>9278</v>
      </c>
      <c r="CC34" s="932"/>
      <c r="CD34" s="932"/>
      <c r="CE34" s="932"/>
      <c r="CF34" s="928" t="str">
        <f>IF(回復期摂食嚥下!M15="","",IF(回復期摂食嚥下!M15=1,"有",IF(回復期摂食嚥下!M15=2,"無","")))</f>
        <v/>
      </c>
      <c r="CG34" s="929"/>
      <c r="CH34" s="929"/>
      <c r="CI34" s="930"/>
      <c r="CJ34" s="933" t="s">
        <v>11913</v>
      </c>
      <c r="CK34" s="934"/>
      <c r="CL34" s="934"/>
      <c r="CM34" s="934"/>
      <c r="CN34" s="935" t="str">
        <f>IF(回復期摂食嚥下!U15="","",IF(回復期摂食嚥下!U15=1,"有",IF(回復期摂食嚥下!U15=2,"無","")))</f>
        <v/>
      </c>
      <c r="CO34" s="936"/>
      <c r="CP34" s="936"/>
      <c r="CQ34" s="937"/>
      <c r="CR34" s="1068" t="s">
        <v>9766</v>
      </c>
      <c r="CS34" s="1069"/>
      <c r="CT34" s="1069"/>
      <c r="CU34" s="1069"/>
      <c r="CV34" s="1069"/>
      <c r="CW34" s="1070"/>
      <c r="CX34" s="1071" t="str">
        <f>IF(回復期摂食嚥下!AA7="","",IF(回復期摂食嚥下!AA7=1,"有",IF(回復期摂食嚥下!AA7=2,"無",IF(回復期摂食嚥下!AA7=3,"不明",""))))</f>
        <v/>
      </c>
      <c r="CY34" s="1071"/>
      <c r="CZ34" s="1072"/>
    </row>
    <row r="35" spans="1:104" ht="24" customHeight="1">
      <c r="A35" s="148"/>
      <c r="B35" s="1011"/>
      <c r="C35" s="1012"/>
      <c r="D35" s="1013"/>
      <c r="E35" s="957" t="str">
        <f>IF(回復期薬剤!E10="","",回復期薬剤!E10)</f>
        <v/>
      </c>
      <c r="F35" s="958"/>
      <c r="G35" s="958"/>
      <c r="H35" s="958"/>
      <c r="I35" s="958"/>
      <c r="J35" s="958"/>
      <c r="K35" s="958"/>
      <c r="L35" s="958"/>
      <c r="M35" s="958"/>
      <c r="N35" s="958"/>
      <c r="O35" s="959"/>
      <c r="P35" s="960" t="str">
        <f>IF(急性期薬剤!P10="","",急性期薬剤!P10)</f>
        <v/>
      </c>
      <c r="Q35" s="961"/>
      <c r="R35" s="962"/>
      <c r="S35" s="960" t="str">
        <f>IF(回復期薬剤!R10="","",回復期薬剤!R10)</f>
        <v/>
      </c>
      <c r="T35" s="961"/>
      <c r="U35" s="962"/>
      <c r="V35" s="963" t="str">
        <f>IF(回復期薬剤!T10="","",回復期薬剤!T10)</f>
        <v/>
      </c>
      <c r="W35" s="964"/>
      <c r="X35" s="964"/>
      <c r="Y35" s="964"/>
      <c r="Z35" s="965"/>
      <c r="AA35" s="1073" t="s">
        <v>9351</v>
      </c>
      <c r="AB35" s="1074"/>
      <c r="AC35" s="971" t="str">
        <f>IF(回復期看護師!E39="","",回復期看護師!E39)</f>
        <v/>
      </c>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3"/>
      <c r="BA35" s="168"/>
      <c r="BB35" s="1082"/>
      <c r="BC35" s="1083"/>
      <c r="BD35" s="1086"/>
      <c r="BE35" s="1087"/>
      <c r="BF35" s="1087"/>
      <c r="BG35" s="954" t="s">
        <v>9773</v>
      </c>
      <c r="BH35" s="955"/>
      <c r="BI35" s="956"/>
      <c r="BJ35" s="1092" t="str">
        <f>CONCATENATE(IF(回復期摂食嚥下!I16=TRUE,"ゼリー",""),IF(回復期摂食嚥下!L16=TRUE," ペースト",""),IF(回復期摂食嚥下!P16=TRUE," キザミ",""),IF(回復期摂食嚥下!Z16=TRUE," ひとくち大",""))</f>
        <v/>
      </c>
      <c r="BK35" s="1093"/>
      <c r="BL35" s="1093"/>
      <c r="BM35" s="1093"/>
      <c r="BN35" s="1093"/>
      <c r="BO35" s="1093"/>
      <c r="BP35" s="1093"/>
      <c r="BQ35" s="1094"/>
      <c r="BR35" s="1089" t="s">
        <v>9279</v>
      </c>
      <c r="BS35" s="1090"/>
      <c r="BT35" s="1090"/>
      <c r="BU35" s="1091"/>
      <c r="BV35" s="994" t="str">
        <f>IF(回復期摂食嚥下!E18="","",回復期摂食嚥下!E18)</f>
        <v/>
      </c>
      <c r="BW35" s="994"/>
      <c r="BX35" s="994"/>
      <c r="BY35" s="994"/>
      <c r="BZ35" s="994"/>
      <c r="CA35" s="994"/>
      <c r="CB35" s="994"/>
      <c r="CC35" s="994"/>
      <c r="CD35" s="994"/>
      <c r="CE35" s="994"/>
      <c r="CF35" s="994"/>
      <c r="CG35" s="994"/>
      <c r="CH35" s="994"/>
      <c r="CI35" s="994"/>
      <c r="CJ35" s="994"/>
      <c r="CK35" s="994"/>
      <c r="CL35" s="994"/>
      <c r="CM35" s="994"/>
      <c r="CN35" s="994"/>
      <c r="CO35" s="994"/>
      <c r="CP35" s="994"/>
      <c r="CQ35" s="994"/>
      <c r="CR35" s="994"/>
      <c r="CS35" s="994"/>
      <c r="CT35" s="994"/>
      <c r="CU35" s="994"/>
      <c r="CV35" s="994"/>
      <c r="CW35" s="994"/>
      <c r="CX35" s="994"/>
      <c r="CY35" s="994"/>
      <c r="CZ35" s="995"/>
    </row>
    <row r="36" spans="1:104" ht="27" customHeight="1" thickBot="1">
      <c r="A36" s="148"/>
      <c r="B36" s="1011"/>
      <c r="C36" s="1012"/>
      <c r="D36" s="1013"/>
      <c r="E36" s="957" t="str">
        <f>IF(回復期薬剤!E11="","",回復期薬剤!E11)</f>
        <v/>
      </c>
      <c r="F36" s="958"/>
      <c r="G36" s="958"/>
      <c r="H36" s="958"/>
      <c r="I36" s="958"/>
      <c r="J36" s="958"/>
      <c r="K36" s="958"/>
      <c r="L36" s="958"/>
      <c r="M36" s="958"/>
      <c r="N36" s="958"/>
      <c r="O36" s="959"/>
      <c r="P36" s="960" t="str">
        <f>IF(急性期薬剤!P11="","",急性期薬剤!P11)</f>
        <v/>
      </c>
      <c r="Q36" s="961"/>
      <c r="R36" s="962"/>
      <c r="S36" s="960" t="str">
        <f>IF(回復期薬剤!R11="","",回復期薬剤!R11)</f>
        <v/>
      </c>
      <c r="T36" s="961"/>
      <c r="U36" s="962"/>
      <c r="V36" s="963" t="str">
        <f>IF(回復期薬剤!T11="","",回復期薬剤!T11)</f>
        <v/>
      </c>
      <c r="W36" s="964"/>
      <c r="X36" s="964"/>
      <c r="Y36" s="964"/>
      <c r="Z36" s="965"/>
      <c r="AA36" s="1075"/>
      <c r="AB36" s="1076"/>
      <c r="AC36" s="974"/>
      <c r="AD36" s="975"/>
      <c r="AE36" s="975"/>
      <c r="AF36" s="975"/>
      <c r="AG36" s="975"/>
      <c r="AH36" s="975"/>
      <c r="AI36" s="975"/>
      <c r="AJ36" s="975"/>
      <c r="AK36" s="975"/>
      <c r="AL36" s="975"/>
      <c r="AM36" s="975"/>
      <c r="AN36" s="975"/>
      <c r="AO36" s="975"/>
      <c r="AP36" s="975"/>
      <c r="AQ36" s="975"/>
      <c r="AR36" s="975"/>
      <c r="AS36" s="975"/>
      <c r="AT36" s="975"/>
      <c r="AU36" s="975"/>
      <c r="AV36" s="975"/>
      <c r="AW36" s="975"/>
      <c r="AX36" s="975"/>
      <c r="AY36" s="975"/>
      <c r="AZ36" s="976"/>
      <c r="BA36" s="168"/>
      <c r="BB36" s="1082"/>
      <c r="BC36" s="1083"/>
      <c r="BD36" s="966" t="s">
        <v>9842</v>
      </c>
      <c r="BE36" s="967"/>
      <c r="BF36" s="967"/>
      <c r="BG36" s="968" t="s">
        <v>9363</v>
      </c>
      <c r="BH36" s="969"/>
      <c r="BI36" s="970"/>
      <c r="BJ36" s="1059" t="str">
        <f>IF(回復期摂食嚥下!I21="","",IF(回復期摂食嚥下!I21=1,"自力",IF(回復期摂食嚥下!I21=2,"一部介助",IF(回復期摂食嚥下!I21=3,"全介助",""))))</f>
        <v/>
      </c>
      <c r="BK36" s="1060"/>
      <c r="BL36" s="1060"/>
      <c r="BM36" s="1060"/>
      <c r="BN36" s="1061" t="str">
        <f>IF(回復期摂食嚥下!E25="","",回復期摂食嚥下!E25)</f>
        <v/>
      </c>
      <c r="BO36" s="1062"/>
      <c r="BP36" s="1062"/>
      <c r="BQ36" s="1062"/>
      <c r="BR36" s="1062"/>
      <c r="BS36" s="1062"/>
      <c r="BT36" s="1062"/>
      <c r="BU36" s="1062"/>
      <c r="BV36" s="1062"/>
      <c r="BW36" s="1062"/>
      <c r="BX36" s="1062"/>
      <c r="BY36" s="1062"/>
      <c r="BZ36" s="1062"/>
      <c r="CA36" s="1062"/>
      <c r="CB36" s="1062"/>
      <c r="CC36" s="1062"/>
      <c r="CD36" s="1063"/>
      <c r="CE36" s="1064" t="s">
        <v>9843</v>
      </c>
      <c r="CF36" s="1065"/>
      <c r="CG36" s="1066" t="str">
        <f>IF(回復期摂食嚥下!I30="","",IF(回復期摂食嚥下!I30=1,"有",IF(回復期摂食嚥下!I30=2,"無","")))</f>
        <v/>
      </c>
      <c r="CH36" s="1067"/>
      <c r="CI36" s="996" t="str">
        <f>IF(回復期摂食嚥下!H31="","",回復期摂食嚥下!H31)</f>
        <v/>
      </c>
      <c r="CJ36" s="997"/>
      <c r="CK36" s="997"/>
      <c r="CL36" s="997"/>
      <c r="CM36" s="997"/>
      <c r="CN36" s="997"/>
      <c r="CO36" s="997"/>
      <c r="CP36" s="997"/>
      <c r="CQ36" s="997"/>
      <c r="CR36" s="997"/>
      <c r="CS36" s="997"/>
      <c r="CT36" s="997"/>
      <c r="CU36" s="997"/>
      <c r="CV36" s="997"/>
      <c r="CW36" s="997"/>
      <c r="CX36" s="997"/>
      <c r="CY36" s="997"/>
      <c r="CZ36" s="998"/>
    </row>
    <row r="37" spans="1:104" ht="25.5" customHeight="1" thickTop="1">
      <c r="A37" s="148"/>
      <c r="B37" s="1011"/>
      <c r="C37" s="1012"/>
      <c r="D37" s="1013"/>
      <c r="E37" s="941" t="s">
        <v>9395</v>
      </c>
      <c r="F37" s="941"/>
      <c r="G37" s="941"/>
      <c r="H37" s="941"/>
      <c r="I37" s="942" t="str">
        <f>IF(回復期薬剤!E27="","",IF(回復期薬剤!E27=0,"",IF(回復期薬剤!E27=1,"ヒート包装 ",IF(回復期薬剤!E27=2,"一包化 ",IF(回復期薬剤!E27=3,"粉砕 ",IF(回復期薬剤!E27=4,"簡易懸濁 ",IF(回復期薬剤!Z27="","",回復期薬剤!Z27)))))))</f>
        <v/>
      </c>
      <c r="J37" s="943"/>
      <c r="K37" s="943"/>
      <c r="L37" s="943"/>
      <c r="M37" s="943"/>
      <c r="N37" s="944" t="s">
        <v>9400</v>
      </c>
      <c r="O37" s="945"/>
      <c r="P37" s="946" t="str">
        <f>IF(回復期薬剤!Z27="","",回復期薬剤!Z27)</f>
        <v/>
      </c>
      <c r="Q37" s="946"/>
      <c r="R37" s="946"/>
      <c r="S37" s="946"/>
      <c r="T37" s="946"/>
      <c r="U37" s="946"/>
      <c r="V37" s="946"/>
      <c r="W37" s="946"/>
      <c r="X37" s="946"/>
      <c r="Y37" s="946"/>
      <c r="Z37" s="947"/>
      <c r="AA37" s="1075"/>
      <c r="AB37" s="1076"/>
      <c r="AC37" s="974"/>
      <c r="AD37" s="975"/>
      <c r="AE37" s="975"/>
      <c r="AF37" s="975"/>
      <c r="AG37" s="975"/>
      <c r="AH37" s="975"/>
      <c r="AI37" s="975"/>
      <c r="AJ37" s="975"/>
      <c r="AK37" s="975"/>
      <c r="AL37" s="975"/>
      <c r="AM37" s="975"/>
      <c r="AN37" s="975"/>
      <c r="AO37" s="975"/>
      <c r="AP37" s="975"/>
      <c r="AQ37" s="975"/>
      <c r="AR37" s="975"/>
      <c r="AS37" s="975"/>
      <c r="AT37" s="975"/>
      <c r="AU37" s="975"/>
      <c r="AV37" s="975"/>
      <c r="AW37" s="975"/>
      <c r="AX37" s="975"/>
      <c r="AY37" s="975"/>
      <c r="AZ37" s="976"/>
      <c r="BA37" s="186"/>
      <c r="BB37" s="948" t="s">
        <v>9844</v>
      </c>
      <c r="BC37" s="949"/>
      <c r="BD37" s="949"/>
      <c r="BE37" s="949"/>
      <c r="BF37" s="949"/>
      <c r="BG37" s="1021"/>
      <c r="BH37" s="1022"/>
      <c r="BI37" s="1022"/>
      <c r="BJ37" s="1022"/>
      <c r="BK37" s="1022"/>
      <c r="BL37" s="1022"/>
      <c r="BM37" s="1022"/>
      <c r="BN37" s="1022"/>
      <c r="BO37" s="1022"/>
      <c r="BP37" s="1022"/>
      <c r="BQ37" s="1022"/>
      <c r="BR37" s="1022"/>
      <c r="BS37" s="1022"/>
      <c r="BT37" s="1022"/>
      <c r="BU37" s="1022"/>
      <c r="BV37" s="1022"/>
      <c r="BW37" s="1022"/>
      <c r="BX37" s="1022"/>
      <c r="BY37" s="1022"/>
      <c r="BZ37" s="1022"/>
      <c r="CA37" s="1022"/>
      <c r="CB37" s="1022"/>
      <c r="CC37" s="1022"/>
      <c r="CD37" s="1022"/>
      <c r="CE37" s="1022"/>
      <c r="CF37" s="1022"/>
      <c r="CG37" s="1022"/>
      <c r="CH37" s="1022"/>
      <c r="CI37" s="1022"/>
      <c r="CJ37" s="1022"/>
      <c r="CK37" s="1022"/>
      <c r="CL37" s="1022"/>
      <c r="CM37" s="1022"/>
      <c r="CN37" s="1022"/>
      <c r="CO37" s="1022"/>
      <c r="CP37" s="1022"/>
      <c r="CQ37" s="1022"/>
      <c r="CR37" s="1022"/>
      <c r="CS37" s="1022"/>
      <c r="CT37" s="1022"/>
      <c r="CU37" s="1022"/>
      <c r="CV37" s="1022"/>
      <c r="CW37" s="1022"/>
      <c r="CX37" s="1022"/>
      <c r="CY37" s="1022"/>
      <c r="CZ37" s="1023"/>
    </row>
    <row r="38" spans="1:104" ht="25.5" customHeight="1">
      <c r="A38" s="148"/>
      <c r="B38" s="1011"/>
      <c r="C38" s="1012"/>
      <c r="D38" s="1013"/>
      <c r="E38" s="1030" t="s">
        <v>9370</v>
      </c>
      <c r="F38" s="1030"/>
      <c r="G38" s="1030"/>
      <c r="H38" s="1030"/>
      <c r="I38" s="1031" t="str">
        <f>IF(回復期薬剤!E29="","",回復期薬剤!E29)</f>
        <v/>
      </c>
      <c r="J38" s="1032"/>
      <c r="K38" s="1032"/>
      <c r="L38" s="1032"/>
      <c r="M38" s="1032"/>
      <c r="N38" s="1032"/>
      <c r="O38" s="1032"/>
      <c r="P38" s="1032"/>
      <c r="Q38" s="1032"/>
      <c r="R38" s="1032"/>
      <c r="S38" s="1032"/>
      <c r="T38" s="1032"/>
      <c r="U38" s="1032"/>
      <c r="V38" s="1032"/>
      <c r="W38" s="1032"/>
      <c r="X38" s="1032"/>
      <c r="Y38" s="1032"/>
      <c r="Z38" s="1033"/>
      <c r="AA38" s="1075"/>
      <c r="AB38" s="1076"/>
      <c r="AC38" s="974"/>
      <c r="AD38" s="975"/>
      <c r="AE38" s="975"/>
      <c r="AF38" s="975"/>
      <c r="AG38" s="975"/>
      <c r="AH38" s="975"/>
      <c r="AI38" s="975"/>
      <c r="AJ38" s="975"/>
      <c r="AK38" s="975"/>
      <c r="AL38" s="975"/>
      <c r="AM38" s="975"/>
      <c r="AN38" s="975"/>
      <c r="AO38" s="975"/>
      <c r="AP38" s="975"/>
      <c r="AQ38" s="975"/>
      <c r="AR38" s="975"/>
      <c r="AS38" s="975"/>
      <c r="AT38" s="975"/>
      <c r="AU38" s="975"/>
      <c r="AV38" s="975"/>
      <c r="AW38" s="975"/>
      <c r="AX38" s="975"/>
      <c r="AY38" s="975"/>
      <c r="AZ38" s="976"/>
      <c r="BA38" s="186"/>
      <c r="BB38" s="950"/>
      <c r="BC38" s="951"/>
      <c r="BD38" s="951"/>
      <c r="BE38" s="951"/>
      <c r="BF38" s="951"/>
      <c r="BG38" s="1024"/>
      <c r="BH38" s="1025"/>
      <c r="BI38" s="1025"/>
      <c r="BJ38" s="1025"/>
      <c r="BK38" s="1025"/>
      <c r="BL38" s="1025"/>
      <c r="BM38" s="1025"/>
      <c r="BN38" s="1025"/>
      <c r="BO38" s="1025"/>
      <c r="BP38" s="1025"/>
      <c r="BQ38" s="1025"/>
      <c r="BR38" s="1025"/>
      <c r="BS38" s="1025"/>
      <c r="BT38" s="1025"/>
      <c r="BU38" s="1025"/>
      <c r="BV38" s="1025"/>
      <c r="BW38" s="1025"/>
      <c r="BX38" s="1025"/>
      <c r="BY38" s="1025"/>
      <c r="BZ38" s="1025"/>
      <c r="CA38" s="1025"/>
      <c r="CB38" s="1025"/>
      <c r="CC38" s="1025"/>
      <c r="CD38" s="1025"/>
      <c r="CE38" s="1025"/>
      <c r="CF38" s="1025"/>
      <c r="CG38" s="1025"/>
      <c r="CH38" s="1025"/>
      <c r="CI38" s="1025"/>
      <c r="CJ38" s="1025"/>
      <c r="CK38" s="1025"/>
      <c r="CL38" s="1025"/>
      <c r="CM38" s="1025"/>
      <c r="CN38" s="1025"/>
      <c r="CO38" s="1025"/>
      <c r="CP38" s="1025"/>
      <c r="CQ38" s="1025"/>
      <c r="CR38" s="1025"/>
      <c r="CS38" s="1025"/>
      <c r="CT38" s="1025"/>
      <c r="CU38" s="1025"/>
      <c r="CV38" s="1025"/>
      <c r="CW38" s="1025"/>
      <c r="CX38" s="1025"/>
      <c r="CY38" s="1025"/>
      <c r="CZ38" s="1026"/>
    </row>
    <row r="39" spans="1:104" ht="24" customHeight="1" thickBot="1">
      <c r="A39" s="148"/>
      <c r="B39" s="1011"/>
      <c r="C39" s="1012"/>
      <c r="D39" s="1013"/>
      <c r="E39" s="986" t="s">
        <v>9309</v>
      </c>
      <c r="F39" s="986"/>
      <c r="G39" s="986"/>
      <c r="H39" s="986"/>
      <c r="I39" s="988" t="str">
        <f>IF(回復期薬剤!E31="","",回復期薬剤!E31)</f>
        <v/>
      </c>
      <c r="J39" s="989"/>
      <c r="K39" s="989"/>
      <c r="L39" s="989"/>
      <c r="M39" s="989"/>
      <c r="N39" s="989"/>
      <c r="O39" s="989"/>
      <c r="P39" s="989"/>
      <c r="Q39" s="989"/>
      <c r="R39" s="989"/>
      <c r="S39" s="989"/>
      <c r="T39" s="989"/>
      <c r="U39" s="989"/>
      <c r="V39" s="989"/>
      <c r="W39" s="989"/>
      <c r="X39" s="989"/>
      <c r="Y39" s="989"/>
      <c r="Z39" s="990"/>
      <c r="AA39" s="1077"/>
      <c r="AB39" s="1078"/>
      <c r="AC39" s="977"/>
      <c r="AD39" s="978"/>
      <c r="AE39" s="978"/>
      <c r="AF39" s="978"/>
      <c r="AG39" s="978"/>
      <c r="AH39" s="978"/>
      <c r="AI39" s="978"/>
      <c r="AJ39" s="978"/>
      <c r="AK39" s="978"/>
      <c r="AL39" s="978"/>
      <c r="AM39" s="978"/>
      <c r="AN39" s="978"/>
      <c r="AO39" s="978"/>
      <c r="AP39" s="978"/>
      <c r="AQ39" s="978"/>
      <c r="AR39" s="978"/>
      <c r="AS39" s="978"/>
      <c r="AT39" s="978"/>
      <c r="AU39" s="978"/>
      <c r="AV39" s="978"/>
      <c r="AW39" s="978"/>
      <c r="AX39" s="978"/>
      <c r="AY39" s="978"/>
      <c r="AZ39" s="979"/>
      <c r="BA39" s="186"/>
      <c r="BB39" s="952"/>
      <c r="BC39" s="953"/>
      <c r="BD39" s="953"/>
      <c r="BE39" s="953"/>
      <c r="BF39" s="953"/>
      <c r="BG39" s="1027"/>
      <c r="BH39" s="1028"/>
      <c r="BI39" s="1028"/>
      <c r="BJ39" s="1028"/>
      <c r="BK39" s="1028"/>
      <c r="BL39" s="1028"/>
      <c r="BM39" s="1028"/>
      <c r="BN39" s="1028"/>
      <c r="BO39" s="1028"/>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c r="CJ39" s="1028"/>
      <c r="CK39" s="1028"/>
      <c r="CL39" s="1028"/>
      <c r="CM39" s="1028"/>
      <c r="CN39" s="1028"/>
      <c r="CO39" s="1028"/>
      <c r="CP39" s="1028"/>
      <c r="CQ39" s="1028"/>
      <c r="CR39" s="1028"/>
      <c r="CS39" s="1028"/>
      <c r="CT39" s="1028"/>
      <c r="CU39" s="1028"/>
      <c r="CV39" s="1028"/>
      <c r="CW39" s="1028"/>
      <c r="CX39" s="1028"/>
      <c r="CY39" s="1028"/>
      <c r="CZ39" s="1029"/>
    </row>
    <row r="40" spans="1:104" ht="26.25" customHeight="1" thickBot="1">
      <c r="A40" s="148"/>
      <c r="B40" s="1014"/>
      <c r="C40" s="1015"/>
      <c r="D40" s="1016"/>
      <c r="E40" s="987"/>
      <c r="F40" s="987"/>
      <c r="G40" s="987"/>
      <c r="H40" s="987"/>
      <c r="I40" s="991"/>
      <c r="J40" s="992"/>
      <c r="K40" s="992"/>
      <c r="L40" s="992"/>
      <c r="M40" s="992"/>
      <c r="N40" s="992"/>
      <c r="O40" s="992"/>
      <c r="P40" s="992"/>
      <c r="Q40" s="992"/>
      <c r="R40" s="992"/>
      <c r="S40" s="992"/>
      <c r="T40" s="992"/>
      <c r="U40" s="992"/>
      <c r="V40" s="992"/>
      <c r="W40" s="992"/>
      <c r="X40" s="992"/>
      <c r="Y40" s="992"/>
      <c r="Z40" s="993"/>
      <c r="AA40" s="1034" t="s">
        <v>9279</v>
      </c>
      <c r="AB40" s="1035"/>
      <c r="AC40" s="1040"/>
      <c r="AD40" s="1041"/>
      <c r="AE40" s="1041"/>
      <c r="AF40" s="1041"/>
      <c r="AG40" s="1041"/>
      <c r="AH40" s="1041"/>
      <c r="AI40" s="1041"/>
      <c r="AJ40" s="1041"/>
      <c r="AK40" s="1041"/>
      <c r="AL40" s="1041"/>
      <c r="AM40" s="1041"/>
      <c r="AN40" s="1041"/>
      <c r="AO40" s="1041"/>
      <c r="AP40" s="1041"/>
      <c r="AQ40" s="1041"/>
      <c r="AR40" s="1041"/>
      <c r="AS40" s="1041"/>
      <c r="AT40" s="1041"/>
      <c r="AU40" s="1041"/>
      <c r="AV40" s="1041"/>
      <c r="AW40" s="1041"/>
      <c r="AX40" s="1041"/>
      <c r="AY40" s="1041"/>
      <c r="AZ40" s="1042"/>
      <c r="BA40" s="187"/>
      <c r="BB40" s="1049" t="s">
        <v>9845</v>
      </c>
      <c r="BC40" s="1050"/>
      <c r="BD40" s="1050"/>
      <c r="BE40" s="1050"/>
      <c r="BF40" s="1050"/>
      <c r="BG40" s="1053"/>
      <c r="BH40" s="1054"/>
      <c r="BI40" s="1054"/>
      <c r="BJ40" s="1054"/>
      <c r="BK40" s="1054"/>
      <c r="BL40" s="1054"/>
      <c r="BM40" s="1054"/>
      <c r="BN40" s="1054"/>
      <c r="BO40" s="1054"/>
      <c r="BP40" s="1054"/>
      <c r="BQ40" s="1054"/>
      <c r="BR40" s="1054"/>
      <c r="BS40" s="1054"/>
      <c r="BT40" s="1054"/>
      <c r="BU40" s="1054"/>
      <c r="BV40" s="1054"/>
      <c r="BW40" s="1054"/>
      <c r="BX40" s="1054"/>
      <c r="BY40" s="1054"/>
      <c r="BZ40" s="1054"/>
      <c r="CA40" s="1054"/>
      <c r="CB40" s="1054"/>
      <c r="CC40" s="1054"/>
      <c r="CD40" s="1054"/>
      <c r="CE40" s="1054"/>
      <c r="CF40" s="1054"/>
      <c r="CG40" s="1054"/>
      <c r="CH40" s="1054"/>
      <c r="CI40" s="1054"/>
      <c r="CJ40" s="1054"/>
      <c r="CK40" s="1054"/>
      <c r="CL40" s="1054"/>
      <c r="CM40" s="1054"/>
      <c r="CN40" s="1054"/>
      <c r="CO40" s="1054"/>
      <c r="CP40" s="1054"/>
      <c r="CQ40" s="1054"/>
      <c r="CR40" s="1054"/>
      <c r="CS40" s="1054"/>
      <c r="CT40" s="1054"/>
      <c r="CU40" s="1054"/>
      <c r="CV40" s="1054"/>
      <c r="CW40" s="1054"/>
      <c r="CX40" s="1054"/>
      <c r="CY40" s="1054"/>
      <c r="CZ40" s="1055"/>
    </row>
    <row r="41" spans="1:104" ht="25.5" customHeight="1">
      <c r="A41" s="148"/>
      <c r="B41" s="999" t="s">
        <v>9846</v>
      </c>
      <c r="C41" s="1000"/>
      <c r="D41" s="1001"/>
      <c r="E41" s="1005" t="str">
        <f>IF(急性期医師!E42="","",急性期医師!E42)</f>
        <v/>
      </c>
      <c r="F41" s="1006"/>
      <c r="G41" s="1006"/>
      <c r="H41" s="1006"/>
      <c r="I41" s="1006"/>
      <c r="J41" s="1006"/>
      <c r="K41" s="1006"/>
      <c r="L41" s="1006"/>
      <c r="M41" s="1006"/>
      <c r="N41" s="1006"/>
      <c r="O41" s="1006"/>
      <c r="P41" s="1006"/>
      <c r="Q41" s="1006"/>
      <c r="R41" s="1006"/>
      <c r="S41" s="1006"/>
      <c r="T41" s="1006"/>
      <c r="U41" s="1006"/>
      <c r="V41" s="1006"/>
      <c r="W41" s="1006"/>
      <c r="X41" s="1006"/>
      <c r="Y41" s="1006"/>
      <c r="Z41" s="1007"/>
      <c r="AA41" s="1036"/>
      <c r="AB41" s="1037"/>
      <c r="AC41" s="1043"/>
      <c r="AD41" s="1044"/>
      <c r="AE41" s="1044"/>
      <c r="AF41" s="1044"/>
      <c r="AG41" s="1044"/>
      <c r="AH41" s="1044"/>
      <c r="AI41" s="1044"/>
      <c r="AJ41" s="1044"/>
      <c r="AK41" s="1044"/>
      <c r="AL41" s="1044"/>
      <c r="AM41" s="1044"/>
      <c r="AN41" s="1044"/>
      <c r="AO41" s="1044"/>
      <c r="AP41" s="1044"/>
      <c r="AQ41" s="1044"/>
      <c r="AR41" s="1044"/>
      <c r="AS41" s="1044"/>
      <c r="AT41" s="1044"/>
      <c r="AU41" s="1044"/>
      <c r="AV41" s="1044"/>
      <c r="AW41" s="1044"/>
      <c r="AX41" s="1044"/>
      <c r="AY41" s="1044"/>
      <c r="AZ41" s="1045"/>
      <c r="BA41" s="187"/>
      <c r="BB41" s="950"/>
      <c r="BC41" s="951"/>
      <c r="BD41" s="951"/>
      <c r="BE41" s="951"/>
      <c r="BF41" s="951"/>
      <c r="BG41" s="1024"/>
      <c r="BH41" s="1025"/>
      <c r="BI41" s="1025"/>
      <c r="BJ41" s="1025"/>
      <c r="BK41" s="1025"/>
      <c r="BL41" s="1025"/>
      <c r="BM41" s="1025"/>
      <c r="BN41" s="1025"/>
      <c r="BO41" s="1025"/>
      <c r="BP41" s="1025"/>
      <c r="BQ41" s="1025"/>
      <c r="BR41" s="1025"/>
      <c r="BS41" s="1025"/>
      <c r="BT41" s="1025"/>
      <c r="BU41" s="1025"/>
      <c r="BV41" s="1025"/>
      <c r="BW41" s="1025"/>
      <c r="BX41" s="1025"/>
      <c r="BY41" s="1025"/>
      <c r="BZ41" s="1025"/>
      <c r="CA41" s="1025"/>
      <c r="CB41" s="1025"/>
      <c r="CC41" s="1025"/>
      <c r="CD41" s="1025"/>
      <c r="CE41" s="1025"/>
      <c r="CF41" s="1025"/>
      <c r="CG41" s="1025"/>
      <c r="CH41" s="1025"/>
      <c r="CI41" s="1025"/>
      <c r="CJ41" s="1025"/>
      <c r="CK41" s="1025"/>
      <c r="CL41" s="1025"/>
      <c r="CM41" s="1025"/>
      <c r="CN41" s="1025"/>
      <c r="CO41" s="1025"/>
      <c r="CP41" s="1025"/>
      <c r="CQ41" s="1025"/>
      <c r="CR41" s="1025"/>
      <c r="CS41" s="1025"/>
      <c r="CT41" s="1025"/>
      <c r="CU41" s="1025"/>
      <c r="CV41" s="1025"/>
      <c r="CW41" s="1025"/>
      <c r="CX41" s="1025"/>
      <c r="CY41" s="1025"/>
      <c r="CZ41" s="1026"/>
    </row>
    <row r="42" spans="1:104" ht="25.5" customHeight="1" thickBot="1">
      <c r="B42" s="1002"/>
      <c r="C42" s="1003"/>
      <c r="D42" s="1004"/>
      <c r="E42" s="1008"/>
      <c r="F42" s="1009"/>
      <c r="G42" s="1009"/>
      <c r="H42" s="1009"/>
      <c r="I42" s="1009"/>
      <c r="J42" s="1009"/>
      <c r="K42" s="1009"/>
      <c r="L42" s="1009"/>
      <c r="M42" s="1009"/>
      <c r="N42" s="1009"/>
      <c r="O42" s="1009"/>
      <c r="P42" s="1009"/>
      <c r="Q42" s="1009"/>
      <c r="R42" s="1009"/>
      <c r="S42" s="1009"/>
      <c r="T42" s="1009"/>
      <c r="U42" s="1009"/>
      <c r="V42" s="1009"/>
      <c r="W42" s="1009"/>
      <c r="X42" s="1009"/>
      <c r="Y42" s="1009"/>
      <c r="Z42" s="1010"/>
      <c r="AA42" s="1038"/>
      <c r="AB42" s="1039"/>
      <c r="AC42" s="1046"/>
      <c r="AD42" s="1047"/>
      <c r="AE42" s="1047"/>
      <c r="AF42" s="1047"/>
      <c r="AG42" s="1047"/>
      <c r="AH42" s="1047"/>
      <c r="AI42" s="1047"/>
      <c r="AJ42" s="1047"/>
      <c r="AK42" s="1047"/>
      <c r="AL42" s="1047"/>
      <c r="AM42" s="1047"/>
      <c r="AN42" s="1047"/>
      <c r="AO42" s="1047"/>
      <c r="AP42" s="1047"/>
      <c r="AQ42" s="1047"/>
      <c r="AR42" s="1047"/>
      <c r="AS42" s="1047"/>
      <c r="AT42" s="1047"/>
      <c r="AU42" s="1047"/>
      <c r="AV42" s="1047"/>
      <c r="AW42" s="1047"/>
      <c r="AX42" s="1047"/>
      <c r="AY42" s="1047"/>
      <c r="AZ42" s="1048"/>
      <c r="BB42" s="1051"/>
      <c r="BC42" s="1052"/>
      <c r="BD42" s="1052"/>
      <c r="BE42" s="1052"/>
      <c r="BF42" s="1052"/>
      <c r="BG42" s="1056"/>
      <c r="BH42" s="1057"/>
      <c r="BI42" s="1057"/>
      <c r="BJ42" s="1057"/>
      <c r="BK42" s="1057"/>
      <c r="BL42" s="1057"/>
      <c r="BM42" s="1057"/>
      <c r="BN42" s="1057"/>
      <c r="BO42" s="1057"/>
      <c r="BP42" s="1057"/>
      <c r="BQ42" s="1057"/>
      <c r="BR42" s="1057"/>
      <c r="BS42" s="1057"/>
      <c r="BT42" s="1057"/>
      <c r="BU42" s="1057"/>
      <c r="BV42" s="1057"/>
      <c r="BW42" s="1057"/>
      <c r="BX42" s="1057"/>
      <c r="BY42" s="1057"/>
      <c r="BZ42" s="1057"/>
      <c r="CA42" s="1057"/>
      <c r="CB42" s="1057"/>
      <c r="CC42" s="1057"/>
      <c r="CD42" s="1057"/>
      <c r="CE42" s="1057"/>
      <c r="CF42" s="1057"/>
      <c r="CG42" s="1057"/>
      <c r="CH42" s="1057"/>
      <c r="CI42" s="1057"/>
      <c r="CJ42" s="1057"/>
      <c r="CK42" s="1057"/>
      <c r="CL42" s="1057"/>
      <c r="CM42" s="1057"/>
      <c r="CN42" s="1057"/>
      <c r="CO42" s="1057"/>
      <c r="CP42" s="1057"/>
      <c r="CQ42" s="1057"/>
      <c r="CR42" s="1057"/>
      <c r="CS42" s="1057"/>
      <c r="CT42" s="1057"/>
      <c r="CU42" s="1057"/>
      <c r="CV42" s="1057"/>
      <c r="CW42" s="1057"/>
      <c r="CX42" s="1057"/>
      <c r="CY42" s="1057"/>
      <c r="CZ42" s="1058"/>
    </row>
  </sheetData>
  <sheetProtection selectLockedCells="1"/>
  <customSheetViews>
    <customSheetView guid="{BD673287-A10F-4068-ABD9-63827D97DB26}" scale="80" showGridLines="0" topLeftCell="S1">
      <selection activeCell="CG36" sqref="CG36:CH36"/>
      <colBreaks count="3" manualBreakCount="3">
        <brk id="52" max="41" man="1"/>
        <brk id="104" max="39" man="1"/>
        <brk id="111" max="1048575" man="1"/>
      </colBreaks>
      <pageMargins left="0.31496062992125984" right="0.23622047244094491" top="0.39370078740157483" bottom="0.31496062992125984" header="0.31496062992125984" footer="0"/>
      <printOptions horizontalCentered="1"/>
      <pageSetup paperSize="9" scale="83" orientation="portrait" horizontalDpi="4294967293" r:id="rId1"/>
      <headerFooter>
        <oddFooter>&amp;C京都府脳卒中地域連携パス</oddFooter>
      </headerFooter>
    </customSheetView>
    <customSheetView guid="{FF958D2F-9903-489A-8E2E-7F86E054E683}" scale="80" showGridLines="0">
      <selection activeCell="AC40" sqref="AC40:AZ42"/>
      <colBreaks count="3" manualBreakCount="3">
        <brk id="52" max="41" man="1"/>
        <brk id="104" max="39" man="1"/>
        <brk id="111" max="1048575" man="1"/>
      </colBreaks>
      <pageMargins left="0.31496062992125984" right="0.23622047244094491" top="0.39370078740157483" bottom="0.31496062992125984" header="0.31496062992125984" footer="0"/>
      <printOptions horizontalCentered="1"/>
      <pageSetup paperSize="9" scale="83" orientation="portrait" horizontalDpi="4294967293" r:id="rId2"/>
      <headerFooter>
        <oddFooter>&amp;C京都府脳卒中地域連携パス</oddFooter>
      </headerFooter>
    </customSheetView>
    <customSheetView guid="{BFAD5E82-91BD-4865-8828-7A5CD3B0AD02}" scale="80" showGridLines="0">
      <selection activeCell="CI8" sqref="CI8:CZ9"/>
      <colBreaks count="3" manualBreakCount="3">
        <brk id="52" max="41" man="1"/>
        <brk id="104" max="39" man="1"/>
        <brk id="111" max="1048575" man="1"/>
      </colBreaks>
      <pageMargins left="0.31496062992125984" right="0.23622047244094491" top="0.39370078740157483" bottom="0.31496062992125984" header="0.31496062992125984" footer="0"/>
      <printOptions horizontalCentered="1"/>
      <pageSetup paperSize="9" scale="83" orientation="portrait" horizontalDpi="4294967293" r:id="rId3"/>
      <headerFooter>
        <oddFooter>&amp;C京都府脳卒中地域連携パス</oddFooter>
      </headerFooter>
    </customSheetView>
    <customSheetView guid="{DA3E2843-7809-455C-A4BC-B15E27031169}" scale="80" showGridLines="0" topLeftCell="S1">
      <selection activeCell="CG36" sqref="CG36:CH36"/>
      <colBreaks count="3" manualBreakCount="3">
        <brk id="52" max="41" man="1"/>
        <brk id="104" max="39" man="1"/>
        <brk id="111" max="1048575" man="1"/>
      </colBreaks>
      <pageMargins left="0.31496062992125984" right="0.23622047244094491" top="0.39370078740157483" bottom="0.31496062992125984" header="0.31496062992125984" footer="0"/>
      <printOptions horizontalCentered="1"/>
      <pageSetup paperSize="9" scale="83" orientation="portrait" horizontalDpi="4294967293" r:id="rId4"/>
      <headerFooter>
        <oddFooter>&amp;C京都府脳卒中地域連携パス</oddFooter>
      </headerFooter>
    </customSheetView>
  </customSheetViews>
  <mergeCells count="503">
    <mergeCell ref="CV28:CZ30"/>
    <mergeCell ref="CV31:CZ31"/>
    <mergeCell ref="CV32:CZ32"/>
    <mergeCell ref="CV33:CZ33"/>
    <mergeCell ref="O1:AC1"/>
    <mergeCell ref="B1:N1"/>
    <mergeCell ref="DA2:DG2"/>
    <mergeCell ref="CC3:CD12"/>
    <mergeCell ref="CE3:CH3"/>
    <mergeCell ref="CI3:CL3"/>
    <mergeCell ref="CM3:CO3"/>
    <mergeCell ref="CP3:CS3"/>
    <mergeCell ref="BB1:CB1"/>
    <mergeCell ref="CC1:CZ1"/>
    <mergeCell ref="B2:E3"/>
    <mergeCell ref="F2:S3"/>
    <mergeCell ref="T2:X2"/>
    <mergeCell ref="Y2:AA2"/>
    <mergeCell ref="AB2:AC2"/>
    <mergeCell ref="AD2:AF2"/>
    <mergeCell ref="AG2:AZ2"/>
    <mergeCell ref="BB2:BC2"/>
    <mergeCell ref="AD1:AF1"/>
    <mergeCell ref="AG1:AN1"/>
    <mergeCell ref="AO1:AP1"/>
    <mergeCell ref="AQ1:AZ1"/>
    <mergeCell ref="AP3:AR3"/>
    <mergeCell ref="AS3:AZ3"/>
    <mergeCell ref="CT3:CX3"/>
    <mergeCell ref="CY3:CZ3"/>
    <mergeCell ref="DA3:DG9"/>
    <mergeCell ref="B4:D4"/>
    <mergeCell ref="E4:O4"/>
    <mergeCell ref="P4:S4"/>
    <mergeCell ref="T4:Z4"/>
    <mergeCell ref="AA4:AC4"/>
    <mergeCell ref="B5:D5"/>
    <mergeCell ref="E5:O5"/>
    <mergeCell ref="BB3:BC7"/>
    <mergeCell ref="AO4:AR4"/>
    <mergeCell ref="AS4:AZ4"/>
    <mergeCell ref="AR5:AZ5"/>
    <mergeCell ref="B7:Z7"/>
    <mergeCell ref="BD2:CB7"/>
    <mergeCell ref="AD4:AN4"/>
    <mergeCell ref="T3:AB3"/>
    <mergeCell ref="AD3:AF3"/>
    <mergeCell ref="AG3:AO3"/>
    <mergeCell ref="CC2:CE2"/>
    <mergeCell ref="CF2:CO2"/>
    <mergeCell ref="CP2:CR2"/>
    <mergeCell ref="CS2:CZ2"/>
    <mergeCell ref="CR5:CT5"/>
    <mergeCell ref="CU5:CZ5"/>
    <mergeCell ref="CE6:CH7"/>
    <mergeCell ref="CI6:CZ7"/>
    <mergeCell ref="CE4:CH5"/>
    <mergeCell ref="CI4:CO4"/>
    <mergeCell ref="CP4:CZ4"/>
    <mergeCell ref="P5:R5"/>
    <mergeCell ref="S5:Z5"/>
    <mergeCell ref="AA5:AC5"/>
    <mergeCell ref="AD5:AN5"/>
    <mergeCell ref="CI5:CK5"/>
    <mergeCell ref="CL5:CQ5"/>
    <mergeCell ref="AO5:AQ5"/>
    <mergeCell ref="AA7:AZ7"/>
    <mergeCell ref="AU8:AZ8"/>
    <mergeCell ref="BB8:BC8"/>
    <mergeCell ref="BD8:CB12"/>
    <mergeCell ref="CE8:CH9"/>
    <mergeCell ref="CI8:CZ9"/>
    <mergeCell ref="B9:E9"/>
    <mergeCell ref="F9:Z9"/>
    <mergeCell ref="AA9:AC9"/>
    <mergeCell ref="AD9:AV9"/>
    <mergeCell ref="AW9:AZ9"/>
    <mergeCell ref="CE10:CF12"/>
    <mergeCell ref="CG10:CZ12"/>
    <mergeCell ref="B8:E8"/>
    <mergeCell ref="F8:M8"/>
    <mergeCell ref="N8:Q8"/>
    <mergeCell ref="R8:Z8"/>
    <mergeCell ref="AA8:AD8"/>
    <mergeCell ref="AE8:AH8"/>
    <mergeCell ref="AI8:AK8"/>
    <mergeCell ref="AL8:AP8"/>
    <mergeCell ref="AQ8:AT8"/>
    <mergeCell ref="DA10:DG10"/>
    <mergeCell ref="B11:C15"/>
    <mergeCell ref="D11:Z15"/>
    <mergeCell ref="AA11:AD11"/>
    <mergeCell ref="AE11:AF11"/>
    <mergeCell ref="AG11:AZ11"/>
    <mergeCell ref="AA12:AC18"/>
    <mergeCell ref="AD12:AH12"/>
    <mergeCell ref="BB9:BC12"/>
    <mergeCell ref="B10:E10"/>
    <mergeCell ref="F10:Z10"/>
    <mergeCell ref="AA10:AC10"/>
    <mergeCell ref="AD10:AI10"/>
    <mergeCell ref="AJ10:AL10"/>
    <mergeCell ref="AM10:AR10"/>
    <mergeCell ref="AS10:AU10"/>
    <mergeCell ref="AV10:AZ10"/>
    <mergeCell ref="AI12:AM12"/>
    <mergeCell ref="AU14:AX14"/>
    <mergeCell ref="AN12:AO12"/>
    <mergeCell ref="AP12:AT12"/>
    <mergeCell ref="AY12:AZ12"/>
    <mergeCell ref="AD13:AH13"/>
    <mergeCell ref="AI13:AM13"/>
    <mergeCell ref="AN13:AO13"/>
    <mergeCell ref="AP13:AT13"/>
    <mergeCell ref="AY13:AZ13"/>
    <mergeCell ref="AU12:AX12"/>
    <mergeCell ref="AU13:AX13"/>
    <mergeCell ref="BB13:BC13"/>
    <mergeCell ref="BD13:CB17"/>
    <mergeCell ref="CC13:CF14"/>
    <mergeCell ref="CG13:CO13"/>
    <mergeCell ref="CG16:CZ17"/>
    <mergeCell ref="CQ13:CR13"/>
    <mergeCell ref="CT13:CU13"/>
    <mergeCell ref="CG14:CM14"/>
    <mergeCell ref="CN14:CZ14"/>
    <mergeCell ref="CT15:CZ15"/>
    <mergeCell ref="CC15:CD17"/>
    <mergeCell ref="CE15:CI15"/>
    <mergeCell ref="CJ15:CP15"/>
    <mergeCell ref="CQ15:CS15"/>
    <mergeCell ref="CE16:CF17"/>
    <mergeCell ref="AD14:AH14"/>
    <mergeCell ref="AI14:AM14"/>
    <mergeCell ref="AN14:AO14"/>
    <mergeCell ref="AP14:AT14"/>
    <mergeCell ref="AY14:AZ14"/>
    <mergeCell ref="BB14:BC17"/>
    <mergeCell ref="AD15:AH15"/>
    <mergeCell ref="AI15:AM15"/>
    <mergeCell ref="AN15:AO15"/>
    <mergeCell ref="AP15:AT15"/>
    <mergeCell ref="AU15:AV15"/>
    <mergeCell ref="AW15:AX15"/>
    <mergeCell ref="AT16:AX16"/>
    <mergeCell ref="AY16:AZ16"/>
    <mergeCell ref="BU18:CB18"/>
    <mergeCell ref="CC18:CF18"/>
    <mergeCell ref="CG18:CL18"/>
    <mergeCell ref="CM18:CO18"/>
    <mergeCell ref="CP18:CR18"/>
    <mergeCell ref="CS18:CZ18"/>
    <mergeCell ref="AT17:AZ17"/>
    <mergeCell ref="AD18:AH18"/>
    <mergeCell ref="AI18:AZ18"/>
    <mergeCell ref="BB18:BF18"/>
    <mergeCell ref="BG18:BN18"/>
    <mergeCell ref="BO18:BT18"/>
    <mergeCell ref="AD17:AH17"/>
    <mergeCell ref="AI17:AO17"/>
    <mergeCell ref="AP17:AS17"/>
    <mergeCell ref="BX19:CB19"/>
    <mergeCell ref="CC19:CD21"/>
    <mergeCell ref="CE19:CH19"/>
    <mergeCell ref="CI19:CZ19"/>
    <mergeCell ref="AC20:AK20"/>
    <mergeCell ref="AL20:AN20"/>
    <mergeCell ref="AO20:AQ20"/>
    <mergeCell ref="AR20:AT20"/>
    <mergeCell ref="AU20:AW20"/>
    <mergeCell ref="AX20:AZ20"/>
    <mergeCell ref="BB19:BF19"/>
    <mergeCell ref="BG19:BI19"/>
    <mergeCell ref="BJ19:BM19"/>
    <mergeCell ref="BN19:BP19"/>
    <mergeCell ref="BQ19:BT19"/>
    <mergeCell ref="BU19:BW19"/>
    <mergeCell ref="AC19:AK19"/>
    <mergeCell ref="AL19:AN19"/>
    <mergeCell ref="AO19:AQ19"/>
    <mergeCell ref="AR19:AT19"/>
    <mergeCell ref="AU19:AW19"/>
    <mergeCell ref="AX19:AZ19"/>
    <mergeCell ref="BX20:CB20"/>
    <mergeCell ref="CE20:CH21"/>
    <mergeCell ref="CI20:CZ21"/>
    <mergeCell ref="AC21:AK21"/>
    <mergeCell ref="AL21:AN21"/>
    <mergeCell ref="AO21:AQ21"/>
    <mergeCell ref="AR21:AT21"/>
    <mergeCell ref="AU21:AW21"/>
    <mergeCell ref="AX21:AZ21"/>
    <mergeCell ref="BB21:BF21"/>
    <mergeCell ref="BB20:BF20"/>
    <mergeCell ref="BG20:BI20"/>
    <mergeCell ref="BJ20:BM20"/>
    <mergeCell ref="BN20:BP20"/>
    <mergeCell ref="BQ20:BT20"/>
    <mergeCell ref="BU20:BW20"/>
    <mergeCell ref="BU22:CB22"/>
    <mergeCell ref="CC22:CH22"/>
    <mergeCell ref="CI22:CZ22"/>
    <mergeCell ref="BG21:BN21"/>
    <mergeCell ref="BO21:BT21"/>
    <mergeCell ref="BU21:CB21"/>
    <mergeCell ref="B22:D22"/>
    <mergeCell ref="E22:Z22"/>
    <mergeCell ref="AL22:AN22"/>
    <mergeCell ref="AO22:AQ22"/>
    <mergeCell ref="AR22:AT22"/>
    <mergeCell ref="AU22:AW22"/>
    <mergeCell ref="AX22:AZ22"/>
    <mergeCell ref="B16:C21"/>
    <mergeCell ref="D16:Z21"/>
    <mergeCell ref="AD16:AH16"/>
    <mergeCell ref="AI16:AM16"/>
    <mergeCell ref="AN16:AO16"/>
    <mergeCell ref="AP16:AS16"/>
    <mergeCell ref="AA19:AB33"/>
    <mergeCell ref="B23:D24"/>
    <mergeCell ref="E23:Z23"/>
    <mergeCell ref="AL23:AN23"/>
    <mergeCell ref="AO23:AQ23"/>
    <mergeCell ref="AR23:AT23"/>
    <mergeCell ref="AU23:AW23"/>
    <mergeCell ref="BB22:BF22"/>
    <mergeCell ref="BG22:BN22"/>
    <mergeCell ref="BO22:BT22"/>
    <mergeCell ref="CC23:CD25"/>
    <mergeCell ref="CE23:CZ25"/>
    <mergeCell ref="E24:G24"/>
    <mergeCell ref="H24:Z24"/>
    <mergeCell ref="AL24:AN24"/>
    <mergeCell ref="AO24:AQ24"/>
    <mergeCell ref="AR24:AT24"/>
    <mergeCell ref="AU24:AW24"/>
    <mergeCell ref="AX24:AZ24"/>
    <mergeCell ref="BG24:BJ24"/>
    <mergeCell ref="AX23:AZ23"/>
    <mergeCell ref="BB23:BF25"/>
    <mergeCell ref="BG23:BJ23"/>
    <mergeCell ref="BK23:BP23"/>
    <mergeCell ref="BQ23:BT23"/>
    <mergeCell ref="BU23:CB23"/>
    <mergeCell ref="BK24:BP24"/>
    <mergeCell ref="BQ24:BT24"/>
    <mergeCell ref="BU24:CB24"/>
    <mergeCell ref="B25:D26"/>
    <mergeCell ref="E25:G25"/>
    <mergeCell ref="H25:K25"/>
    <mergeCell ref="L25:Z25"/>
    <mergeCell ref="AL25:AN25"/>
    <mergeCell ref="AO25:AQ25"/>
    <mergeCell ref="E26:G26"/>
    <mergeCell ref="H26:K26"/>
    <mergeCell ref="L26:Z26"/>
    <mergeCell ref="AL26:AN26"/>
    <mergeCell ref="AL27:AN27"/>
    <mergeCell ref="P27:Q27"/>
    <mergeCell ref="R27:S27"/>
    <mergeCell ref="T27:U27"/>
    <mergeCell ref="BU25:CB25"/>
    <mergeCell ref="AR25:AT25"/>
    <mergeCell ref="AU25:AW25"/>
    <mergeCell ref="AX25:AZ25"/>
    <mergeCell ref="BG25:BJ25"/>
    <mergeCell ref="BK25:BP25"/>
    <mergeCell ref="BQ25:BT25"/>
    <mergeCell ref="CC26:CF26"/>
    <mergeCell ref="CG26:CK26"/>
    <mergeCell ref="CL26:CM26"/>
    <mergeCell ref="BJ28:BK30"/>
    <mergeCell ref="BL28:BM30"/>
    <mergeCell ref="BN28:BO30"/>
    <mergeCell ref="BP28:BQ30"/>
    <mergeCell ref="CO26:CS26"/>
    <mergeCell ref="B27:E27"/>
    <mergeCell ref="F27:G27"/>
    <mergeCell ref="H27:I27"/>
    <mergeCell ref="J27:K27"/>
    <mergeCell ref="L27:M27"/>
    <mergeCell ref="N27:O27"/>
    <mergeCell ref="AO26:AQ26"/>
    <mergeCell ref="AR26:AT26"/>
    <mergeCell ref="AU26:AW26"/>
    <mergeCell ref="AX26:AZ26"/>
    <mergeCell ref="BB26:BF27"/>
    <mergeCell ref="BG26:CB27"/>
    <mergeCell ref="AO27:AQ27"/>
    <mergeCell ref="AR27:AT27"/>
    <mergeCell ref="AU27:AW27"/>
    <mergeCell ref="AX27:AZ27"/>
    <mergeCell ref="B28:E28"/>
    <mergeCell ref="F28:G28"/>
    <mergeCell ref="H28:I28"/>
    <mergeCell ref="J28:K28"/>
    <mergeCell ref="L28:M28"/>
    <mergeCell ref="N28:O28"/>
    <mergeCell ref="AL29:AN29"/>
    <mergeCell ref="AO29:AQ29"/>
    <mergeCell ref="AR29:AT29"/>
    <mergeCell ref="P28:Q28"/>
    <mergeCell ref="R28:S28"/>
    <mergeCell ref="T28:U28"/>
    <mergeCell ref="B29:E29"/>
    <mergeCell ref="F29:G29"/>
    <mergeCell ref="H29:I29"/>
    <mergeCell ref="J29:K29"/>
    <mergeCell ref="L29:M29"/>
    <mergeCell ref="N29:O29"/>
    <mergeCell ref="P29:Q29"/>
    <mergeCell ref="R29:S29"/>
    <mergeCell ref="T29:U29"/>
    <mergeCell ref="V29:W29"/>
    <mergeCell ref="X29:Y29"/>
    <mergeCell ref="CT28:CU30"/>
    <mergeCell ref="V28:W28"/>
    <mergeCell ref="X28:Y28"/>
    <mergeCell ref="AL28:AN28"/>
    <mergeCell ref="CC27:CF27"/>
    <mergeCell ref="CG27:CK27"/>
    <mergeCell ref="CL27:CM27"/>
    <mergeCell ref="AO28:AQ28"/>
    <mergeCell ref="AR28:AT28"/>
    <mergeCell ref="AU28:AW28"/>
    <mergeCell ref="AX28:AZ28"/>
    <mergeCell ref="BB28:BG30"/>
    <mergeCell ref="BH28:BI30"/>
    <mergeCell ref="AU29:AW29"/>
    <mergeCell ref="AX29:AZ29"/>
    <mergeCell ref="AO30:AQ30"/>
    <mergeCell ref="AR30:AT30"/>
    <mergeCell ref="BZ28:CA30"/>
    <mergeCell ref="CB28:CC30"/>
    <mergeCell ref="CD28:CE30"/>
    <mergeCell ref="CF28:CG30"/>
    <mergeCell ref="CO27:CS27"/>
    <mergeCell ref="V27:W27"/>
    <mergeCell ref="X27:Y27"/>
    <mergeCell ref="V30:Z30"/>
    <mergeCell ref="AL30:AN30"/>
    <mergeCell ref="CH28:CI30"/>
    <mergeCell ref="CJ28:CK30"/>
    <mergeCell ref="CL28:CM30"/>
    <mergeCell ref="CN28:CO30"/>
    <mergeCell ref="CP28:CQ30"/>
    <mergeCell ref="CR28:CS30"/>
    <mergeCell ref="BV28:BW30"/>
    <mergeCell ref="BX28:BY30"/>
    <mergeCell ref="AU30:AW30"/>
    <mergeCell ref="AX30:AZ30"/>
    <mergeCell ref="BR28:BS30"/>
    <mergeCell ref="BT28:BU30"/>
    <mergeCell ref="AU31:AW31"/>
    <mergeCell ref="AX31:AZ31"/>
    <mergeCell ref="BB31:BD31"/>
    <mergeCell ref="BE31:BG31"/>
    <mergeCell ref="BH31:BI31"/>
    <mergeCell ref="BJ31:BK31"/>
    <mergeCell ref="E31:O31"/>
    <mergeCell ref="P31:R31"/>
    <mergeCell ref="S31:U31"/>
    <mergeCell ref="V31:Z31"/>
    <mergeCell ref="AC31:AK31"/>
    <mergeCell ref="AL31:AN31"/>
    <mergeCell ref="AO31:AQ31"/>
    <mergeCell ref="AR31:AT31"/>
    <mergeCell ref="AR32:AT32"/>
    <mergeCell ref="BH33:BI33"/>
    <mergeCell ref="E32:O32"/>
    <mergeCell ref="P32:R32"/>
    <mergeCell ref="S32:U32"/>
    <mergeCell ref="V32:Z32"/>
    <mergeCell ref="AL32:AN32"/>
    <mergeCell ref="AO32:AQ32"/>
    <mergeCell ref="BP32:BQ32"/>
    <mergeCell ref="AU32:AW32"/>
    <mergeCell ref="AX32:AZ32"/>
    <mergeCell ref="BH32:BI32"/>
    <mergeCell ref="BJ32:BK32"/>
    <mergeCell ref="BN33:BO33"/>
    <mergeCell ref="AX33:AZ33"/>
    <mergeCell ref="BE33:BG33"/>
    <mergeCell ref="BJ33:BK33"/>
    <mergeCell ref="BL33:BM33"/>
    <mergeCell ref="BB32:BD33"/>
    <mergeCell ref="BE32:BG32"/>
    <mergeCell ref="CJ31:CK31"/>
    <mergeCell ref="CL31:CM31"/>
    <mergeCell ref="CN31:CO31"/>
    <mergeCell ref="BL31:BM31"/>
    <mergeCell ref="BN31:BO31"/>
    <mergeCell ref="BP31:BQ31"/>
    <mergeCell ref="BR31:BS31"/>
    <mergeCell ref="BL32:BM32"/>
    <mergeCell ref="CP31:CQ31"/>
    <mergeCell ref="BZ32:CA32"/>
    <mergeCell ref="CB32:CC32"/>
    <mergeCell ref="BZ31:CA31"/>
    <mergeCell ref="CB31:CC31"/>
    <mergeCell ref="CD31:CE31"/>
    <mergeCell ref="CF31:CG31"/>
    <mergeCell ref="CH31:CI31"/>
    <mergeCell ref="BT31:BU31"/>
    <mergeCell ref="BV31:BW31"/>
    <mergeCell ref="CP32:CQ32"/>
    <mergeCell ref="BN32:BO32"/>
    <mergeCell ref="CR31:CS31"/>
    <mergeCell ref="CT31:CU31"/>
    <mergeCell ref="BX31:BY31"/>
    <mergeCell ref="CR32:CS32"/>
    <mergeCell ref="CN33:CO33"/>
    <mergeCell ref="CP33:CQ33"/>
    <mergeCell ref="CR33:CS33"/>
    <mergeCell ref="CT32:CU32"/>
    <mergeCell ref="E33:O33"/>
    <mergeCell ref="P33:R33"/>
    <mergeCell ref="S33:U33"/>
    <mergeCell ref="V33:Z33"/>
    <mergeCell ref="AR33:AT33"/>
    <mergeCell ref="AU33:AW33"/>
    <mergeCell ref="CD32:CE32"/>
    <mergeCell ref="CF32:CG32"/>
    <mergeCell ref="CH32:CI32"/>
    <mergeCell ref="CJ32:CK32"/>
    <mergeCell ref="CL32:CM32"/>
    <mergeCell ref="CN32:CO32"/>
    <mergeCell ref="BR32:BS32"/>
    <mergeCell ref="BT32:BU32"/>
    <mergeCell ref="BV32:BW32"/>
    <mergeCell ref="BX32:BY32"/>
    <mergeCell ref="AU34:AZ34"/>
    <mergeCell ref="BB34:BC36"/>
    <mergeCell ref="BD34:BF35"/>
    <mergeCell ref="BG34:BI34"/>
    <mergeCell ref="BR35:BU35"/>
    <mergeCell ref="BJ35:BQ35"/>
    <mergeCell ref="CT33:CU33"/>
    <mergeCell ref="E34:O34"/>
    <mergeCell ref="P34:R34"/>
    <mergeCell ref="S34:U34"/>
    <mergeCell ref="V34:Z34"/>
    <mergeCell ref="AA34:AE34"/>
    <mergeCell ref="CB33:CC33"/>
    <mergeCell ref="CD33:CE33"/>
    <mergeCell ref="CF33:CG33"/>
    <mergeCell ref="CH33:CI33"/>
    <mergeCell ref="CJ33:CK33"/>
    <mergeCell ref="CL33:CM33"/>
    <mergeCell ref="BP33:BQ33"/>
    <mergeCell ref="BR33:BS33"/>
    <mergeCell ref="BT33:BU33"/>
    <mergeCell ref="BV33:BW33"/>
    <mergeCell ref="BX33:BY33"/>
    <mergeCell ref="BZ33:CA33"/>
    <mergeCell ref="B41:D42"/>
    <mergeCell ref="E41:Z42"/>
    <mergeCell ref="B30:D40"/>
    <mergeCell ref="E30:O30"/>
    <mergeCell ref="P30:R30"/>
    <mergeCell ref="S30:U30"/>
    <mergeCell ref="BG37:CZ39"/>
    <mergeCell ref="E38:H38"/>
    <mergeCell ref="I38:Z38"/>
    <mergeCell ref="AA40:AB42"/>
    <mergeCell ref="AC40:AZ42"/>
    <mergeCell ref="BB40:BF42"/>
    <mergeCell ref="BG40:CZ42"/>
    <mergeCell ref="BJ36:BM36"/>
    <mergeCell ref="BN36:CD36"/>
    <mergeCell ref="CE36:CF36"/>
    <mergeCell ref="CG36:CH36"/>
    <mergeCell ref="CR34:CW34"/>
    <mergeCell ref="CX34:CZ34"/>
    <mergeCell ref="E35:O35"/>
    <mergeCell ref="P35:R35"/>
    <mergeCell ref="S35:U35"/>
    <mergeCell ref="V35:Z35"/>
    <mergeCell ref="AA35:AB39"/>
    <mergeCell ref="CF34:CI34"/>
    <mergeCell ref="CB34:CE34"/>
    <mergeCell ref="CJ34:CM34"/>
    <mergeCell ref="CN34:CQ34"/>
    <mergeCell ref="BJ34:CA34"/>
    <mergeCell ref="E37:H37"/>
    <mergeCell ref="I37:M37"/>
    <mergeCell ref="N37:O37"/>
    <mergeCell ref="P37:Z37"/>
    <mergeCell ref="BB37:BF39"/>
    <mergeCell ref="BG35:BI35"/>
    <mergeCell ref="E36:O36"/>
    <mergeCell ref="P36:R36"/>
    <mergeCell ref="S36:U36"/>
    <mergeCell ref="V36:Z36"/>
    <mergeCell ref="BD36:BF36"/>
    <mergeCell ref="BG36:BI36"/>
    <mergeCell ref="AC35:AZ39"/>
    <mergeCell ref="AF34:AK34"/>
    <mergeCell ref="AL34:AT34"/>
    <mergeCell ref="E39:H40"/>
    <mergeCell ref="I39:Z40"/>
    <mergeCell ref="BV35:CZ35"/>
    <mergeCell ref="CI36:CZ36"/>
  </mergeCells>
  <phoneticPr fontId="3"/>
  <dataValidations disablePrompts="1" count="2">
    <dataValidation imeMode="halfAlpha" allowBlank="1" showInputMessage="1" showErrorMessage="1" sqref="T4 AS4 AR5 S5"/>
    <dataValidation imeMode="hiragana" allowBlank="1" showInputMessage="1" showErrorMessage="1" sqref="AG1 AQ1"/>
  </dataValidations>
  <printOptions horizontalCentered="1"/>
  <pageMargins left="0.31496062992125984" right="0.23622047244094491" top="0.39370078740157483" bottom="0.31496062992125984" header="0.31496062992125984" footer="0"/>
  <pageSetup paperSize="9" scale="83" orientation="portrait" horizontalDpi="4294967293" r:id="rId5"/>
  <headerFooter>
    <oddFooter>&amp;C京都府脳卒中地域連携パス</oddFooter>
  </headerFooter>
  <colBreaks count="3" manualBreakCount="3">
    <brk id="52" max="41" man="1"/>
    <brk id="104" max="39" man="1"/>
    <brk id="111" max="1048575" man="1"/>
  </colBreaks>
  <drawing r:id="rId6"/>
  <legacyDrawing r:id="rId7"/>
  <mc:AlternateContent xmlns:mc="http://schemas.openxmlformats.org/markup-compatibility/2006">
    <mc:Choice Requires="x14">
      <controls>
        <mc:AlternateContent xmlns:mc="http://schemas.openxmlformats.org/markup-compatibility/2006">
          <mc:Choice Requires="x14">
            <control shapeId="1745921" r:id="rId8" name="Group Box 1">
              <controlPr defaultSize="0" autoFill="0" autoPict="0">
                <anchor moveWithCells="1">
                  <from>
                    <xdr:col>5</xdr:col>
                    <xdr:colOff>9525</xdr:colOff>
                    <xdr:row>7</xdr:row>
                    <xdr:rowOff>9525</xdr:rowOff>
                  </from>
                  <to>
                    <xdr:col>93</xdr:col>
                    <xdr:colOff>161925</xdr:colOff>
                    <xdr:row>10</xdr:row>
                    <xdr:rowOff>28575</xdr:rowOff>
                  </to>
                </anchor>
              </controlPr>
            </control>
          </mc:Choice>
        </mc:AlternateContent>
        <mc:AlternateContent xmlns:mc="http://schemas.openxmlformats.org/markup-compatibility/2006">
          <mc:Choice Requires="x14">
            <control shapeId="1745922" r:id="rId9" name="Group Box 2">
              <controlPr defaultSize="0" autoFill="0" autoPict="0">
                <anchor moveWithCells="1">
                  <from>
                    <xdr:col>3</xdr:col>
                    <xdr:colOff>123825</xdr:colOff>
                    <xdr:row>9</xdr:row>
                    <xdr:rowOff>133350</xdr:rowOff>
                  </from>
                  <to>
                    <xdr:col>94</xdr:col>
                    <xdr:colOff>190500</xdr:colOff>
                    <xdr:row>13</xdr:row>
                    <xdr:rowOff>66675</xdr:rowOff>
                  </to>
                </anchor>
              </controlPr>
            </control>
          </mc:Choice>
        </mc:AlternateContent>
        <mc:AlternateContent xmlns:mc="http://schemas.openxmlformats.org/markup-compatibility/2006">
          <mc:Choice Requires="x14">
            <control shapeId="1745923" r:id="rId10" name="Group Box 3">
              <controlPr defaultSize="0" autoFill="0" autoPict="0">
                <anchor moveWithCells="1">
                  <from>
                    <xdr:col>4</xdr:col>
                    <xdr:colOff>38100</xdr:colOff>
                    <xdr:row>12</xdr:row>
                    <xdr:rowOff>152400</xdr:rowOff>
                  </from>
                  <to>
                    <xdr:col>93</xdr:col>
                    <xdr:colOff>123825</xdr:colOff>
                    <xdr:row>15</xdr:row>
                    <xdr:rowOff>295275</xdr:rowOff>
                  </to>
                </anchor>
              </controlPr>
            </control>
          </mc:Choice>
        </mc:AlternateContent>
        <mc:AlternateContent xmlns:mc="http://schemas.openxmlformats.org/markup-compatibility/2006">
          <mc:Choice Requires="x14">
            <control shapeId="1745924" r:id="rId11" name="Group Box 4">
              <controlPr defaultSize="0" autoFill="0" autoPict="0">
                <anchor moveWithCells="1">
                  <from>
                    <xdr:col>4</xdr:col>
                    <xdr:colOff>0</xdr:colOff>
                    <xdr:row>19</xdr:row>
                    <xdr:rowOff>276225</xdr:rowOff>
                  </from>
                  <to>
                    <xdr:col>74</xdr:col>
                    <xdr:colOff>161925</xdr:colOff>
                    <xdr:row>23</xdr:row>
                    <xdr:rowOff>190500</xdr:rowOff>
                  </to>
                </anchor>
              </controlPr>
            </control>
          </mc:Choice>
        </mc:AlternateContent>
        <mc:AlternateContent xmlns:mc="http://schemas.openxmlformats.org/markup-compatibility/2006">
          <mc:Choice Requires="x14">
            <control shapeId="1745925" r:id="rId12" name="Group Box 5">
              <controlPr defaultSize="0" autoFill="0" autoPict="0">
                <anchor moveWithCells="1">
                  <from>
                    <xdr:col>4</xdr:col>
                    <xdr:colOff>57150</xdr:colOff>
                    <xdr:row>20</xdr:row>
                    <xdr:rowOff>0</xdr:rowOff>
                  </from>
                  <to>
                    <xdr:col>74</xdr:col>
                    <xdr:colOff>85725</xdr:colOff>
                    <xdr:row>23</xdr:row>
                    <xdr:rowOff>257175</xdr:rowOff>
                  </to>
                </anchor>
              </controlPr>
            </control>
          </mc:Choice>
        </mc:AlternateContent>
        <mc:AlternateContent xmlns:mc="http://schemas.openxmlformats.org/markup-compatibility/2006">
          <mc:Choice Requires="x14">
            <control shapeId="1745926" r:id="rId13" name="Group Box 6">
              <controlPr defaultSize="0" autoFill="0" autoPict="0">
                <anchor moveWithCells="1">
                  <from>
                    <xdr:col>3</xdr:col>
                    <xdr:colOff>152400</xdr:colOff>
                    <xdr:row>23</xdr:row>
                    <xdr:rowOff>152400</xdr:rowOff>
                  </from>
                  <to>
                    <xdr:col>70</xdr:col>
                    <xdr:colOff>76200</xdr:colOff>
                    <xdr:row>27</xdr:row>
                    <xdr:rowOff>285750</xdr:rowOff>
                  </to>
                </anchor>
              </controlPr>
            </control>
          </mc:Choice>
        </mc:AlternateContent>
        <mc:AlternateContent xmlns:mc="http://schemas.openxmlformats.org/markup-compatibility/2006">
          <mc:Choice Requires="x14">
            <control shapeId="1745927" r:id="rId14" name="Group Box 7">
              <controlPr defaultSize="0" autoFill="0" autoPict="0">
                <anchor moveWithCells="1">
                  <from>
                    <xdr:col>4</xdr:col>
                    <xdr:colOff>85725</xdr:colOff>
                    <xdr:row>28</xdr:row>
                    <xdr:rowOff>304800</xdr:rowOff>
                  </from>
                  <to>
                    <xdr:col>94</xdr:col>
                    <xdr:colOff>0</xdr:colOff>
                    <xdr:row>33</xdr:row>
                    <xdr:rowOff>238125</xdr:rowOff>
                  </to>
                </anchor>
              </controlPr>
            </control>
          </mc:Choice>
        </mc:AlternateContent>
        <mc:AlternateContent xmlns:mc="http://schemas.openxmlformats.org/markup-compatibility/2006">
          <mc:Choice Requires="x14">
            <control shapeId="1745928" r:id="rId15" name="Group Box 8">
              <controlPr defaultSize="0" autoFill="0" autoPict="0">
                <anchor moveWithCells="1">
                  <from>
                    <xdr:col>3</xdr:col>
                    <xdr:colOff>104775</xdr:colOff>
                    <xdr:row>34</xdr:row>
                    <xdr:rowOff>247650</xdr:rowOff>
                  </from>
                  <to>
                    <xdr:col>65</xdr:col>
                    <xdr:colOff>0</xdr:colOff>
                    <xdr:row>37</xdr:row>
                    <xdr:rowOff>238125</xdr:rowOff>
                  </to>
                </anchor>
              </controlPr>
            </control>
          </mc:Choice>
        </mc:AlternateContent>
        <mc:AlternateContent xmlns:mc="http://schemas.openxmlformats.org/markup-compatibility/2006">
          <mc:Choice Requires="x14">
            <control shapeId="1745929" r:id="rId16" name="Group Box 9">
              <controlPr defaultSize="0" autoFill="0" autoPict="0">
                <anchor moveWithCells="1">
                  <from>
                    <xdr:col>59</xdr:col>
                    <xdr:colOff>28575</xdr:colOff>
                    <xdr:row>37</xdr:row>
                    <xdr:rowOff>0</xdr:rowOff>
                  </from>
                  <to>
                    <xdr:col>93</xdr:col>
                    <xdr:colOff>9525</xdr:colOff>
                    <xdr:row>40</xdr:row>
                    <xdr:rowOff>142875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Z55"/>
  <sheetViews>
    <sheetView zoomScaleNormal="100" workbookViewId="0">
      <selection activeCell="G4" sqref="G4"/>
    </sheetView>
  </sheetViews>
  <sheetFormatPr defaultRowHeight="24" customHeight="1"/>
  <cols>
    <col min="1" max="2" width="13.625" style="143" customWidth="1"/>
    <col min="3" max="4" width="5.125" style="144" customWidth="1"/>
    <col min="5" max="5" width="27.625" style="143" customWidth="1"/>
    <col min="6" max="6" width="12.625" style="143" customWidth="1"/>
    <col min="7" max="8" width="13.625" style="143" customWidth="1"/>
    <col min="9" max="10" width="5.125" style="144" customWidth="1"/>
    <col min="11" max="11" width="27.625" style="143" customWidth="1"/>
    <col min="12" max="12" width="12.625" style="143" customWidth="1"/>
    <col min="13" max="14" width="13.625" style="143" customWidth="1"/>
    <col min="15" max="16" width="5.125" style="144" customWidth="1"/>
    <col min="17" max="17" width="27.625" style="143" customWidth="1"/>
    <col min="18" max="18" width="12.625" style="143" customWidth="1"/>
    <col min="19" max="19" width="10.625" style="143" customWidth="1"/>
    <col min="20" max="21" width="13.625" style="143" customWidth="1"/>
    <col min="22" max="23" width="5.125" style="144" customWidth="1"/>
    <col min="24" max="24" width="27.625" style="143" customWidth="1"/>
    <col min="25" max="25" width="12.625" style="143" customWidth="1"/>
    <col min="26" max="26" width="10.625" style="143" customWidth="1"/>
    <col min="27" max="16384" width="9" style="143"/>
  </cols>
  <sheetData>
    <row r="1" spans="1:26" ht="24" customHeight="1" thickBot="1">
      <c r="A1" s="322" t="s">
        <v>9457</v>
      </c>
      <c r="B1" s="322"/>
      <c r="C1" s="322"/>
      <c r="D1" s="322"/>
      <c r="E1" s="322"/>
      <c r="F1" s="322"/>
      <c r="G1" s="322" t="s">
        <v>9458</v>
      </c>
      <c r="H1" s="322"/>
      <c r="I1" s="322"/>
      <c r="J1" s="322"/>
      <c r="K1" s="322"/>
      <c r="L1" s="322"/>
      <c r="M1" s="322" t="s">
        <v>9459</v>
      </c>
      <c r="N1" s="322"/>
      <c r="O1" s="322"/>
      <c r="P1" s="322"/>
      <c r="Q1" s="322"/>
      <c r="R1" s="322"/>
      <c r="S1" s="322"/>
      <c r="T1" s="322" t="s">
        <v>9460</v>
      </c>
      <c r="U1" s="322"/>
      <c r="V1" s="322"/>
      <c r="W1" s="322"/>
      <c r="X1" s="322"/>
      <c r="Y1" s="322"/>
      <c r="Z1" s="322"/>
    </row>
    <row r="2" spans="1:26" ht="24" customHeight="1">
      <c r="A2" s="197" t="s">
        <v>6459</v>
      </c>
      <c r="B2" s="198" t="s">
        <v>6460</v>
      </c>
      <c r="C2" s="198" t="s">
        <v>3774</v>
      </c>
      <c r="D2" s="198" t="s">
        <v>3773</v>
      </c>
      <c r="E2" s="198" t="s">
        <v>3777</v>
      </c>
      <c r="F2" s="199" t="s">
        <v>9437</v>
      </c>
      <c r="G2" s="192" t="s">
        <v>6459</v>
      </c>
      <c r="H2" s="193" t="s">
        <v>6460</v>
      </c>
      <c r="I2" s="193" t="s">
        <v>3774</v>
      </c>
      <c r="J2" s="193" t="s">
        <v>3773</v>
      </c>
      <c r="K2" s="193" t="s">
        <v>3776</v>
      </c>
      <c r="L2" s="194" t="s">
        <v>9437</v>
      </c>
      <c r="M2" s="195" t="s">
        <v>6459</v>
      </c>
      <c r="N2" s="196" t="s">
        <v>6460</v>
      </c>
      <c r="O2" s="196" t="s">
        <v>3774</v>
      </c>
      <c r="P2" s="196" t="s">
        <v>3773</v>
      </c>
      <c r="Q2" s="196" t="s">
        <v>3775</v>
      </c>
      <c r="R2" s="196" t="s">
        <v>9437</v>
      </c>
      <c r="S2" s="200" t="s">
        <v>3781</v>
      </c>
      <c r="T2" s="197" t="s">
        <v>6459</v>
      </c>
      <c r="U2" s="198" t="s">
        <v>6460</v>
      </c>
      <c r="V2" s="198" t="s">
        <v>3774</v>
      </c>
      <c r="W2" s="198" t="s">
        <v>3773</v>
      </c>
      <c r="X2" s="198" t="s">
        <v>2161</v>
      </c>
      <c r="Y2" s="198" t="s">
        <v>9437</v>
      </c>
      <c r="Z2" s="199" t="s">
        <v>3781</v>
      </c>
    </row>
    <row r="3" spans="1:26" ht="24" customHeight="1">
      <c r="A3" s="201" t="s">
        <v>11451</v>
      </c>
      <c r="B3" s="146" t="s">
        <v>11452</v>
      </c>
      <c r="C3" s="132" t="s">
        <v>11453</v>
      </c>
      <c r="D3" s="132" t="s">
        <v>11454</v>
      </c>
      <c r="E3" s="133" t="s">
        <v>9549</v>
      </c>
      <c r="F3" s="134"/>
      <c r="G3" s="135" t="s">
        <v>11455</v>
      </c>
      <c r="H3" s="146" t="s">
        <v>11456</v>
      </c>
      <c r="I3" s="145" t="s">
        <v>11457</v>
      </c>
      <c r="J3" s="145" t="s">
        <v>11457</v>
      </c>
      <c r="K3" s="146" t="s">
        <v>11458</v>
      </c>
      <c r="L3" s="134"/>
      <c r="M3" s="136" t="s">
        <v>9608</v>
      </c>
      <c r="N3" s="133" t="s">
        <v>3798</v>
      </c>
      <c r="O3" s="132" t="s">
        <v>9161</v>
      </c>
      <c r="P3" s="132" t="s">
        <v>9161</v>
      </c>
      <c r="Q3" s="202" t="s">
        <v>3780</v>
      </c>
      <c r="R3" s="133"/>
      <c r="S3" s="134" t="s">
        <v>3782</v>
      </c>
      <c r="T3" s="201" t="s">
        <v>11459</v>
      </c>
      <c r="U3" s="133" t="s">
        <v>11460</v>
      </c>
      <c r="V3" s="132" t="s">
        <v>11457</v>
      </c>
      <c r="W3" s="132" t="s">
        <v>11457</v>
      </c>
      <c r="X3" s="202" t="s">
        <v>11461</v>
      </c>
      <c r="Y3" s="133"/>
      <c r="Z3" s="134" t="s">
        <v>9469</v>
      </c>
    </row>
    <row r="4" spans="1:26" ht="24" customHeight="1">
      <c r="A4" s="201" t="s">
        <v>11462</v>
      </c>
      <c r="B4" s="133" t="s">
        <v>11463</v>
      </c>
      <c r="C4" s="132" t="s">
        <v>11464</v>
      </c>
      <c r="D4" s="132" t="s">
        <v>11464</v>
      </c>
      <c r="E4" s="133" t="s">
        <v>6461</v>
      </c>
      <c r="F4" s="134"/>
      <c r="G4" s="135" t="s">
        <v>11465</v>
      </c>
      <c r="H4" s="146" t="s">
        <v>11466</v>
      </c>
      <c r="I4" s="145" t="s">
        <v>11467</v>
      </c>
      <c r="J4" s="145" t="s">
        <v>11468</v>
      </c>
      <c r="K4" s="146" t="s">
        <v>9555</v>
      </c>
      <c r="L4" s="134"/>
      <c r="M4" s="136" t="s">
        <v>9610</v>
      </c>
      <c r="N4" s="133" t="s">
        <v>9611</v>
      </c>
      <c r="O4" s="132" t="s">
        <v>9161</v>
      </c>
      <c r="P4" s="132" t="s">
        <v>9161</v>
      </c>
      <c r="Q4" s="202" t="s">
        <v>9583</v>
      </c>
      <c r="R4" s="133"/>
      <c r="S4" s="134" t="s">
        <v>3782</v>
      </c>
      <c r="T4" s="201" t="s">
        <v>11469</v>
      </c>
      <c r="U4" s="133" t="s">
        <v>11469</v>
      </c>
      <c r="V4" s="132" t="s">
        <v>11470</v>
      </c>
      <c r="W4" s="132" t="s">
        <v>11470</v>
      </c>
      <c r="X4" s="202" t="s">
        <v>11471</v>
      </c>
      <c r="Y4" s="133"/>
      <c r="Z4" s="134" t="s">
        <v>11472</v>
      </c>
    </row>
    <row r="5" spans="1:26" ht="24" customHeight="1">
      <c r="A5" s="201" t="s">
        <v>11473</v>
      </c>
      <c r="B5" s="133" t="s">
        <v>11474</v>
      </c>
      <c r="C5" s="132" t="s">
        <v>11475</v>
      </c>
      <c r="D5" s="132" t="s">
        <v>11476</v>
      </c>
      <c r="E5" s="133" t="s">
        <v>3795</v>
      </c>
      <c r="F5" s="134"/>
      <c r="G5" s="135" t="s">
        <v>11477</v>
      </c>
      <c r="H5" s="146" t="s">
        <v>11478</v>
      </c>
      <c r="I5" s="145" t="s">
        <v>11479</v>
      </c>
      <c r="J5" s="203" t="s">
        <v>11479</v>
      </c>
      <c r="K5" s="146" t="s">
        <v>6462</v>
      </c>
      <c r="L5" s="134"/>
      <c r="M5" s="136" t="s">
        <v>9612</v>
      </c>
      <c r="N5" s="133" t="s">
        <v>9613</v>
      </c>
      <c r="O5" s="132" t="s">
        <v>9550</v>
      </c>
      <c r="P5" s="132" t="s">
        <v>9161</v>
      </c>
      <c r="Q5" s="202" t="s">
        <v>9471</v>
      </c>
      <c r="R5" s="133"/>
      <c r="S5" s="134" t="s">
        <v>9462</v>
      </c>
      <c r="T5" s="201" t="s">
        <v>9608</v>
      </c>
      <c r="U5" s="133" t="s">
        <v>3798</v>
      </c>
      <c r="V5" s="132" t="s">
        <v>9161</v>
      </c>
      <c r="W5" s="132" t="s">
        <v>9161</v>
      </c>
      <c r="X5" s="202" t="s">
        <v>9581</v>
      </c>
      <c r="Y5" s="133"/>
      <c r="Z5" s="134" t="s">
        <v>3782</v>
      </c>
    </row>
    <row r="6" spans="1:26" ht="24" customHeight="1">
      <c r="A6" s="201" t="s">
        <v>11480</v>
      </c>
      <c r="B6" s="133" t="s">
        <v>11481</v>
      </c>
      <c r="C6" s="132" t="s">
        <v>11482</v>
      </c>
      <c r="D6" s="132" t="s">
        <v>11482</v>
      </c>
      <c r="E6" s="133" t="s">
        <v>6463</v>
      </c>
      <c r="F6" s="134"/>
      <c r="G6" s="135" t="s">
        <v>11483</v>
      </c>
      <c r="H6" s="146" t="s">
        <v>11484</v>
      </c>
      <c r="I6" s="145" t="s">
        <v>11485</v>
      </c>
      <c r="J6" s="145" t="s">
        <v>11470</v>
      </c>
      <c r="K6" s="146" t="s">
        <v>6464</v>
      </c>
      <c r="L6" s="134"/>
      <c r="M6" s="136" t="s">
        <v>9616</v>
      </c>
      <c r="N6" s="133" t="s">
        <v>9616</v>
      </c>
      <c r="O6" s="132" t="s">
        <v>9161</v>
      </c>
      <c r="P6" s="132" t="s">
        <v>9161</v>
      </c>
      <c r="Q6" s="202" t="s">
        <v>9470</v>
      </c>
      <c r="R6" s="133"/>
      <c r="S6" s="134" t="s">
        <v>9462</v>
      </c>
      <c r="T6" s="201" t="s">
        <v>9554</v>
      </c>
      <c r="U6" s="133" t="s">
        <v>9609</v>
      </c>
      <c r="V6" s="132" t="s">
        <v>9161</v>
      </c>
      <c r="W6" s="132" t="s">
        <v>9161</v>
      </c>
      <c r="X6" s="204" t="s">
        <v>9463</v>
      </c>
      <c r="Y6" s="133"/>
      <c r="Z6" s="134" t="s">
        <v>9462</v>
      </c>
    </row>
    <row r="7" spans="1:26" ht="24" customHeight="1">
      <c r="A7" s="201" t="s">
        <v>11486</v>
      </c>
      <c r="B7" s="133" t="s">
        <v>11487</v>
      </c>
      <c r="C7" s="132" t="s">
        <v>11488</v>
      </c>
      <c r="D7" s="132" t="s">
        <v>11488</v>
      </c>
      <c r="E7" s="133" t="s">
        <v>9461</v>
      </c>
      <c r="F7" s="134"/>
      <c r="G7" s="135" t="s">
        <v>11489</v>
      </c>
      <c r="H7" s="146" t="s">
        <v>11490</v>
      </c>
      <c r="I7" s="145" t="s">
        <v>11470</v>
      </c>
      <c r="J7" s="145" t="s">
        <v>11470</v>
      </c>
      <c r="K7" s="146" t="s">
        <v>9562</v>
      </c>
      <c r="L7" s="134"/>
      <c r="M7" s="136" t="s">
        <v>9617</v>
      </c>
      <c r="N7" s="133" t="s">
        <v>9618</v>
      </c>
      <c r="O7" s="132" t="s">
        <v>9161</v>
      </c>
      <c r="P7" s="132" t="s">
        <v>9161</v>
      </c>
      <c r="Q7" s="202" t="s">
        <v>9482</v>
      </c>
      <c r="R7" s="133"/>
      <c r="S7" s="134" t="s">
        <v>9462</v>
      </c>
      <c r="T7" s="201" t="s">
        <v>9614</v>
      </c>
      <c r="U7" s="133" t="s">
        <v>9615</v>
      </c>
      <c r="V7" s="132" t="s">
        <v>9161</v>
      </c>
      <c r="W7" s="132" t="s">
        <v>9161</v>
      </c>
      <c r="X7" s="202" t="s">
        <v>9558</v>
      </c>
      <c r="Y7" s="133"/>
      <c r="Z7" s="134" t="s">
        <v>2162</v>
      </c>
    </row>
    <row r="8" spans="1:26" ht="24" customHeight="1">
      <c r="A8" s="201" t="s">
        <v>11491</v>
      </c>
      <c r="B8" s="133" t="s">
        <v>11492</v>
      </c>
      <c r="C8" s="132" t="s">
        <v>11493</v>
      </c>
      <c r="D8" s="132" t="s">
        <v>11494</v>
      </c>
      <c r="E8" s="133" t="s">
        <v>6465</v>
      </c>
      <c r="F8" s="134"/>
      <c r="G8" s="135" t="s">
        <v>11495</v>
      </c>
      <c r="H8" s="146" t="s">
        <v>11496</v>
      </c>
      <c r="I8" s="145" t="s">
        <v>11470</v>
      </c>
      <c r="J8" s="145" t="s">
        <v>11470</v>
      </c>
      <c r="K8" s="146" t="s">
        <v>11497</v>
      </c>
      <c r="L8" s="134"/>
      <c r="M8" s="136" t="s">
        <v>9619</v>
      </c>
      <c r="N8" s="133" t="s">
        <v>9620</v>
      </c>
      <c r="O8" s="132" t="s">
        <v>9161</v>
      </c>
      <c r="P8" s="132" t="s">
        <v>9161</v>
      </c>
      <c r="Q8" s="202" t="s">
        <v>9593</v>
      </c>
      <c r="R8" s="133"/>
      <c r="S8" s="134" t="s">
        <v>3784</v>
      </c>
      <c r="T8" s="201" t="s">
        <v>9559</v>
      </c>
      <c r="U8" s="133" t="s">
        <v>9560</v>
      </c>
      <c r="V8" s="132" t="s">
        <v>9161</v>
      </c>
      <c r="W8" s="132" t="s">
        <v>9161</v>
      </c>
      <c r="X8" s="202" t="s">
        <v>9561</v>
      </c>
      <c r="Y8" s="133"/>
      <c r="Z8" s="134" t="s">
        <v>9479</v>
      </c>
    </row>
    <row r="9" spans="1:26" ht="24" customHeight="1">
      <c r="A9" s="201" t="s">
        <v>11498</v>
      </c>
      <c r="B9" s="133" t="s">
        <v>11499</v>
      </c>
      <c r="C9" s="132" t="s">
        <v>11500</v>
      </c>
      <c r="D9" s="132" t="s">
        <v>11500</v>
      </c>
      <c r="E9" s="133" t="s">
        <v>6466</v>
      </c>
      <c r="F9" s="134"/>
      <c r="G9" s="135" t="s">
        <v>11501</v>
      </c>
      <c r="H9" s="146" t="s">
        <v>11502</v>
      </c>
      <c r="I9" s="145" t="s">
        <v>11470</v>
      </c>
      <c r="J9" s="145" t="s">
        <v>11470</v>
      </c>
      <c r="K9" s="146" t="s">
        <v>6469</v>
      </c>
      <c r="L9" s="134"/>
      <c r="M9" s="136" t="s">
        <v>11503</v>
      </c>
      <c r="N9" s="146" t="s">
        <v>11504</v>
      </c>
      <c r="O9" s="145" t="s">
        <v>11485</v>
      </c>
      <c r="P9" s="132" t="s">
        <v>9161</v>
      </c>
      <c r="Q9" s="205" t="s">
        <v>11505</v>
      </c>
      <c r="R9" s="133"/>
      <c r="S9" s="206" t="s">
        <v>3784</v>
      </c>
      <c r="T9" s="201" t="s">
        <v>9556</v>
      </c>
      <c r="U9" s="133" t="s">
        <v>9557</v>
      </c>
      <c r="V9" s="132" t="s">
        <v>9161</v>
      </c>
      <c r="W9" s="132" t="s">
        <v>9161</v>
      </c>
      <c r="X9" s="202" t="s">
        <v>9477</v>
      </c>
      <c r="Y9" s="133"/>
      <c r="Z9" s="134" t="s">
        <v>3783</v>
      </c>
    </row>
    <row r="10" spans="1:26" ht="24" customHeight="1">
      <c r="A10" s="201" t="s">
        <v>11506</v>
      </c>
      <c r="B10" s="133" t="s">
        <v>11507</v>
      </c>
      <c r="C10" s="132" t="s">
        <v>11508</v>
      </c>
      <c r="D10" s="132" t="s">
        <v>11508</v>
      </c>
      <c r="E10" s="133" t="s">
        <v>11509</v>
      </c>
      <c r="F10" s="134"/>
      <c r="G10" s="135" t="s">
        <v>11510</v>
      </c>
      <c r="H10" s="146" t="s">
        <v>11511</v>
      </c>
      <c r="I10" s="145" t="s">
        <v>11470</v>
      </c>
      <c r="J10" s="145" t="s">
        <v>11470</v>
      </c>
      <c r="K10" s="146" t="s">
        <v>6467</v>
      </c>
      <c r="L10" s="134"/>
      <c r="M10" s="136" t="s">
        <v>9623</v>
      </c>
      <c r="N10" s="133" t="s">
        <v>9624</v>
      </c>
      <c r="O10" s="132" t="s">
        <v>9161</v>
      </c>
      <c r="P10" s="132" t="s">
        <v>9161</v>
      </c>
      <c r="Q10" s="202" t="s">
        <v>9594</v>
      </c>
      <c r="R10" s="133"/>
      <c r="S10" s="134" t="s">
        <v>3783</v>
      </c>
      <c r="T10" s="201" t="s">
        <v>9672</v>
      </c>
      <c r="U10" s="133" t="s">
        <v>9673</v>
      </c>
      <c r="V10" s="132" t="s">
        <v>9161</v>
      </c>
      <c r="W10" s="132" t="s">
        <v>9161</v>
      </c>
      <c r="X10" s="202" t="s">
        <v>9674</v>
      </c>
      <c r="Y10" s="133"/>
      <c r="Z10" s="134" t="s">
        <v>3783</v>
      </c>
    </row>
    <row r="11" spans="1:26" ht="24" customHeight="1">
      <c r="A11" s="201" t="s">
        <v>11512</v>
      </c>
      <c r="B11" s="133" t="s">
        <v>11513</v>
      </c>
      <c r="C11" s="132" t="s">
        <v>11514</v>
      </c>
      <c r="D11" s="132" t="s">
        <v>11514</v>
      </c>
      <c r="E11" s="133" t="s">
        <v>3797</v>
      </c>
      <c r="F11" s="134"/>
      <c r="G11" s="135" t="s">
        <v>11515</v>
      </c>
      <c r="H11" s="146" t="s">
        <v>11516</v>
      </c>
      <c r="I11" s="145" t="s">
        <v>11470</v>
      </c>
      <c r="J11" s="145" t="s">
        <v>11470</v>
      </c>
      <c r="K11" s="146" t="s">
        <v>6468</v>
      </c>
      <c r="L11" s="134"/>
      <c r="M11" s="136" t="s">
        <v>9621</v>
      </c>
      <c r="N11" s="133" t="s">
        <v>9622</v>
      </c>
      <c r="O11" s="132" t="s">
        <v>9161</v>
      </c>
      <c r="P11" s="132" t="s">
        <v>9550</v>
      </c>
      <c r="Q11" s="205" t="s">
        <v>9715</v>
      </c>
      <c r="R11" s="133"/>
      <c r="S11" s="134" t="s">
        <v>9595</v>
      </c>
      <c r="T11" s="201" t="s">
        <v>9628</v>
      </c>
      <c r="U11" s="133" t="s">
        <v>11517</v>
      </c>
      <c r="V11" s="132" t="s">
        <v>9161</v>
      </c>
      <c r="W11" s="132" t="s">
        <v>9161</v>
      </c>
      <c r="X11" s="202" t="s">
        <v>11518</v>
      </c>
      <c r="Y11" s="133"/>
      <c r="Z11" s="134" t="s">
        <v>3783</v>
      </c>
    </row>
    <row r="12" spans="1:26" ht="24" customHeight="1">
      <c r="A12" s="201" t="s">
        <v>11519</v>
      </c>
      <c r="B12" s="133" t="s">
        <v>11520</v>
      </c>
      <c r="C12" s="132" t="s">
        <v>11521</v>
      </c>
      <c r="D12" s="132" t="s">
        <v>11521</v>
      </c>
      <c r="E12" s="133" t="s">
        <v>6470</v>
      </c>
      <c r="F12" s="134"/>
      <c r="G12" s="135" t="s">
        <v>11522</v>
      </c>
      <c r="H12" s="146" t="s">
        <v>11523</v>
      </c>
      <c r="I12" s="145" t="s">
        <v>11470</v>
      </c>
      <c r="J12" s="145" t="s">
        <v>11470</v>
      </c>
      <c r="K12" s="146" t="s">
        <v>9476</v>
      </c>
      <c r="L12" s="134"/>
      <c r="M12" s="136" t="s">
        <v>3799</v>
      </c>
      <c r="N12" s="133" t="s">
        <v>3800</v>
      </c>
      <c r="O12" s="132" t="s">
        <v>9550</v>
      </c>
      <c r="P12" s="132" t="s">
        <v>9161</v>
      </c>
      <c r="Q12" s="202" t="s">
        <v>3785</v>
      </c>
      <c r="R12" s="133"/>
      <c r="S12" s="134" t="s">
        <v>3786</v>
      </c>
      <c r="T12" s="201" t="s">
        <v>9563</v>
      </c>
      <c r="U12" s="133" t="s">
        <v>2168</v>
      </c>
      <c r="V12" s="132" t="s">
        <v>9161</v>
      </c>
      <c r="W12" s="132" t="s">
        <v>9161</v>
      </c>
      <c r="X12" s="202" t="s">
        <v>9564</v>
      </c>
      <c r="Y12" s="133"/>
      <c r="Z12" s="134" t="s">
        <v>2163</v>
      </c>
    </row>
    <row r="13" spans="1:26" ht="24" customHeight="1">
      <c r="A13" s="201" t="s">
        <v>11524</v>
      </c>
      <c r="B13" s="133" t="s">
        <v>11525</v>
      </c>
      <c r="C13" s="132" t="s">
        <v>11526</v>
      </c>
      <c r="D13" s="132" t="s">
        <v>11527</v>
      </c>
      <c r="E13" s="133" t="s">
        <v>9572</v>
      </c>
      <c r="F13" s="134"/>
      <c r="G13" s="135" t="s">
        <v>11528</v>
      </c>
      <c r="H13" s="146" t="s">
        <v>11529</v>
      </c>
      <c r="I13" s="145" t="s">
        <v>11470</v>
      </c>
      <c r="J13" s="145" t="s">
        <v>11470</v>
      </c>
      <c r="K13" s="146" t="s">
        <v>11530</v>
      </c>
      <c r="L13" s="134"/>
      <c r="M13" s="136"/>
      <c r="N13" s="133"/>
      <c r="O13" s="132"/>
      <c r="P13" s="132"/>
      <c r="Q13" s="202"/>
      <c r="R13" s="133"/>
      <c r="S13" s="134" t="s">
        <v>3789</v>
      </c>
      <c r="T13" s="201" t="s">
        <v>9621</v>
      </c>
      <c r="U13" s="133" t="s">
        <v>9622</v>
      </c>
      <c r="V13" s="132" t="s">
        <v>9161</v>
      </c>
      <c r="W13" s="132" t="s">
        <v>9550</v>
      </c>
      <c r="X13" s="202" t="s">
        <v>9716</v>
      </c>
      <c r="Y13" s="133"/>
      <c r="Z13" s="134" t="s">
        <v>2163</v>
      </c>
    </row>
    <row r="14" spans="1:26" ht="24" customHeight="1">
      <c r="A14" s="201" t="s">
        <v>11531</v>
      </c>
      <c r="B14" s="133" t="s">
        <v>11532</v>
      </c>
      <c r="C14" s="132" t="s">
        <v>11533</v>
      </c>
      <c r="D14" s="132" t="s">
        <v>11534</v>
      </c>
      <c r="E14" s="133" t="s">
        <v>9574</v>
      </c>
      <c r="F14" s="134"/>
      <c r="G14" s="135" t="s">
        <v>11535</v>
      </c>
      <c r="H14" s="133" t="s">
        <v>11536</v>
      </c>
      <c r="I14" s="132" t="s">
        <v>11537</v>
      </c>
      <c r="J14" s="132" t="s">
        <v>11537</v>
      </c>
      <c r="K14" s="133" t="s">
        <v>11538</v>
      </c>
      <c r="L14" s="134"/>
      <c r="M14" s="136"/>
      <c r="N14" s="133"/>
      <c r="O14" s="132"/>
      <c r="P14" s="132"/>
      <c r="Q14" s="202"/>
      <c r="R14" s="133"/>
      <c r="S14" s="134"/>
      <c r="T14" s="201" t="s">
        <v>11539</v>
      </c>
      <c r="U14" s="133" t="s">
        <v>11540</v>
      </c>
      <c r="V14" s="132" t="s">
        <v>9161</v>
      </c>
      <c r="W14" s="132" t="s">
        <v>9161</v>
      </c>
      <c r="X14" s="202" t="s">
        <v>11541</v>
      </c>
      <c r="Y14" s="133"/>
      <c r="Z14" s="134" t="s">
        <v>3786</v>
      </c>
    </row>
    <row r="15" spans="1:26" ht="24" customHeight="1">
      <c r="A15" s="201" t="s">
        <v>11542</v>
      </c>
      <c r="B15" s="133" t="s">
        <v>11543</v>
      </c>
      <c r="C15" s="132" t="s">
        <v>11544</v>
      </c>
      <c r="D15" s="132" t="s">
        <v>11544</v>
      </c>
      <c r="E15" s="133" t="s">
        <v>3796</v>
      </c>
      <c r="F15" s="134"/>
      <c r="G15" s="135" t="s">
        <v>9625</v>
      </c>
      <c r="H15" s="133" t="s">
        <v>9626</v>
      </c>
      <c r="I15" s="132" t="s">
        <v>9161</v>
      </c>
      <c r="J15" s="132" t="s">
        <v>9161</v>
      </c>
      <c r="K15" s="133" t="s">
        <v>9627</v>
      </c>
      <c r="L15" s="134"/>
      <c r="M15" s="136"/>
      <c r="N15" s="133"/>
      <c r="O15" s="132"/>
      <c r="P15" s="132"/>
      <c r="Q15" s="202"/>
      <c r="R15" s="133"/>
      <c r="S15" s="134"/>
      <c r="T15" s="201" t="s">
        <v>9565</v>
      </c>
      <c r="U15" s="133" t="s">
        <v>9566</v>
      </c>
      <c r="V15" s="132" t="s">
        <v>9161</v>
      </c>
      <c r="W15" s="132" t="s">
        <v>9161</v>
      </c>
      <c r="X15" s="202" t="s">
        <v>9464</v>
      </c>
      <c r="Y15" s="133"/>
      <c r="Z15" s="134" t="s">
        <v>9465</v>
      </c>
    </row>
    <row r="16" spans="1:26" ht="24" customHeight="1">
      <c r="A16" s="201" t="s">
        <v>11545</v>
      </c>
      <c r="B16" s="133" t="s">
        <v>11546</v>
      </c>
      <c r="C16" s="132" t="s">
        <v>11547</v>
      </c>
      <c r="D16" s="132" t="s">
        <v>11548</v>
      </c>
      <c r="E16" s="146" t="s">
        <v>9717</v>
      </c>
      <c r="F16" s="134"/>
      <c r="G16" s="135" t="s">
        <v>9628</v>
      </c>
      <c r="H16" s="133" t="s">
        <v>9629</v>
      </c>
      <c r="I16" s="132" t="s">
        <v>9161</v>
      </c>
      <c r="J16" s="132" t="s">
        <v>9161</v>
      </c>
      <c r="K16" s="133" t="s">
        <v>9630</v>
      </c>
      <c r="L16" s="134"/>
      <c r="M16" s="136"/>
      <c r="N16" s="133"/>
      <c r="O16" s="132"/>
      <c r="P16" s="132"/>
      <c r="Q16" s="202"/>
      <c r="R16" s="133"/>
      <c r="S16" s="134"/>
      <c r="T16" s="201" t="s">
        <v>9567</v>
      </c>
      <c r="U16" s="133" t="s">
        <v>2169</v>
      </c>
      <c r="V16" s="132" t="s">
        <v>9161</v>
      </c>
      <c r="W16" s="132" t="s">
        <v>9161</v>
      </c>
      <c r="X16" s="202" t="s">
        <v>9568</v>
      </c>
      <c r="Y16" s="133"/>
      <c r="Z16" s="134" t="s">
        <v>2164</v>
      </c>
    </row>
    <row r="17" spans="1:26" ht="24" customHeight="1">
      <c r="A17" s="201" t="s">
        <v>11549</v>
      </c>
      <c r="B17" s="133" t="s">
        <v>11550</v>
      </c>
      <c r="C17" s="132" t="s">
        <v>11551</v>
      </c>
      <c r="D17" s="132" t="s">
        <v>11552</v>
      </c>
      <c r="E17" s="133" t="s">
        <v>6477</v>
      </c>
      <c r="F17" s="134"/>
      <c r="G17" s="135" t="s">
        <v>9634</v>
      </c>
      <c r="H17" s="133" t="s">
        <v>9635</v>
      </c>
      <c r="I17" s="132" t="s">
        <v>9161</v>
      </c>
      <c r="J17" s="132" t="s">
        <v>9161</v>
      </c>
      <c r="K17" s="133" t="s">
        <v>3778</v>
      </c>
      <c r="L17" s="134"/>
      <c r="M17" s="136"/>
      <c r="N17" s="133"/>
      <c r="O17" s="132"/>
      <c r="P17" s="132"/>
      <c r="Q17" s="202"/>
      <c r="R17" s="133"/>
      <c r="S17" s="134"/>
      <c r="T17" s="201" t="s">
        <v>9569</v>
      </c>
      <c r="U17" s="133" t="s">
        <v>2169</v>
      </c>
      <c r="V17" s="132" t="s">
        <v>9161</v>
      </c>
      <c r="W17" s="132" t="s">
        <v>9161</v>
      </c>
      <c r="X17" s="202" t="s">
        <v>9570</v>
      </c>
      <c r="Y17" s="133"/>
      <c r="Z17" s="134" t="s">
        <v>2164</v>
      </c>
    </row>
    <row r="18" spans="1:26" ht="24" customHeight="1">
      <c r="A18" s="201" t="s">
        <v>11553</v>
      </c>
      <c r="B18" s="133" t="s">
        <v>11554</v>
      </c>
      <c r="C18" s="132" t="s">
        <v>11555</v>
      </c>
      <c r="D18" s="132" t="s">
        <v>11556</v>
      </c>
      <c r="E18" s="133" t="s">
        <v>9478</v>
      </c>
      <c r="F18" s="134"/>
      <c r="G18" s="135" t="s">
        <v>9638</v>
      </c>
      <c r="H18" s="133" t="s">
        <v>9639</v>
      </c>
      <c r="I18" s="132" t="s">
        <v>9161</v>
      </c>
      <c r="J18" s="132" t="s">
        <v>9161</v>
      </c>
      <c r="K18" s="133" t="s">
        <v>9485</v>
      </c>
      <c r="L18" s="134"/>
      <c r="M18" s="136"/>
      <c r="N18" s="133"/>
      <c r="O18" s="132"/>
      <c r="P18" s="132"/>
      <c r="Q18" s="202"/>
      <c r="R18" s="133"/>
      <c r="S18" s="134"/>
      <c r="T18" s="201" t="s">
        <v>9631</v>
      </c>
      <c r="U18" s="133" t="s">
        <v>2169</v>
      </c>
      <c r="V18" s="132" t="s">
        <v>9161</v>
      </c>
      <c r="W18" s="132" t="s">
        <v>9161</v>
      </c>
      <c r="X18" s="202" t="s">
        <v>9582</v>
      </c>
      <c r="Y18" s="133"/>
      <c r="Z18" s="134" t="s">
        <v>2164</v>
      </c>
    </row>
    <row r="19" spans="1:26" ht="24" customHeight="1">
      <c r="A19" s="201" t="s">
        <v>11557</v>
      </c>
      <c r="B19" s="133" t="s">
        <v>11558</v>
      </c>
      <c r="C19" s="132" t="s">
        <v>11559</v>
      </c>
      <c r="D19" s="132" t="s">
        <v>11559</v>
      </c>
      <c r="E19" s="146" t="s">
        <v>11560</v>
      </c>
      <c r="F19" s="134"/>
      <c r="G19" s="135" t="s">
        <v>9642</v>
      </c>
      <c r="H19" s="133" t="s">
        <v>9643</v>
      </c>
      <c r="I19" s="132" t="s">
        <v>9161</v>
      </c>
      <c r="J19" s="132" t="s">
        <v>9161</v>
      </c>
      <c r="K19" s="133" t="s">
        <v>6471</v>
      </c>
      <c r="L19" s="134"/>
      <c r="M19" s="136"/>
      <c r="N19" s="133"/>
      <c r="O19" s="132"/>
      <c r="P19" s="132"/>
      <c r="Q19" s="202"/>
      <c r="R19" s="133"/>
      <c r="S19" s="134"/>
      <c r="T19" s="201" t="s">
        <v>9718</v>
      </c>
      <c r="U19" s="133" t="s">
        <v>9719</v>
      </c>
      <c r="V19" s="132" t="s">
        <v>9161</v>
      </c>
      <c r="W19" s="132" t="s">
        <v>9161</v>
      </c>
      <c r="X19" s="202" t="s">
        <v>9720</v>
      </c>
      <c r="Y19" s="133"/>
      <c r="Z19" s="134" t="s">
        <v>2164</v>
      </c>
    </row>
    <row r="20" spans="1:26" ht="24" customHeight="1">
      <c r="A20" s="201" t="s">
        <v>11561</v>
      </c>
      <c r="B20" s="133" t="s">
        <v>11561</v>
      </c>
      <c r="C20" s="132" t="s">
        <v>11562</v>
      </c>
      <c r="D20" s="132" t="s">
        <v>11562</v>
      </c>
      <c r="E20" s="133" t="s">
        <v>6480</v>
      </c>
      <c r="F20" s="134"/>
      <c r="G20" s="135" t="s">
        <v>9646</v>
      </c>
      <c r="H20" s="133" t="s">
        <v>9647</v>
      </c>
      <c r="I20" s="132" t="s">
        <v>9161</v>
      </c>
      <c r="J20" s="132" t="s">
        <v>9161</v>
      </c>
      <c r="K20" s="207" t="s">
        <v>11563</v>
      </c>
      <c r="L20" s="134"/>
      <c r="M20" s="136"/>
      <c r="N20" s="133"/>
      <c r="O20" s="132"/>
      <c r="P20" s="132"/>
      <c r="Q20" s="202"/>
      <c r="R20" s="133"/>
      <c r="S20" s="134"/>
      <c r="T20" s="201" t="s">
        <v>2170</v>
      </c>
      <c r="U20" s="133" t="s">
        <v>2171</v>
      </c>
      <c r="V20" s="132" t="s">
        <v>9161</v>
      </c>
      <c r="W20" s="132" t="s">
        <v>9161</v>
      </c>
      <c r="X20" s="202" t="s">
        <v>9571</v>
      </c>
      <c r="Y20" s="133"/>
      <c r="Z20" s="134" t="s">
        <v>2165</v>
      </c>
    </row>
    <row r="21" spans="1:26" ht="24" customHeight="1">
      <c r="A21" s="201" t="s">
        <v>11564</v>
      </c>
      <c r="B21" s="133" t="s">
        <v>11565</v>
      </c>
      <c r="C21" s="132" t="s">
        <v>11566</v>
      </c>
      <c r="D21" s="132" t="s">
        <v>11566</v>
      </c>
      <c r="E21" s="133" t="s">
        <v>9468</v>
      </c>
      <c r="F21" s="134"/>
      <c r="G21" s="135" t="s">
        <v>9651</v>
      </c>
      <c r="H21" s="133" t="s">
        <v>9652</v>
      </c>
      <c r="I21" s="132" t="s">
        <v>9161</v>
      </c>
      <c r="J21" s="132" t="s">
        <v>9161</v>
      </c>
      <c r="K21" s="133" t="s">
        <v>9596</v>
      </c>
      <c r="L21" s="134"/>
      <c r="M21" s="136"/>
      <c r="N21" s="133"/>
      <c r="O21" s="132"/>
      <c r="P21" s="132"/>
      <c r="Q21" s="202"/>
      <c r="R21" s="133"/>
      <c r="S21" s="134"/>
      <c r="T21" s="201" t="s">
        <v>9640</v>
      </c>
      <c r="U21" s="133" t="s">
        <v>9641</v>
      </c>
      <c r="V21" s="132" t="s">
        <v>9161</v>
      </c>
      <c r="W21" s="132" t="s">
        <v>9161</v>
      </c>
      <c r="X21" s="202" t="s">
        <v>9573</v>
      </c>
      <c r="Y21" s="133"/>
      <c r="Z21" s="134" t="s">
        <v>2166</v>
      </c>
    </row>
    <row r="22" spans="1:26" ht="24" customHeight="1">
      <c r="A22" s="201" t="s">
        <v>11567</v>
      </c>
      <c r="B22" s="146" t="s">
        <v>11568</v>
      </c>
      <c r="C22" s="132" t="s">
        <v>11569</v>
      </c>
      <c r="D22" s="132" t="s">
        <v>11569</v>
      </c>
      <c r="E22" s="133" t="s">
        <v>9488</v>
      </c>
      <c r="F22" s="134"/>
      <c r="G22" s="135" t="s">
        <v>9653</v>
      </c>
      <c r="H22" s="133" t="s">
        <v>9654</v>
      </c>
      <c r="I22" s="132" t="s">
        <v>9161</v>
      </c>
      <c r="J22" s="132" t="s">
        <v>9550</v>
      </c>
      <c r="K22" s="133" t="s">
        <v>9483</v>
      </c>
      <c r="L22" s="134"/>
      <c r="M22" s="136"/>
      <c r="N22" s="133"/>
      <c r="O22" s="132"/>
      <c r="P22" s="132"/>
      <c r="Q22" s="202"/>
      <c r="R22" s="133"/>
      <c r="S22" s="134"/>
      <c r="T22" s="201" t="s">
        <v>9575</v>
      </c>
      <c r="U22" s="133" t="s">
        <v>9576</v>
      </c>
      <c r="V22" s="132" t="s">
        <v>9161</v>
      </c>
      <c r="W22" s="132" t="s">
        <v>9161</v>
      </c>
      <c r="X22" s="202" t="s">
        <v>9466</v>
      </c>
      <c r="Y22" s="133"/>
      <c r="Z22" s="134" t="s">
        <v>3788</v>
      </c>
    </row>
    <row r="23" spans="1:26" ht="24" customHeight="1">
      <c r="A23" s="201" t="s">
        <v>11570</v>
      </c>
      <c r="B23" s="133" t="s">
        <v>11571</v>
      </c>
      <c r="C23" s="132" t="s">
        <v>11572</v>
      </c>
      <c r="D23" s="132" t="s">
        <v>11573</v>
      </c>
      <c r="E23" s="133" t="s">
        <v>9480</v>
      </c>
      <c r="F23" s="134"/>
      <c r="G23" s="135" t="s">
        <v>9660</v>
      </c>
      <c r="H23" s="133" t="s">
        <v>9660</v>
      </c>
      <c r="I23" s="132" t="s">
        <v>9161</v>
      </c>
      <c r="J23" s="132" t="s">
        <v>9161</v>
      </c>
      <c r="K23" s="133" t="s">
        <v>9661</v>
      </c>
      <c r="L23" s="134"/>
      <c r="M23" s="136"/>
      <c r="N23" s="133"/>
      <c r="O23" s="132"/>
      <c r="P23" s="132"/>
      <c r="Q23" s="202"/>
      <c r="R23" s="133"/>
      <c r="S23" s="134"/>
      <c r="T23" s="201" t="s">
        <v>9648</v>
      </c>
      <c r="U23" s="133" t="s">
        <v>9649</v>
      </c>
      <c r="V23" s="132" t="s">
        <v>9161</v>
      </c>
      <c r="W23" s="132" t="s">
        <v>9161</v>
      </c>
      <c r="X23" s="202" t="s">
        <v>9650</v>
      </c>
      <c r="Y23" s="133"/>
      <c r="Z23" s="134" t="s">
        <v>3788</v>
      </c>
    </row>
    <row r="24" spans="1:26" ht="24" customHeight="1">
      <c r="A24" s="201" t="s">
        <v>11574</v>
      </c>
      <c r="B24" s="133" t="s">
        <v>11496</v>
      </c>
      <c r="C24" s="132" t="s">
        <v>11575</v>
      </c>
      <c r="D24" s="132" t="s">
        <v>11576</v>
      </c>
      <c r="E24" s="133" t="s">
        <v>9481</v>
      </c>
      <c r="F24" s="134"/>
      <c r="G24" s="135" t="s">
        <v>9662</v>
      </c>
      <c r="H24" s="133" t="s">
        <v>9663</v>
      </c>
      <c r="I24" s="132" t="s">
        <v>9161</v>
      </c>
      <c r="J24" s="132" t="s">
        <v>9161</v>
      </c>
      <c r="K24" s="133" t="s">
        <v>9664</v>
      </c>
      <c r="L24" s="134"/>
      <c r="M24" s="136"/>
      <c r="N24" s="133"/>
      <c r="O24" s="132"/>
      <c r="P24" s="132"/>
      <c r="Q24" s="202"/>
      <c r="R24" s="133"/>
      <c r="S24" s="134"/>
      <c r="T24" s="201" t="s">
        <v>9679</v>
      </c>
      <c r="U24" s="133" t="s">
        <v>9680</v>
      </c>
      <c r="V24" s="132" t="s">
        <v>9161</v>
      </c>
      <c r="W24" s="132" t="s">
        <v>9161</v>
      </c>
      <c r="X24" s="202" t="s">
        <v>11577</v>
      </c>
      <c r="Y24" s="133"/>
      <c r="Z24" s="134" t="s">
        <v>3788</v>
      </c>
    </row>
    <row r="25" spans="1:26" ht="24" customHeight="1">
      <c r="A25" s="201" t="s">
        <v>11578</v>
      </c>
      <c r="B25" s="133" t="s">
        <v>11579</v>
      </c>
      <c r="C25" s="132" t="s">
        <v>11580</v>
      </c>
      <c r="D25" s="132" t="s">
        <v>11580</v>
      </c>
      <c r="E25" s="133" t="s">
        <v>9585</v>
      </c>
      <c r="F25" s="134"/>
      <c r="G25" s="135" t="s">
        <v>9631</v>
      </c>
      <c r="H25" s="133" t="s">
        <v>2169</v>
      </c>
      <c r="I25" s="132" t="s">
        <v>9161</v>
      </c>
      <c r="J25" s="132" t="s">
        <v>9161</v>
      </c>
      <c r="K25" s="133" t="s">
        <v>6472</v>
      </c>
      <c r="L25" s="134"/>
      <c r="M25" s="136"/>
      <c r="N25" s="133"/>
      <c r="O25" s="132"/>
      <c r="P25" s="132"/>
      <c r="Q25" s="202"/>
      <c r="R25" s="133"/>
      <c r="S25" s="134"/>
      <c r="T25" s="201" t="s">
        <v>9668</v>
      </c>
      <c r="U25" s="133" t="s">
        <v>9669</v>
      </c>
      <c r="V25" s="132" t="s">
        <v>9161</v>
      </c>
      <c r="W25" s="132" t="s">
        <v>9161</v>
      </c>
      <c r="X25" s="202" t="s">
        <v>9597</v>
      </c>
      <c r="Y25" s="133"/>
      <c r="Z25" s="134" t="s">
        <v>9598</v>
      </c>
    </row>
    <row r="26" spans="1:26" ht="24" customHeight="1">
      <c r="A26" s="201" t="s">
        <v>11581</v>
      </c>
      <c r="B26" s="133" t="s">
        <v>11582</v>
      </c>
      <c r="C26" s="132" t="s">
        <v>11583</v>
      </c>
      <c r="D26" s="132" t="s">
        <v>11584</v>
      </c>
      <c r="E26" s="133" t="s">
        <v>9721</v>
      </c>
      <c r="F26" s="134"/>
      <c r="G26" s="135" t="s">
        <v>9670</v>
      </c>
      <c r="H26" s="133" t="s">
        <v>9671</v>
      </c>
      <c r="I26" s="132" t="s">
        <v>9161</v>
      </c>
      <c r="J26" s="132" t="s">
        <v>9161</v>
      </c>
      <c r="K26" s="133" t="s">
        <v>9599</v>
      </c>
      <c r="L26" s="134"/>
      <c r="M26" s="136"/>
      <c r="N26" s="133"/>
      <c r="O26" s="132"/>
      <c r="P26" s="132"/>
      <c r="Q26" s="202"/>
      <c r="R26" s="133"/>
      <c r="S26" s="134"/>
      <c r="T26" s="201" t="s">
        <v>9577</v>
      </c>
      <c r="U26" s="133" t="s">
        <v>9578</v>
      </c>
      <c r="V26" s="132" t="s">
        <v>9161</v>
      </c>
      <c r="W26" s="132" t="s">
        <v>9161</v>
      </c>
      <c r="X26" s="202" t="s">
        <v>9579</v>
      </c>
      <c r="Y26" s="133"/>
      <c r="Z26" s="134" t="s">
        <v>9467</v>
      </c>
    </row>
    <row r="27" spans="1:26" ht="24" customHeight="1">
      <c r="A27" s="201"/>
      <c r="B27" s="133"/>
      <c r="C27" s="132" t="s">
        <v>11585</v>
      </c>
      <c r="D27" s="132" t="s">
        <v>11585</v>
      </c>
      <c r="E27" s="133"/>
      <c r="F27" s="134"/>
      <c r="G27" s="135" t="s">
        <v>9675</v>
      </c>
      <c r="H27" s="133" t="s">
        <v>9676</v>
      </c>
      <c r="I27" s="132" t="s">
        <v>9161</v>
      </c>
      <c r="J27" s="132" t="s">
        <v>9161</v>
      </c>
      <c r="K27" s="133" t="s">
        <v>9484</v>
      </c>
      <c r="L27" s="134"/>
      <c r="M27" s="136"/>
      <c r="N27" s="133"/>
      <c r="O27" s="132"/>
      <c r="P27" s="132"/>
      <c r="Q27" s="202"/>
      <c r="R27" s="133"/>
      <c r="S27" s="134"/>
      <c r="T27" s="201" t="s">
        <v>9655</v>
      </c>
      <c r="U27" s="133" t="s">
        <v>9656</v>
      </c>
      <c r="V27" s="132" t="s">
        <v>9161</v>
      </c>
      <c r="W27" s="132" t="s">
        <v>9161</v>
      </c>
      <c r="X27" s="202" t="s">
        <v>9657</v>
      </c>
      <c r="Y27" s="133"/>
      <c r="Z27" s="134" t="s">
        <v>9584</v>
      </c>
    </row>
    <row r="28" spans="1:26" ht="24" customHeight="1">
      <c r="A28" s="201"/>
      <c r="B28" s="133"/>
      <c r="C28" s="132" t="s">
        <v>11586</v>
      </c>
      <c r="D28" s="132" t="s">
        <v>11586</v>
      </c>
      <c r="E28" s="133"/>
      <c r="F28" s="134"/>
      <c r="G28" s="135" t="s">
        <v>9722</v>
      </c>
      <c r="H28" s="133" t="s">
        <v>9723</v>
      </c>
      <c r="I28" s="132" t="s">
        <v>9161</v>
      </c>
      <c r="J28" s="132" t="s">
        <v>9161</v>
      </c>
      <c r="K28" s="133" t="s">
        <v>9724</v>
      </c>
      <c r="L28" s="134"/>
      <c r="M28" s="136"/>
      <c r="N28" s="133"/>
      <c r="O28" s="132"/>
      <c r="P28" s="132"/>
      <c r="Q28" s="202"/>
      <c r="R28" s="133"/>
      <c r="S28" s="134"/>
      <c r="T28" s="201" t="s">
        <v>2172</v>
      </c>
      <c r="U28" s="133" t="s">
        <v>2173</v>
      </c>
      <c r="V28" s="132" t="s">
        <v>9161</v>
      </c>
      <c r="W28" s="132" t="s">
        <v>9161</v>
      </c>
      <c r="X28" s="202" t="s">
        <v>9580</v>
      </c>
      <c r="Y28" s="133"/>
      <c r="Z28" s="134" t="s">
        <v>2167</v>
      </c>
    </row>
    <row r="29" spans="1:26" ht="24" customHeight="1">
      <c r="A29" s="201"/>
      <c r="B29" s="133"/>
      <c r="C29" s="132" t="s">
        <v>11587</v>
      </c>
      <c r="D29" s="132" t="s">
        <v>11587</v>
      </c>
      <c r="E29" s="133"/>
      <c r="F29" s="134"/>
      <c r="G29" s="135" t="s">
        <v>9677</v>
      </c>
      <c r="H29" s="133" t="s">
        <v>9678</v>
      </c>
      <c r="I29" s="132" t="s">
        <v>9161</v>
      </c>
      <c r="J29" s="132" t="s">
        <v>9161</v>
      </c>
      <c r="K29" s="133" t="s">
        <v>6473</v>
      </c>
      <c r="L29" s="134"/>
      <c r="M29" s="136"/>
      <c r="N29" s="133"/>
      <c r="O29" s="132"/>
      <c r="P29" s="132"/>
      <c r="Q29" s="202"/>
      <c r="R29" s="133"/>
      <c r="S29" s="134"/>
      <c r="T29" s="201" t="s">
        <v>9665</v>
      </c>
      <c r="U29" s="133" t="s">
        <v>9666</v>
      </c>
      <c r="V29" s="132" t="s">
        <v>9161</v>
      </c>
      <c r="W29" s="132" t="s">
        <v>9161</v>
      </c>
      <c r="X29" s="202" t="s">
        <v>9667</v>
      </c>
      <c r="Y29" s="133"/>
      <c r="Z29" s="134" t="s">
        <v>2167</v>
      </c>
    </row>
    <row r="30" spans="1:26" ht="24" customHeight="1">
      <c r="A30" s="201"/>
      <c r="B30" s="133"/>
      <c r="C30" s="132" t="s">
        <v>11588</v>
      </c>
      <c r="D30" s="132" t="s">
        <v>11588</v>
      </c>
      <c r="E30" s="133"/>
      <c r="F30" s="134"/>
      <c r="G30" s="135" t="s">
        <v>9679</v>
      </c>
      <c r="H30" s="133" t="s">
        <v>9680</v>
      </c>
      <c r="I30" s="132" t="s">
        <v>9161</v>
      </c>
      <c r="J30" s="132" t="s">
        <v>9161</v>
      </c>
      <c r="K30" s="133" t="s">
        <v>6474</v>
      </c>
      <c r="L30" s="134"/>
      <c r="M30" s="136"/>
      <c r="N30" s="133"/>
      <c r="O30" s="132"/>
      <c r="P30" s="132"/>
      <c r="Q30" s="202"/>
      <c r="R30" s="133"/>
      <c r="S30" s="134"/>
      <c r="T30" s="201" t="s">
        <v>11589</v>
      </c>
      <c r="U30" s="133" t="s">
        <v>11590</v>
      </c>
      <c r="V30" s="132" t="s">
        <v>9161</v>
      </c>
      <c r="W30" s="132" t="s">
        <v>9161</v>
      </c>
      <c r="X30" s="202" t="s">
        <v>11591</v>
      </c>
      <c r="Y30" s="133"/>
      <c r="Z30" s="134" t="s">
        <v>11592</v>
      </c>
    </row>
    <row r="31" spans="1:26" ht="24" customHeight="1">
      <c r="A31" s="201"/>
      <c r="B31" s="133"/>
      <c r="C31" s="132" t="s">
        <v>11593</v>
      </c>
      <c r="D31" s="132" t="s">
        <v>11593</v>
      </c>
      <c r="E31" s="133"/>
      <c r="F31" s="134"/>
      <c r="G31" s="135" t="s">
        <v>9681</v>
      </c>
      <c r="H31" s="133" t="s">
        <v>9682</v>
      </c>
      <c r="I31" s="132" t="s">
        <v>9550</v>
      </c>
      <c r="J31" s="132" t="s">
        <v>9161</v>
      </c>
      <c r="K31" s="133" t="s">
        <v>6475</v>
      </c>
      <c r="L31" s="134"/>
      <c r="M31" s="136"/>
      <c r="N31" s="133"/>
      <c r="O31" s="132"/>
      <c r="P31" s="132"/>
      <c r="Q31" s="202"/>
      <c r="R31" s="133"/>
      <c r="S31" s="134"/>
      <c r="T31" s="201"/>
      <c r="U31" s="146"/>
      <c r="V31" s="132"/>
      <c r="W31" s="132"/>
      <c r="X31" s="205"/>
      <c r="Y31" s="133"/>
      <c r="Z31" s="206"/>
    </row>
    <row r="32" spans="1:26" ht="24" customHeight="1">
      <c r="A32" s="201"/>
      <c r="B32" s="133"/>
      <c r="C32" s="132" t="s">
        <v>11594</v>
      </c>
      <c r="D32" s="132" t="s">
        <v>11594</v>
      </c>
      <c r="E32" s="133"/>
      <c r="F32" s="134"/>
      <c r="G32" s="135" t="s">
        <v>9683</v>
      </c>
      <c r="H32" s="133" t="s">
        <v>9684</v>
      </c>
      <c r="I32" s="132" t="s">
        <v>9161</v>
      </c>
      <c r="J32" s="132" t="s">
        <v>9161</v>
      </c>
      <c r="K32" s="133" t="s">
        <v>9473</v>
      </c>
      <c r="L32" s="134"/>
      <c r="M32" s="136"/>
      <c r="N32" s="133"/>
      <c r="O32" s="132"/>
      <c r="P32" s="137"/>
      <c r="Q32" s="202"/>
      <c r="R32" s="133"/>
      <c r="S32" s="134"/>
      <c r="T32" s="201"/>
      <c r="U32" s="133"/>
      <c r="V32" s="132"/>
      <c r="W32" s="132"/>
      <c r="X32" s="202"/>
      <c r="Y32" s="133"/>
      <c r="Z32" s="134"/>
    </row>
    <row r="33" spans="1:26" ht="24" customHeight="1">
      <c r="A33" s="201"/>
      <c r="B33" s="133"/>
      <c r="C33" s="132" t="s">
        <v>11595</v>
      </c>
      <c r="D33" s="132" t="s">
        <v>11595</v>
      </c>
      <c r="E33" s="133"/>
      <c r="F33" s="134"/>
      <c r="G33" s="135" t="s">
        <v>9685</v>
      </c>
      <c r="H33" s="133" t="s">
        <v>9686</v>
      </c>
      <c r="I33" s="132" t="s">
        <v>9161</v>
      </c>
      <c r="J33" s="132" t="s">
        <v>9161</v>
      </c>
      <c r="K33" s="133" t="s">
        <v>6483</v>
      </c>
      <c r="L33" s="134"/>
      <c r="M33" s="136"/>
      <c r="N33" s="133"/>
      <c r="O33" s="137"/>
      <c r="P33" s="132"/>
      <c r="Q33" s="202"/>
      <c r="R33" s="133"/>
      <c r="S33" s="134"/>
      <c r="T33" s="201"/>
      <c r="U33" s="133"/>
      <c r="V33" s="132"/>
      <c r="W33" s="132"/>
      <c r="X33" s="202"/>
      <c r="Y33" s="133"/>
      <c r="Z33" s="134"/>
    </row>
    <row r="34" spans="1:26" ht="24" customHeight="1">
      <c r="A34" s="201"/>
      <c r="B34" s="133"/>
      <c r="C34" s="132" t="s">
        <v>11596</v>
      </c>
      <c r="D34" s="132" t="s">
        <v>11596</v>
      </c>
      <c r="E34" s="133"/>
      <c r="F34" s="134"/>
      <c r="G34" s="135" t="s">
        <v>9687</v>
      </c>
      <c r="H34" s="133" t="s">
        <v>9688</v>
      </c>
      <c r="I34" s="132" t="s">
        <v>9550</v>
      </c>
      <c r="J34" s="132" t="s">
        <v>9161</v>
      </c>
      <c r="K34" s="133" t="s">
        <v>9552</v>
      </c>
      <c r="L34" s="134"/>
      <c r="M34" s="136"/>
      <c r="N34" s="133"/>
      <c r="O34" s="137"/>
      <c r="P34" s="137"/>
      <c r="Q34" s="202"/>
      <c r="R34" s="133"/>
      <c r="S34" s="134"/>
      <c r="T34" s="201"/>
      <c r="U34" s="133"/>
      <c r="V34" s="132"/>
      <c r="W34" s="132"/>
      <c r="X34" s="202"/>
      <c r="Y34" s="133"/>
      <c r="Z34" s="134"/>
    </row>
    <row r="35" spans="1:26" ht="24" customHeight="1">
      <c r="A35" s="201"/>
      <c r="B35" s="133"/>
      <c r="C35" s="132" t="s">
        <v>11597</v>
      </c>
      <c r="D35" s="132" t="s">
        <v>11597</v>
      </c>
      <c r="E35" s="133"/>
      <c r="F35" s="134"/>
      <c r="G35" s="135" t="s">
        <v>9632</v>
      </c>
      <c r="H35" s="133" t="s">
        <v>9633</v>
      </c>
      <c r="I35" s="132" t="s">
        <v>9550</v>
      </c>
      <c r="J35" s="132" t="s">
        <v>9161</v>
      </c>
      <c r="K35" s="133" t="s">
        <v>9725</v>
      </c>
      <c r="L35" s="134"/>
      <c r="M35" s="136"/>
      <c r="N35" s="133"/>
      <c r="O35" s="137"/>
      <c r="P35" s="137"/>
      <c r="Q35" s="202"/>
      <c r="R35" s="133"/>
      <c r="S35" s="134"/>
      <c r="T35" s="201"/>
      <c r="U35" s="133"/>
      <c r="V35" s="132"/>
      <c r="W35" s="132"/>
      <c r="X35" s="202"/>
      <c r="Y35" s="133"/>
      <c r="Z35" s="134"/>
    </row>
    <row r="36" spans="1:26" ht="24" customHeight="1">
      <c r="A36" s="201"/>
      <c r="B36" s="133"/>
      <c r="C36" s="132" t="s">
        <v>11598</v>
      </c>
      <c r="D36" s="132" t="s">
        <v>11598</v>
      </c>
      <c r="E36" s="133"/>
      <c r="F36" s="134"/>
      <c r="G36" s="135" t="s">
        <v>9658</v>
      </c>
      <c r="H36" s="133" t="s">
        <v>9659</v>
      </c>
      <c r="I36" s="132" t="s">
        <v>9161</v>
      </c>
      <c r="J36" s="132" t="s">
        <v>9161</v>
      </c>
      <c r="K36" s="133" t="s">
        <v>9488</v>
      </c>
      <c r="L36" s="134"/>
      <c r="M36" s="136"/>
      <c r="N36" s="133"/>
      <c r="O36" s="132"/>
      <c r="P36" s="137"/>
      <c r="Q36" s="202"/>
      <c r="R36" s="133"/>
      <c r="S36" s="134"/>
      <c r="T36" s="201"/>
      <c r="U36" s="133"/>
      <c r="V36" s="132"/>
      <c r="W36" s="132"/>
      <c r="X36" s="202"/>
      <c r="Y36" s="133"/>
      <c r="Z36" s="134"/>
    </row>
    <row r="37" spans="1:26" ht="24" customHeight="1">
      <c r="A37" s="201"/>
      <c r="B37" s="133"/>
      <c r="C37" s="132" t="s">
        <v>11599</v>
      </c>
      <c r="D37" s="132" t="s">
        <v>11599</v>
      </c>
      <c r="E37" s="133"/>
      <c r="F37" s="134"/>
      <c r="G37" s="135" t="s">
        <v>9689</v>
      </c>
      <c r="H37" s="133" t="s">
        <v>9690</v>
      </c>
      <c r="I37" s="132" t="s">
        <v>9161</v>
      </c>
      <c r="J37" s="132" t="s">
        <v>9161</v>
      </c>
      <c r="K37" s="133" t="s">
        <v>3779</v>
      </c>
      <c r="L37" s="134"/>
      <c r="M37" s="136"/>
      <c r="N37" s="133"/>
      <c r="O37" s="137"/>
      <c r="P37" s="137"/>
      <c r="Q37" s="202"/>
      <c r="R37" s="133"/>
      <c r="S37" s="134"/>
      <c r="T37" s="201"/>
      <c r="U37" s="133"/>
      <c r="V37" s="132"/>
      <c r="W37" s="132"/>
      <c r="X37" s="202"/>
      <c r="Y37" s="133"/>
      <c r="Z37" s="134"/>
    </row>
    <row r="38" spans="1:26" ht="24" customHeight="1">
      <c r="A38" s="201"/>
      <c r="B38" s="133"/>
      <c r="C38" s="132" t="s">
        <v>11600</v>
      </c>
      <c r="D38" s="132" t="s">
        <v>11600</v>
      </c>
      <c r="E38" s="133"/>
      <c r="F38" s="134"/>
      <c r="G38" s="135" t="s">
        <v>9691</v>
      </c>
      <c r="H38" s="133" t="s">
        <v>9692</v>
      </c>
      <c r="I38" s="132" t="s">
        <v>9161</v>
      </c>
      <c r="J38" s="132" t="s">
        <v>9161</v>
      </c>
      <c r="K38" s="133" t="s">
        <v>9486</v>
      </c>
      <c r="L38" s="134"/>
      <c r="M38" s="136"/>
      <c r="N38" s="133"/>
      <c r="O38" s="137"/>
      <c r="P38" s="137"/>
      <c r="Q38" s="202"/>
      <c r="R38" s="133"/>
      <c r="S38" s="134"/>
      <c r="T38" s="201"/>
      <c r="U38" s="133"/>
      <c r="V38" s="132"/>
      <c r="W38" s="132"/>
      <c r="X38" s="202"/>
      <c r="Y38" s="133"/>
      <c r="Z38" s="134"/>
    </row>
    <row r="39" spans="1:26" ht="24" customHeight="1">
      <c r="A39" s="201"/>
      <c r="B39" s="133"/>
      <c r="C39" s="132" t="s">
        <v>11601</v>
      </c>
      <c r="D39" s="132" t="s">
        <v>11601</v>
      </c>
      <c r="E39" s="133"/>
      <c r="F39" s="134"/>
      <c r="G39" s="135" t="s">
        <v>9636</v>
      </c>
      <c r="H39" s="133" t="s">
        <v>9637</v>
      </c>
      <c r="I39" s="145" t="s">
        <v>9550</v>
      </c>
      <c r="J39" s="145" t="s">
        <v>9161</v>
      </c>
      <c r="K39" s="133" t="s">
        <v>6477</v>
      </c>
      <c r="L39" s="134"/>
      <c r="M39" s="136"/>
      <c r="N39" s="133"/>
      <c r="O39" s="132"/>
      <c r="P39" s="132"/>
      <c r="Q39" s="202"/>
      <c r="R39" s="133"/>
      <c r="S39" s="134"/>
      <c r="T39" s="201"/>
      <c r="U39" s="133"/>
      <c r="V39" s="132"/>
      <c r="W39" s="132"/>
      <c r="X39" s="202"/>
      <c r="Y39" s="133"/>
      <c r="Z39" s="134"/>
    </row>
    <row r="40" spans="1:26" ht="24" customHeight="1">
      <c r="A40" s="201"/>
      <c r="B40" s="133"/>
      <c r="C40" s="132" t="s">
        <v>11602</v>
      </c>
      <c r="D40" s="132" t="s">
        <v>11602</v>
      </c>
      <c r="E40" s="133"/>
      <c r="F40" s="134"/>
      <c r="G40" s="135" t="s">
        <v>9693</v>
      </c>
      <c r="H40" s="133" t="s">
        <v>9694</v>
      </c>
      <c r="I40" s="132" t="s">
        <v>9550</v>
      </c>
      <c r="J40" s="132" t="s">
        <v>9161</v>
      </c>
      <c r="K40" s="133" t="s">
        <v>6476</v>
      </c>
      <c r="L40" s="134"/>
      <c r="M40" s="136"/>
      <c r="N40" s="133"/>
      <c r="O40" s="132"/>
      <c r="P40" s="132"/>
      <c r="Q40" s="202"/>
      <c r="R40" s="133"/>
      <c r="S40" s="134"/>
      <c r="T40" s="201"/>
      <c r="U40" s="133"/>
      <c r="V40" s="132"/>
      <c r="W40" s="132"/>
      <c r="X40" s="202"/>
      <c r="Y40" s="133"/>
      <c r="Z40" s="134"/>
    </row>
    <row r="41" spans="1:26" ht="24" customHeight="1">
      <c r="A41" s="201"/>
      <c r="B41" s="133"/>
      <c r="C41" s="132" t="s">
        <v>11603</v>
      </c>
      <c r="D41" s="132" t="s">
        <v>11603</v>
      </c>
      <c r="E41" s="133"/>
      <c r="F41" s="134"/>
      <c r="G41" s="135" t="s">
        <v>9695</v>
      </c>
      <c r="H41" s="133" t="s">
        <v>9696</v>
      </c>
      <c r="I41" s="132" t="s">
        <v>9550</v>
      </c>
      <c r="J41" s="132" t="s">
        <v>9161</v>
      </c>
      <c r="K41" s="133" t="s">
        <v>6478</v>
      </c>
      <c r="L41" s="134"/>
      <c r="M41" s="136"/>
      <c r="N41" s="133"/>
      <c r="O41" s="132"/>
      <c r="P41" s="132"/>
      <c r="Q41" s="202"/>
      <c r="R41" s="133"/>
      <c r="S41" s="134"/>
      <c r="T41" s="201"/>
      <c r="U41" s="133"/>
      <c r="V41" s="132"/>
      <c r="W41" s="132"/>
      <c r="X41" s="202"/>
      <c r="Y41" s="133"/>
      <c r="Z41" s="134"/>
    </row>
    <row r="42" spans="1:26" ht="24" customHeight="1">
      <c r="A42" s="201"/>
      <c r="B42" s="133"/>
      <c r="C42" s="132" t="s">
        <v>11604</v>
      </c>
      <c r="D42" s="132" t="s">
        <v>11604</v>
      </c>
      <c r="E42" s="133"/>
      <c r="F42" s="134"/>
      <c r="G42" s="135" t="s">
        <v>9697</v>
      </c>
      <c r="H42" s="133" t="s">
        <v>9698</v>
      </c>
      <c r="I42" s="132" t="s">
        <v>9161</v>
      </c>
      <c r="J42" s="132" t="s">
        <v>9161</v>
      </c>
      <c r="K42" s="133" t="s">
        <v>9472</v>
      </c>
      <c r="L42" s="134"/>
      <c r="M42" s="136"/>
      <c r="N42" s="133"/>
      <c r="O42" s="132"/>
      <c r="P42" s="132"/>
      <c r="Q42" s="202"/>
      <c r="R42" s="133"/>
      <c r="S42" s="134"/>
      <c r="T42" s="201"/>
      <c r="U42" s="133"/>
      <c r="V42" s="132"/>
      <c r="W42" s="132"/>
      <c r="X42" s="202"/>
      <c r="Y42" s="133"/>
      <c r="Z42" s="134"/>
    </row>
    <row r="43" spans="1:26" ht="24" customHeight="1">
      <c r="A43" s="201"/>
      <c r="B43" s="133"/>
      <c r="C43" s="132" t="s">
        <v>11605</v>
      </c>
      <c r="D43" s="132" t="s">
        <v>11605</v>
      </c>
      <c r="E43" s="133"/>
      <c r="F43" s="134"/>
      <c r="G43" s="135" t="s">
        <v>9699</v>
      </c>
      <c r="H43" s="133" t="s">
        <v>9700</v>
      </c>
      <c r="I43" s="132" t="s">
        <v>9161</v>
      </c>
      <c r="J43" s="132" t="s">
        <v>9161</v>
      </c>
      <c r="K43" s="133" t="s">
        <v>6479</v>
      </c>
      <c r="L43" s="134"/>
      <c r="M43" s="136"/>
      <c r="N43" s="133"/>
      <c r="O43" s="132"/>
      <c r="P43" s="132"/>
      <c r="Q43" s="202"/>
      <c r="R43" s="133"/>
      <c r="S43" s="134"/>
      <c r="T43" s="201"/>
      <c r="U43" s="133"/>
      <c r="V43" s="132"/>
      <c r="W43" s="132"/>
      <c r="X43" s="202"/>
      <c r="Y43" s="133"/>
      <c r="Z43" s="134"/>
    </row>
    <row r="44" spans="1:26" ht="24" customHeight="1">
      <c r="A44" s="201"/>
      <c r="B44" s="133"/>
      <c r="C44" s="132" t="s">
        <v>11606</v>
      </c>
      <c r="D44" s="132" t="s">
        <v>11606</v>
      </c>
      <c r="E44" s="133"/>
      <c r="F44" s="134"/>
      <c r="G44" s="135" t="s">
        <v>9701</v>
      </c>
      <c r="H44" s="133" t="s">
        <v>9702</v>
      </c>
      <c r="I44" s="132" t="s">
        <v>9161</v>
      </c>
      <c r="J44" s="132" t="s">
        <v>9161</v>
      </c>
      <c r="K44" s="133" t="s">
        <v>6481</v>
      </c>
      <c r="L44" s="134"/>
      <c r="M44" s="136"/>
      <c r="N44" s="133"/>
      <c r="O44" s="132"/>
      <c r="P44" s="132"/>
      <c r="Q44" s="202"/>
      <c r="R44" s="133"/>
      <c r="S44" s="134"/>
      <c r="T44" s="201"/>
      <c r="U44" s="133"/>
      <c r="V44" s="132"/>
      <c r="W44" s="132"/>
      <c r="X44" s="202"/>
      <c r="Y44" s="133"/>
      <c r="Z44" s="134"/>
    </row>
    <row r="45" spans="1:26" ht="24" customHeight="1">
      <c r="A45" s="201"/>
      <c r="B45" s="133"/>
      <c r="C45" s="132" t="s">
        <v>11607</v>
      </c>
      <c r="D45" s="132" t="s">
        <v>11607</v>
      </c>
      <c r="E45" s="133"/>
      <c r="F45" s="134"/>
      <c r="G45" s="135" t="s">
        <v>9703</v>
      </c>
      <c r="H45" s="133" t="s">
        <v>9704</v>
      </c>
      <c r="I45" s="132" t="s">
        <v>9161</v>
      </c>
      <c r="J45" s="132" t="s">
        <v>9161</v>
      </c>
      <c r="K45" s="133" t="s">
        <v>9553</v>
      </c>
      <c r="L45" s="134"/>
      <c r="M45" s="136"/>
      <c r="N45" s="133"/>
      <c r="O45" s="132"/>
      <c r="P45" s="132"/>
      <c r="Q45" s="202"/>
      <c r="R45" s="133"/>
      <c r="S45" s="134"/>
      <c r="T45" s="201"/>
      <c r="U45" s="133"/>
      <c r="V45" s="132"/>
      <c r="W45" s="132"/>
      <c r="X45" s="202"/>
      <c r="Y45" s="133"/>
      <c r="Z45" s="134"/>
    </row>
    <row r="46" spans="1:26" ht="24" customHeight="1">
      <c r="A46" s="201"/>
      <c r="B46" s="133"/>
      <c r="C46" s="132" t="s">
        <v>11608</v>
      </c>
      <c r="D46" s="132" t="s">
        <v>11608</v>
      </c>
      <c r="E46" s="133"/>
      <c r="F46" s="134"/>
      <c r="G46" s="135" t="s">
        <v>9705</v>
      </c>
      <c r="H46" s="133" t="s">
        <v>9706</v>
      </c>
      <c r="I46" s="132" t="s">
        <v>9161</v>
      </c>
      <c r="J46" s="132" t="s">
        <v>9161</v>
      </c>
      <c r="K46" s="133" t="s">
        <v>6482</v>
      </c>
      <c r="L46" s="134"/>
      <c r="M46" s="136"/>
      <c r="N46" s="133"/>
      <c r="O46" s="132"/>
      <c r="P46" s="132"/>
      <c r="Q46" s="202"/>
      <c r="R46" s="133"/>
      <c r="S46" s="134"/>
      <c r="T46" s="201"/>
      <c r="U46" s="133"/>
      <c r="V46" s="132"/>
      <c r="W46" s="132"/>
      <c r="X46" s="202"/>
      <c r="Y46" s="133"/>
      <c r="Z46" s="134"/>
    </row>
    <row r="47" spans="1:26" ht="24" customHeight="1">
      <c r="A47" s="201"/>
      <c r="B47" s="133"/>
      <c r="C47" s="132" t="s">
        <v>11609</v>
      </c>
      <c r="D47" s="132" t="s">
        <v>11609</v>
      </c>
      <c r="E47" s="133"/>
      <c r="F47" s="134"/>
      <c r="G47" s="135" t="s">
        <v>9707</v>
      </c>
      <c r="H47" s="133" t="s">
        <v>9708</v>
      </c>
      <c r="I47" s="132" t="s">
        <v>9161</v>
      </c>
      <c r="J47" s="132" t="s">
        <v>9161</v>
      </c>
      <c r="K47" s="133" t="s">
        <v>3787</v>
      </c>
      <c r="L47" s="134"/>
      <c r="M47" s="136"/>
      <c r="N47" s="133"/>
      <c r="O47" s="132"/>
      <c r="P47" s="132"/>
      <c r="Q47" s="202"/>
      <c r="R47" s="133"/>
      <c r="S47" s="134"/>
      <c r="T47" s="201"/>
      <c r="U47" s="133"/>
      <c r="V47" s="132"/>
      <c r="W47" s="132"/>
      <c r="X47" s="202"/>
      <c r="Y47" s="133"/>
      <c r="Z47" s="134"/>
    </row>
    <row r="48" spans="1:26" ht="24" customHeight="1">
      <c r="A48" s="201"/>
      <c r="B48" s="133"/>
      <c r="C48" s="132" t="s">
        <v>11610</v>
      </c>
      <c r="D48" s="132" t="s">
        <v>11610</v>
      </c>
      <c r="E48" s="133"/>
      <c r="F48" s="134"/>
      <c r="G48" s="135" t="s">
        <v>9644</v>
      </c>
      <c r="H48" s="133" t="s">
        <v>9645</v>
      </c>
      <c r="I48" s="132" t="s">
        <v>9161</v>
      </c>
      <c r="J48" s="132" t="s">
        <v>9161</v>
      </c>
      <c r="K48" s="133" t="s">
        <v>11560</v>
      </c>
      <c r="L48" s="134"/>
      <c r="M48" s="136"/>
      <c r="N48" s="133"/>
      <c r="O48" s="132"/>
      <c r="P48" s="132"/>
      <c r="Q48" s="202"/>
      <c r="R48" s="133"/>
      <c r="S48" s="134"/>
      <c r="T48" s="201"/>
      <c r="U48" s="133"/>
      <c r="V48" s="132"/>
      <c r="W48" s="132"/>
      <c r="X48" s="202"/>
      <c r="Y48" s="133"/>
      <c r="Z48" s="134"/>
    </row>
    <row r="49" spans="1:26" ht="24" customHeight="1">
      <c r="A49" s="201"/>
      <c r="B49" s="133"/>
      <c r="C49" s="132" t="s">
        <v>11611</v>
      </c>
      <c r="D49" s="132" t="s">
        <v>11611</v>
      </c>
      <c r="E49" s="133"/>
      <c r="F49" s="134"/>
      <c r="G49" s="135" t="s">
        <v>9709</v>
      </c>
      <c r="H49" s="133" t="s">
        <v>9710</v>
      </c>
      <c r="I49" s="132" t="s">
        <v>9161</v>
      </c>
      <c r="J49" s="132" t="s">
        <v>9550</v>
      </c>
      <c r="K49" s="133" t="s">
        <v>11612</v>
      </c>
      <c r="L49" s="134"/>
      <c r="M49" s="136"/>
      <c r="N49" s="133"/>
      <c r="O49" s="132"/>
      <c r="P49" s="132"/>
      <c r="Q49" s="202"/>
      <c r="R49" s="133"/>
      <c r="S49" s="134"/>
      <c r="T49" s="201"/>
      <c r="U49" s="133"/>
      <c r="V49" s="132"/>
      <c r="W49" s="132"/>
      <c r="X49" s="202"/>
      <c r="Y49" s="133"/>
      <c r="Z49" s="134"/>
    </row>
    <row r="50" spans="1:26" ht="24" customHeight="1">
      <c r="A50" s="201"/>
      <c r="B50" s="133"/>
      <c r="C50" s="132" t="s">
        <v>11613</v>
      </c>
      <c r="D50" s="132" t="s">
        <v>11613</v>
      </c>
      <c r="E50" s="133"/>
      <c r="F50" s="134"/>
      <c r="G50" s="135" t="s">
        <v>9711</v>
      </c>
      <c r="H50" s="133" t="s">
        <v>9712</v>
      </c>
      <c r="I50" s="132" t="s">
        <v>9161</v>
      </c>
      <c r="J50" s="132" t="s">
        <v>9161</v>
      </c>
      <c r="K50" s="133" t="s">
        <v>9487</v>
      </c>
      <c r="L50" s="134"/>
      <c r="M50" s="136"/>
      <c r="N50" s="133"/>
      <c r="O50" s="132"/>
      <c r="P50" s="132"/>
      <c r="Q50" s="202"/>
      <c r="R50" s="133"/>
      <c r="S50" s="134"/>
      <c r="T50" s="201"/>
      <c r="U50" s="133"/>
      <c r="V50" s="132"/>
      <c r="W50" s="132"/>
      <c r="X50" s="202"/>
      <c r="Y50" s="133"/>
      <c r="Z50" s="134"/>
    </row>
    <row r="51" spans="1:26" ht="24" customHeight="1">
      <c r="A51" s="201"/>
      <c r="B51" s="133"/>
      <c r="C51" s="132" t="s">
        <v>11614</v>
      </c>
      <c r="D51" s="132" t="s">
        <v>11614</v>
      </c>
      <c r="E51" s="133"/>
      <c r="F51" s="134"/>
      <c r="G51" s="135" t="s">
        <v>9713</v>
      </c>
      <c r="H51" s="133" t="s">
        <v>9714</v>
      </c>
      <c r="I51" s="132" t="s">
        <v>9161</v>
      </c>
      <c r="J51" s="132" t="s">
        <v>9161</v>
      </c>
      <c r="K51" s="133" t="s">
        <v>9551</v>
      </c>
      <c r="L51" s="134"/>
      <c r="M51" s="136"/>
      <c r="N51" s="133"/>
      <c r="O51" s="132"/>
      <c r="P51" s="132"/>
      <c r="Q51" s="202"/>
      <c r="R51" s="133"/>
      <c r="S51" s="134"/>
      <c r="T51" s="201"/>
      <c r="U51" s="133"/>
      <c r="V51" s="132"/>
      <c r="W51" s="132"/>
      <c r="X51" s="202"/>
      <c r="Y51" s="133"/>
      <c r="Z51" s="134"/>
    </row>
    <row r="52" spans="1:26" ht="24" customHeight="1">
      <c r="A52" s="201"/>
      <c r="B52" s="133"/>
      <c r="C52" s="132" t="s">
        <v>11615</v>
      </c>
      <c r="D52" s="132" t="s">
        <v>11615</v>
      </c>
      <c r="E52" s="133"/>
      <c r="F52" s="134"/>
      <c r="G52" s="135"/>
      <c r="H52" s="133"/>
      <c r="I52" s="132"/>
      <c r="J52" s="132"/>
      <c r="K52" s="133"/>
      <c r="L52" s="134"/>
      <c r="M52" s="136"/>
      <c r="N52" s="133"/>
      <c r="O52" s="132"/>
      <c r="P52" s="132"/>
      <c r="Q52" s="202"/>
      <c r="R52" s="133"/>
      <c r="S52" s="134"/>
      <c r="T52" s="201"/>
      <c r="U52" s="133"/>
      <c r="V52" s="132"/>
      <c r="W52" s="132"/>
      <c r="X52" s="202"/>
      <c r="Y52" s="133"/>
      <c r="Z52" s="134"/>
    </row>
    <row r="53" spans="1:26" ht="24" customHeight="1">
      <c r="A53" s="201"/>
      <c r="B53" s="133"/>
      <c r="C53" s="132" t="s">
        <v>11616</v>
      </c>
      <c r="D53" s="132" t="s">
        <v>11616</v>
      </c>
      <c r="E53" s="133"/>
      <c r="F53" s="134"/>
      <c r="G53" s="135"/>
      <c r="H53" s="133"/>
      <c r="I53" s="132"/>
      <c r="J53" s="132"/>
      <c r="K53" s="133"/>
      <c r="L53" s="134"/>
      <c r="M53" s="136"/>
      <c r="N53" s="133"/>
      <c r="O53" s="132"/>
      <c r="P53" s="132"/>
      <c r="Q53" s="202"/>
      <c r="R53" s="133"/>
      <c r="S53" s="134"/>
      <c r="T53" s="201"/>
      <c r="U53" s="133"/>
      <c r="V53" s="132"/>
      <c r="W53" s="132"/>
      <c r="X53" s="202"/>
      <c r="Y53" s="133"/>
      <c r="Z53" s="134"/>
    </row>
    <row r="54" spans="1:26" ht="24" customHeight="1" thickBot="1">
      <c r="A54" s="208" t="s">
        <v>9600</v>
      </c>
      <c r="B54" s="138" t="s">
        <v>9601</v>
      </c>
      <c r="C54" s="139" t="s">
        <v>9586</v>
      </c>
      <c r="D54" s="139" t="s">
        <v>9586</v>
      </c>
      <c r="E54" s="138" t="s">
        <v>9589</v>
      </c>
      <c r="F54" s="140"/>
      <c r="G54" s="141" t="s">
        <v>9602</v>
      </c>
      <c r="H54" s="138" t="s">
        <v>9603</v>
      </c>
      <c r="I54" s="139" t="s">
        <v>9161</v>
      </c>
      <c r="J54" s="139" t="s">
        <v>9161</v>
      </c>
      <c r="K54" s="138" t="s">
        <v>9590</v>
      </c>
      <c r="L54" s="140"/>
      <c r="M54" s="142" t="s">
        <v>9604</v>
      </c>
      <c r="N54" s="138" t="s">
        <v>9605</v>
      </c>
      <c r="O54" s="139" t="s">
        <v>9161</v>
      </c>
      <c r="P54" s="139" t="s">
        <v>9161</v>
      </c>
      <c r="Q54" s="209" t="s">
        <v>9591</v>
      </c>
      <c r="R54" s="138"/>
      <c r="S54" s="140" t="s">
        <v>9462</v>
      </c>
      <c r="T54" s="208" t="s">
        <v>9606</v>
      </c>
      <c r="U54" s="138" t="s">
        <v>9607</v>
      </c>
      <c r="V54" s="139" t="s">
        <v>9161</v>
      </c>
      <c r="W54" s="139" t="s">
        <v>9161</v>
      </c>
      <c r="X54" s="209" t="s">
        <v>9592</v>
      </c>
      <c r="Y54" s="138"/>
      <c r="Z54" s="140" t="s">
        <v>9462</v>
      </c>
    </row>
    <row r="55" spans="1:26" ht="24" customHeight="1">
      <c r="A55"/>
      <c r="B55"/>
      <c r="C55" s="210"/>
      <c r="D55" s="210"/>
      <c r="E55"/>
      <c r="F55"/>
      <c r="G55"/>
      <c r="H55"/>
      <c r="I55" s="210"/>
      <c r="J55" s="210"/>
      <c r="K55"/>
      <c r="L55"/>
      <c r="M55"/>
      <c r="N55"/>
      <c r="O55" s="210"/>
      <c r="P55" s="210"/>
      <c r="Q55"/>
      <c r="R55"/>
      <c r="S55"/>
      <c r="T55"/>
      <c r="U55"/>
      <c r="V55" s="210"/>
      <c r="W55" s="210"/>
      <c r="X55"/>
      <c r="Y55"/>
      <c r="Z55" s="211" t="s">
        <v>11617</v>
      </c>
    </row>
  </sheetData>
  <sheetProtection password="C724" sheet="1" objects="1" scenarios="1" selectLockedCells="1"/>
  <customSheetViews>
    <customSheetView guid="{BD673287-A10F-4068-ABD9-63827D97DB26}" fitToPage="1">
      <selection activeCell="G4" sqref="G4"/>
      <rowBreaks count="1" manualBreakCount="1">
        <brk id="70" max="16383" man="1"/>
      </rowBreaks>
      <colBreaks count="4" manualBreakCount="4">
        <brk id="6" max="39" man="1"/>
        <brk id="12" max="39" man="1"/>
        <brk id="19" max="39" man="1"/>
        <brk id="26" max="39" man="1"/>
      </colBreaks>
      <pageMargins left="0.23622047244094491" right="0.23622047244094491" top="0.74803149606299213" bottom="0.74803149606299213" header="0.31496062992125984" footer="0.31496062992125984"/>
      <printOptions horizontalCentered="1"/>
      <pageSetup paperSize="9" scale="39" orientation="landscape" horizontalDpi="4294967293" r:id="rId1"/>
    </customSheetView>
    <customSheetView guid="{FF958D2F-9903-489A-8E2E-7F86E054E683}">
      <selection activeCell="J5" sqref="J5"/>
      <rowBreaks count="1" manualBreakCount="1">
        <brk id="70" max="16383" man="1"/>
      </rowBreaks>
      <colBreaks count="4" manualBreakCount="4">
        <brk id="6" max="39" man="1"/>
        <brk id="12" max="39" man="1"/>
        <brk id="19" max="39" man="1"/>
        <brk id="26" max="39" man="1"/>
      </colBreaks>
      <pageMargins left="0.70866141732283472" right="0.70866141732283472" top="0.74803149606299213" bottom="0.74803149606299213" header="0.31496062992125984" footer="0.31496062992125984"/>
      <printOptions horizontalCentered="1"/>
      <pageSetup paperSize="9" scale="84" orientation="portrait" horizontalDpi="4294967293" r:id="rId2"/>
    </customSheetView>
    <customSheetView guid="{D639767C-AAF5-43B7-B827-8C53261E766A}">
      <selection activeCell="A3" sqref="A3"/>
      <rowBreaks count="1" manualBreakCount="1">
        <brk id="70" max="16383" man="1"/>
      </rowBreaks>
      <colBreaks count="4" manualBreakCount="4">
        <brk id="6" max="39" man="1"/>
        <brk id="12" max="39" man="1"/>
        <brk id="19" max="39" man="1"/>
        <brk id="26" max="39" man="1"/>
      </colBreaks>
      <pageMargins left="0.70866141732283472" right="0.70866141732283472" top="0.74803149606299213" bottom="0.74803149606299213" header="0.31496062992125984" footer="0.31496062992125984"/>
      <printOptions horizontalCentered="1"/>
      <pageSetup paperSize="9" scale="84" orientation="portrait" horizontalDpi="4294967293" r:id="rId3"/>
    </customSheetView>
    <customSheetView guid="{88F1D327-FFB5-4F25-B49B-DDD0F9774A98}" topLeftCell="A4">
      <selection activeCell="E3" sqref="E3"/>
      <rowBreaks count="1" manualBreakCount="1">
        <brk id="70" max="16383" man="1"/>
      </rowBreaks>
      <colBreaks count="4" manualBreakCount="4">
        <brk id="6" max="39" man="1"/>
        <brk id="12" max="39" man="1"/>
        <brk id="19" max="39" man="1"/>
        <brk id="26" max="39" man="1"/>
      </colBreaks>
      <pageMargins left="0.70866141732283472" right="0.70866141732283472" top="0.74803149606299213" bottom="0.74803149606299213" header="0.31496062992125984" footer="0.31496062992125984"/>
      <printOptions horizontalCentered="1"/>
      <pageSetup paperSize="9" scale="84" orientation="portrait" horizontalDpi="4294967293" r:id="rId4"/>
    </customSheetView>
    <customSheetView guid="{974C7168-E865-490F-B85C-3CD4E07AE638}">
      <selection activeCell="A3" sqref="A3"/>
      <rowBreaks count="1" manualBreakCount="1">
        <brk id="70" max="16383" man="1"/>
      </rowBreaks>
      <colBreaks count="4" manualBreakCount="4">
        <brk id="6" max="39" man="1"/>
        <brk id="12" max="39" man="1"/>
        <brk id="19" max="39" man="1"/>
        <brk id="26" max="39" man="1"/>
      </colBreaks>
      <pageMargins left="0.70866141732283472" right="0.70866141732283472" top="0.74803149606299213" bottom="0.74803149606299213" header="0.31496062992125984" footer="0.31496062992125984"/>
      <printOptions horizontalCentered="1"/>
      <pageSetup paperSize="9" scale="84" orientation="portrait" horizontalDpi="4294967293" r:id="rId5"/>
    </customSheetView>
    <customSheetView guid="{72EBFE53-015F-4AF5-85E5-6EE368152204}" topLeftCell="G1">
      <selection activeCell="T4" sqref="T4"/>
      <rowBreaks count="1" manualBreakCount="1">
        <brk id="70" max="16383" man="1"/>
      </rowBreaks>
      <colBreaks count="4" manualBreakCount="4">
        <brk id="6" max="39" man="1"/>
        <brk id="12" max="39" man="1"/>
        <brk id="19" max="39" man="1"/>
        <brk id="26" max="39" man="1"/>
      </colBreaks>
      <pageMargins left="0.70866141732283472" right="0.70866141732283472" top="0.74803149606299213" bottom="0.74803149606299213" header="0.31496062992125984" footer="0.31496062992125984"/>
      <printOptions horizontalCentered="1"/>
      <pageSetup paperSize="9" scale="84" orientation="portrait" horizontalDpi="4294967293" r:id="rId6"/>
    </customSheetView>
    <customSheetView guid="{BFAD5E82-91BD-4865-8828-7A5CD3B0AD02}">
      <selection activeCell="G8" sqref="G8"/>
      <rowBreaks count="1" manualBreakCount="1">
        <brk id="70" max="16383" man="1"/>
      </rowBreaks>
      <colBreaks count="4" manualBreakCount="4">
        <brk id="6" max="39" man="1"/>
        <brk id="12" max="39" man="1"/>
        <brk id="19" max="39" man="1"/>
        <brk id="26" max="39" man="1"/>
      </colBreaks>
      <pageMargins left="0.70866141732283472" right="0.70866141732283472" top="0.74803149606299213" bottom="0.74803149606299213" header="0.31496062992125984" footer="0.31496062992125984"/>
      <printOptions horizontalCentered="1"/>
      <pageSetup paperSize="9" scale="84" orientation="portrait" horizontalDpi="4294967293" r:id="rId7"/>
    </customSheetView>
    <customSheetView guid="{DA3E2843-7809-455C-A4BC-B15E27031169}" fitToPage="1">
      <selection activeCell="G4" sqref="G4"/>
      <rowBreaks count="1" manualBreakCount="1">
        <brk id="70" max="16383" man="1"/>
      </rowBreaks>
      <colBreaks count="4" manualBreakCount="4">
        <brk id="6" max="39" man="1"/>
        <brk id="12" max="39" man="1"/>
        <brk id="19" max="39" man="1"/>
        <brk id="26" max="39" man="1"/>
      </colBreaks>
      <pageMargins left="0.23622047244094491" right="0.23622047244094491" top="0.74803149606299213" bottom="0.74803149606299213" header="0.31496062992125984" footer="0.31496062992125984"/>
      <printOptions horizontalCentered="1"/>
      <pageSetup paperSize="9" scale="39" orientation="landscape" horizontalDpi="4294967293" r:id="rId8"/>
    </customSheetView>
  </customSheetViews>
  <mergeCells count="4">
    <mergeCell ref="A1:F1"/>
    <mergeCell ref="G1:L1"/>
    <mergeCell ref="M1:S1"/>
    <mergeCell ref="T1:Z1"/>
  </mergeCells>
  <phoneticPr fontId="3"/>
  <dataValidations count="1">
    <dataValidation imeMode="halfAlpha" allowBlank="1" showInputMessage="1" showErrorMessage="1" sqref="C3:D54"/>
  </dataValidations>
  <printOptions horizontalCentered="1"/>
  <pageMargins left="0.23622047244094491" right="0.23622047244094491" top="0.74803149606299213" bottom="0.74803149606299213" header="0.31496062992125984" footer="0.31496062992125984"/>
  <pageSetup paperSize="9" scale="39" orientation="landscape" horizontalDpi="4294967293" r:id="rId9"/>
  <rowBreaks count="1" manualBreakCount="1">
    <brk id="70" max="16383" man="1"/>
  </rowBreaks>
  <colBreaks count="4" manualBreakCount="4">
    <brk id="6" max="39" man="1"/>
    <brk id="12" max="39" man="1"/>
    <brk id="19" max="39" man="1"/>
    <brk id="26" max="3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AE42"/>
  <sheetViews>
    <sheetView showGridLines="0" topLeftCell="B1" zoomScaleNormal="100" zoomScaleSheetLayoutView="100" workbookViewId="0"/>
  </sheetViews>
  <sheetFormatPr defaultColWidth="3.625" defaultRowHeight="23.25" customHeight="1"/>
  <sheetData>
    <row r="2" spans="2:31" ht="23.25" customHeight="1">
      <c r="K2" s="322" t="s">
        <v>3717</v>
      </c>
      <c r="L2" s="322"/>
      <c r="M2" s="322"/>
      <c r="N2" s="322"/>
      <c r="O2" s="322"/>
      <c r="P2" s="322"/>
      <c r="Q2" s="322"/>
      <c r="R2" s="322"/>
      <c r="S2" s="322"/>
      <c r="T2" s="322"/>
      <c r="U2" s="322"/>
      <c r="V2" s="322"/>
      <c r="W2" s="322"/>
    </row>
    <row r="3" spans="2:31" ht="23.25" customHeight="1">
      <c r="C3" t="s">
        <v>3718</v>
      </c>
      <c r="D3" s="380" t="str">
        <f>IF(番号="","",番号)</f>
        <v>10--</v>
      </c>
      <c r="E3" s="380"/>
      <c r="F3" s="380"/>
      <c r="G3" s="380"/>
      <c r="K3" s="322"/>
      <c r="L3" s="322"/>
      <c r="M3" s="322"/>
      <c r="N3" s="322"/>
      <c r="O3" s="322"/>
      <c r="P3" s="322"/>
      <c r="Q3" s="322"/>
      <c r="R3" s="322"/>
      <c r="S3" s="322"/>
      <c r="T3" s="322"/>
      <c r="U3" s="322"/>
      <c r="V3" s="322"/>
      <c r="W3" s="322"/>
    </row>
    <row r="4" spans="2:31" ht="23.25" customHeight="1">
      <c r="F4" s="322" t="str">
        <f>IF(患者氏名="","",患者氏名)</f>
        <v/>
      </c>
      <c r="G4" s="322"/>
      <c r="H4" s="322"/>
      <c r="I4" s="322"/>
      <c r="J4" s="322"/>
      <c r="K4" s="322"/>
      <c r="N4" s="380" t="str">
        <f>IF(患者性="","",患者性)</f>
        <v/>
      </c>
      <c r="O4" s="380"/>
      <c r="R4" s="1716" t="str">
        <f>IF(患者生年月日="","",患者年齢)</f>
        <v/>
      </c>
      <c r="S4" s="1716"/>
    </row>
    <row r="5" spans="2:31" ht="23.25" customHeight="1">
      <c r="C5" s="13" t="s">
        <v>9069</v>
      </c>
      <c r="D5" s="13"/>
      <c r="E5" s="13"/>
      <c r="F5" s="924"/>
      <c r="G5" s="924"/>
      <c r="H5" s="924"/>
      <c r="I5" s="924"/>
      <c r="J5" s="924"/>
      <c r="K5" s="924"/>
      <c r="L5" s="13" t="s">
        <v>9077</v>
      </c>
      <c r="M5" s="13"/>
      <c r="N5" s="350"/>
      <c r="O5" s="350"/>
      <c r="P5" s="13" t="s">
        <v>9134</v>
      </c>
      <c r="Q5" s="13"/>
      <c r="R5" s="927"/>
      <c r="S5" s="927"/>
    </row>
    <row r="6" spans="2:31" ht="23.25" customHeight="1" thickBot="1"/>
    <row r="7" spans="2:31" ht="36" customHeight="1" thickBot="1">
      <c r="C7" s="1725" t="s">
        <v>9123</v>
      </c>
      <c r="D7" s="1726"/>
      <c r="E7" s="1726"/>
      <c r="F7" s="1726"/>
      <c r="G7" s="1726"/>
      <c r="H7" s="1726"/>
      <c r="I7" s="1726"/>
      <c r="J7" s="1726"/>
      <c r="K7" s="1726"/>
      <c r="L7" s="1726"/>
      <c r="M7" s="1726"/>
      <c r="N7" s="1726"/>
      <c r="O7" s="1726"/>
      <c r="P7" s="48" t="s">
        <v>3719</v>
      </c>
      <c r="Q7" s="1726" t="s">
        <v>6208</v>
      </c>
      <c r="R7" s="1726"/>
      <c r="S7" s="1726"/>
      <c r="T7" s="1726"/>
      <c r="U7" s="1726"/>
      <c r="V7" s="1726"/>
      <c r="W7" s="1727"/>
      <c r="X7" s="1728" t="s">
        <v>1</v>
      </c>
      <c r="Y7" s="1717"/>
      <c r="Z7" s="1717" t="s">
        <v>2</v>
      </c>
      <c r="AA7" s="1717"/>
      <c r="AB7" s="1717" t="s">
        <v>3</v>
      </c>
      <c r="AC7" s="1717"/>
      <c r="AD7" s="1717" t="s">
        <v>6228</v>
      </c>
      <c r="AE7" s="1718"/>
    </row>
    <row r="8" spans="2:31" ht="23.25" customHeight="1">
      <c r="B8" s="321">
        <v>1</v>
      </c>
      <c r="C8" s="1719" t="s">
        <v>9098</v>
      </c>
      <c r="D8" s="458"/>
      <c r="E8" s="458"/>
      <c r="F8" s="458"/>
      <c r="G8" s="458"/>
      <c r="H8" s="458"/>
      <c r="I8" s="458"/>
      <c r="J8" s="458"/>
      <c r="K8" s="458"/>
      <c r="L8" s="458"/>
      <c r="M8" s="458"/>
      <c r="N8" s="458"/>
      <c r="O8" s="458"/>
      <c r="P8" s="39">
        <v>0</v>
      </c>
      <c r="Q8" s="1720" t="s">
        <v>3710</v>
      </c>
      <c r="R8" s="1720"/>
      <c r="S8" s="1720"/>
      <c r="T8" s="1720"/>
      <c r="U8" s="1720"/>
      <c r="V8" s="1720"/>
      <c r="W8" s="1721"/>
      <c r="X8" s="375" t="str">
        <f>IF(急性期看護師!AC23="","",急性期看護師!AC23)</f>
        <v/>
      </c>
      <c r="Y8" s="458"/>
      <c r="Z8" s="458" t="str">
        <f>IF(回復期看護師!AC23="","",回復期看護師!AC23)</f>
        <v/>
      </c>
      <c r="AA8" s="458"/>
      <c r="AB8" s="458" t="str">
        <f>IF(回復期看護師!AF23="","",回復期看護師!AF23)</f>
        <v/>
      </c>
      <c r="AC8" s="458"/>
      <c r="AD8" s="458" t="str">
        <f>IF(生活期医師!AF31="","",生活期医師!AF31)</f>
        <v/>
      </c>
      <c r="AE8" s="1722"/>
    </row>
    <row r="9" spans="2:31" ht="23.25" customHeight="1">
      <c r="B9" s="321"/>
      <c r="C9" s="394"/>
      <c r="D9" s="383"/>
      <c r="E9" s="383"/>
      <c r="F9" s="383"/>
      <c r="G9" s="383"/>
      <c r="H9" s="383"/>
      <c r="I9" s="383"/>
      <c r="J9" s="383"/>
      <c r="K9" s="383"/>
      <c r="L9" s="383"/>
      <c r="M9" s="383"/>
      <c r="N9" s="383"/>
      <c r="O9" s="383"/>
      <c r="P9" s="33">
        <v>1</v>
      </c>
      <c r="Q9" s="1723" t="s">
        <v>3711</v>
      </c>
      <c r="R9" s="1723"/>
      <c r="S9" s="1723"/>
      <c r="T9" s="1723"/>
      <c r="U9" s="1723"/>
      <c r="V9" s="1723"/>
      <c r="W9" s="1724"/>
      <c r="X9" s="439"/>
      <c r="Y9" s="383"/>
      <c r="Z9" s="383"/>
      <c r="AA9" s="383"/>
      <c r="AB9" s="383"/>
      <c r="AC9" s="383"/>
      <c r="AD9" s="383"/>
      <c r="AE9" s="604"/>
    </row>
    <row r="10" spans="2:31" ht="23.25" customHeight="1">
      <c r="B10" s="321">
        <v>2</v>
      </c>
      <c r="C10" s="1733" t="s">
        <v>9308</v>
      </c>
      <c r="D10" s="1729"/>
      <c r="E10" s="1729"/>
      <c r="F10" s="1729"/>
      <c r="G10" s="1729"/>
      <c r="H10" s="1729"/>
      <c r="I10" s="1729"/>
      <c r="J10" s="1729"/>
      <c r="K10" s="1729"/>
      <c r="L10" s="1729"/>
      <c r="M10" s="1729"/>
      <c r="N10" s="1729"/>
      <c r="O10" s="1729"/>
      <c r="P10" s="40">
        <v>0</v>
      </c>
      <c r="Q10" s="1731" t="s">
        <v>3712</v>
      </c>
      <c r="R10" s="1731"/>
      <c r="S10" s="1731"/>
      <c r="T10" s="1731"/>
      <c r="U10" s="1731"/>
      <c r="V10" s="1731"/>
      <c r="W10" s="1732"/>
      <c r="X10" s="1734" t="str">
        <f>IF(急性期看護師!AC24="","",急性期看護師!AC24)</f>
        <v/>
      </c>
      <c r="Y10" s="1729"/>
      <c r="Z10" s="1729" t="str">
        <f>IF(回復期看護師!AC24="","",回復期看護師!AC24)</f>
        <v/>
      </c>
      <c r="AA10" s="1729"/>
      <c r="AB10" s="1729" t="str">
        <f>IF(回復期看護師!AF24="","",回復期看護師!AF24)</f>
        <v/>
      </c>
      <c r="AC10" s="1729"/>
      <c r="AD10" s="1729" t="str">
        <f>IF(生活期医師!AF32="","",生活期医師!AF32)</f>
        <v/>
      </c>
      <c r="AE10" s="1730"/>
    </row>
    <row r="11" spans="2:31" ht="23.25" customHeight="1">
      <c r="B11" s="321"/>
      <c r="C11" s="1733"/>
      <c r="D11" s="1729"/>
      <c r="E11" s="1729"/>
      <c r="F11" s="1729"/>
      <c r="G11" s="1729"/>
      <c r="H11" s="1729"/>
      <c r="I11" s="1729"/>
      <c r="J11" s="1729"/>
      <c r="K11" s="1729"/>
      <c r="L11" s="1729"/>
      <c r="M11" s="1729"/>
      <c r="N11" s="1729"/>
      <c r="O11" s="1729"/>
      <c r="P11" s="40">
        <v>1</v>
      </c>
      <c r="Q11" s="1731" t="s">
        <v>3713</v>
      </c>
      <c r="R11" s="1731"/>
      <c r="S11" s="1731"/>
      <c r="T11" s="1731"/>
      <c r="U11" s="1731"/>
      <c r="V11" s="1731"/>
      <c r="W11" s="1732"/>
      <c r="X11" s="1734"/>
      <c r="Y11" s="1729"/>
      <c r="Z11" s="1729"/>
      <c r="AA11" s="1729"/>
      <c r="AB11" s="1729"/>
      <c r="AC11" s="1729"/>
      <c r="AD11" s="1729"/>
      <c r="AE11" s="1730"/>
    </row>
    <row r="12" spans="2:31" ht="23.25" customHeight="1">
      <c r="B12" s="321">
        <v>3</v>
      </c>
      <c r="C12" s="394" t="s">
        <v>9099</v>
      </c>
      <c r="D12" s="383"/>
      <c r="E12" s="383"/>
      <c r="F12" s="383"/>
      <c r="G12" s="383"/>
      <c r="H12" s="383"/>
      <c r="I12" s="383"/>
      <c r="J12" s="383"/>
      <c r="K12" s="383"/>
      <c r="L12" s="383"/>
      <c r="M12" s="383"/>
      <c r="N12" s="383"/>
      <c r="O12" s="383"/>
      <c r="P12" s="33">
        <v>0</v>
      </c>
      <c r="Q12" s="1723" t="s">
        <v>3712</v>
      </c>
      <c r="R12" s="1723"/>
      <c r="S12" s="1723"/>
      <c r="T12" s="1723"/>
      <c r="U12" s="1723"/>
      <c r="V12" s="1723"/>
      <c r="W12" s="1724"/>
      <c r="X12" s="439" t="str">
        <f>IF(急性期看護師!AC25="","",急性期看護師!AC25)</f>
        <v/>
      </c>
      <c r="Y12" s="383"/>
      <c r="Z12" s="383" t="str">
        <f>IF(回復期看護師!AC25="","",回復期看護師!AC25)</f>
        <v/>
      </c>
      <c r="AA12" s="383"/>
      <c r="AB12" s="383" t="str">
        <f>IF(回復期看護師!AF25="","",回復期看護師!AF25)</f>
        <v/>
      </c>
      <c r="AC12" s="383"/>
      <c r="AD12" s="383" t="str">
        <f>IF(生活期医師!AF33="","",生活期医師!AF33)</f>
        <v/>
      </c>
      <c r="AE12" s="604"/>
    </row>
    <row r="13" spans="2:31" ht="23.25" customHeight="1">
      <c r="B13" s="321"/>
      <c r="C13" s="394"/>
      <c r="D13" s="383"/>
      <c r="E13" s="383"/>
      <c r="F13" s="383"/>
      <c r="G13" s="383"/>
      <c r="H13" s="383"/>
      <c r="I13" s="383"/>
      <c r="J13" s="383"/>
      <c r="K13" s="383"/>
      <c r="L13" s="383"/>
      <c r="M13" s="383"/>
      <c r="N13" s="383"/>
      <c r="O13" s="383"/>
      <c r="P13" s="33">
        <v>1</v>
      </c>
      <c r="Q13" s="1723" t="s">
        <v>9116</v>
      </c>
      <c r="R13" s="1723"/>
      <c r="S13" s="1723"/>
      <c r="T13" s="1723"/>
      <c r="U13" s="1723"/>
      <c r="V13" s="1723"/>
      <c r="W13" s="1724"/>
      <c r="X13" s="439"/>
      <c r="Y13" s="383"/>
      <c r="Z13" s="383"/>
      <c r="AA13" s="383"/>
      <c r="AB13" s="383"/>
      <c r="AC13" s="383"/>
      <c r="AD13" s="383"/>
      <c r="AE13" s="604"/>
    </row>
    <row r="14" spans="2:31" ht="23.25" customHeight="1">
      <c r="B14" s="321"/>
      <c r="C14" s="394"/>
      <c r="D14" s="383"/>
      <c r="E14" s="383"/>
      <c r="F14" s="383"/>
      <c r="G14" s="383"/>
      <c r="H14" s="383"/>
      <c r="I14" s="383"/>
      <c r="J14" s="383"/>
      <c r="K14" s="383"/>
      <c r="L14" s="383"/>
      <c r="M14" s="383"/>
      <c r="N14" s="383"/>
      <c r="O14" s="383"/>
      <c r="P14" s="33">
        <v>2</v>
      </c>
      <c r="Q14" s="1723" t="s">
        <v>3713</v>
      </c>
      <c r="R14" s="1723"/>
      <c r="S14" s="1723"/>
      <c r="T14" s="1723"/>
      <c r="U14" s="1723"/>
      <c r="V14" s="1723"/>
      <c r="W14" s="1724"/>
      <c r="X14" s="439"/>
      <c r="Y14" s="383"/>
      <c r="Z14" s="383"/>
      <c r="AA14" s="383"/>
      <c r="AB14" s="383"/>
      <c r="AC14" s="383"/>
      <c r="AD14" s="383"/>
      <c r="AE14" s="604"/>
    </row>
    <row r="15" spans="2:31" ht="23.25" customHeight="1">
      <c r="B15" s="321">
        <v>4</v>
      </c>
      <c r="C15" s="1733" t="s">
        <v>9100</v>
      </c>
      <c r="D15" s="1729"/>
      <c r="E15" s="1729"/>
      <c r="F15" s="1729"/>
      <c r="G15" s="1729"/>
      <c r="H15" s="1729"/>
      <c r="I15" s="1729"/>
      <c r="J15" s="1729"/>
      <c r="K15" s="1729"/>
      <c r="L15" s="1729"/>
      <c r="M15" s="1729"/>
      <c r="N15" s="1729"/>
      <c r="O15" s="1729"/>
      <c r="P15" s="40">
        <v>0</v>
      </c>
      <c r="Q15" s="1731" t="s">
        <v>3712</v>
      </c>
      <c r="R15" s="1731"/>
      <c r="S15" s="1731"/>
      <c r="T15" s="1731"/>
      <c r="U15" s="1731"/>
      <c r="V15" s="1731"/>
      <c r="W15" s="1732"/>
      <c r="X15" s="1734" t="str">
        <f>IF(急性期看護師!AC26="","",急性期看護師!AC26)</f>
        <v/>
      </c>
      <c r="Y15" s="1729"/>
      <c r="Z15" s="1729" t="str">
        <f>IF(回復期看護師!AC26="","",回復期看護師!AC26)</f>
        <v/>
      </c>
      <c r="AA15" s="1729"/>
      <c r="AB15" s="1729" t="str">
        <f>IF(回復期看護師!AF26="","",回復期看護師!AF26)</f>
        <v/>
      </c>
      <c r="AC15" s="1729"/>
      <c r="AD15" s="1729" t="str">
        <f>IF(生活期医師!AF34="","",生活期医師!AF34)</f>
        <v/>
      </c>
      <c r="AE15" s="1730"/>
    </row>
    <row r="16" spans="2:31" ht="23.25" customHeight="1">
      <c r="B16" s="321"/>
      <c r="C16" s="1733"/>
      <c r="D16" s="1729"/>
      <c r="E16" s="1729"/>
      <c r="F16" s="1729"/>
      <c r="G16" s="1729"/>
      <c r="H16" s="1729"/>
      <c r="I16" s="1729"/>
      <c r="J16" s="1729"/>
      <c r="K16" s="1729"/>
      <c r="L16" s="1729"/>
      <c r="M16" s="1729"/>
      <c r="N16" s="1729"/>
      <c r="O16" s="1729"/>
      <c r="P16" s="40">
        <v>1</v>
      </c>
      <c r="Q16" s="1731" t="s">
        <v>3713</v>
      </c>
      <c r="R16" s="1731"/>
      <c r="S16" s="1731"/>
      <c r="T16" s="1731"/>
      <c r="U16" s="1731"/>
      <c r="V16" s="1731"/>
      <c r="W16" s="1732"/>
      <c r="X16" s="1734"/>
      <c r="Y16" s="1729"/>
      <c r="Z16" s="1729"/>
      <c r="AA16" s="1729"/>
      <c r="AB16" s="1729"/>
      <c r="AC16" s="1729"/>
      <c r="AD16" s="1729"/>
      <c r="AE16" s="1730"/>
    </row>
    <row r="17" spans="2:31" ht="23.25" customHeight="1">
      <c r="B17" s="321">
        <v>5</v>
      </c>
      <c r="C17" s="394" t="s">
        <v>9101</v>
      </c>
      <c r="D17" s="383"/>
      <c r="E17" s="383"/>
      <c r="F17" s="383"/>
      <c r="G17" s="383"/>
      <c r="H17" s="383"/>
      <c r="I17" s="383"/>
      <c r="J17" s="383"/>
      <c r="K17" s="383"/>
      <c r="L17" s="383"/>
      <c r="M17" s="383"/>
      <c r="N17" s="383"/>
      <c r="O17" s="383"/>
      <c r="P17" s="33">
        <v>0</v>
      </c>
      <c r="Q17" s="1723" t="s">
        <v>3712</v>
      </c>
      <c r="R17" s="1723"/>
      <c r="S17" s="1723"/>
      <c r="T17" s="1723"/>
      <c r="U17" s="1723"/>
      <c r="V17" s="1723"/>
      <c r="W17" s="1724"/>
      <c r="X17" s="439" t="str">
        <f>IF(急性期看護師!AC27="","",急性期看護師!AC27)</f>
        <v/>
      </c>
      <c r="Y17" s="383"/>
      <c r="Z17" s="383" t="str">
        <f>IF(回復期看護師!AC27="","",回復期看護師!AC27)</f>
        <v/>
      </c>
      <c r="AA17" s="383"/>
      <c r="AB17" s="383" t="str">
        <f>IF(回復期看護師!AF27="","",回復期看護師!AF27)</f>
        <v/>
      </c>
      <c r="AC17" s="383"/>
      <c r="AD17" s="383" t="str">
        <f>IF(生活期医師!AF35="","",生活期医師!AF35)</f>
        <v/>
      </c>
      <c r="AE17" s="604"/>
    </row>
    <row r="18" spans="2:31" ht="23.25" customHeight="1">
      <c r="B18" s="321"/>
      <c r="C18" s="394"/>
      <c r="D18" s="383"/>
      <c r="E18" s="383"/>
      <c r="F18" s="383"/>
      <c r="G18" s="383"/>
      <c r="H18" s="383"/>
      <c r="I18" s="383"/>
      <c r="J18" s="383"/>
      <c r="K18" s="383"/>
      <c r="L18" s="383"/>
      <c r="M18" s="383"/>
      <c r="N18" s="383"/>
      <c r="O18" s="383"/>
      <c r="P18" s="33">
        <v>1</v>
      </c>
      <c r="Q18" s="1723" t="s">
        <v>9117</v>
      </c>
      <c r="R18" s="1723"/>
      <c r="S18" s="1723"/>
      <c r="T18" s="1723"/>
      <c r="U18" s="1723"/>
      <c r="V18" s="1723"/>
      <c r="W18" s="1724"/>
      <c r="X18" s="439"/>
      <c r="Y18" s="383"/>
      <c r="Z18" s="383"/>
      <c r="AA18" s="383"/>
      <c r="AB18" s="383"/>
      <c r="AC18" s="383"/>
      <c r="AD18" s="383"/>
      <c r="AE18" s="604"/>
    </row>
    <row r="19" spans="2:31" ht="23.25" customHeight="1">
      <c r="B19" s="321"/>
      <c r="C19" s="394"/>
      <c r="D19" s="383"/>
      <c r="E19" s="383"/>
      <c r="F19" s="383"/>
      <c r="G19" s="383"/>
      <c r="H19" s="383"/>
      <c r="I19" s="383"/>
      <c r="J19" s="383"/>
      <c r="K19" s="383"/>
      <c r="L19" s="383"/>
      <c r="M19" s="383"/>
      <c r="N19" s="383"/>
      <c r="O19" s="383"/>
      <c r="P19" s="33">
        <v>2</v>
      </c>
      <c r="Q19" s="1723" t="s">
        <v>3723</v>
      </c>
      <c r="R19" s="1723"/>
      <c r="S19" s="1723"/>
      <c r="T19" s="1723"/>
      <c r="U19" s="1723"/>
      <c r="V19" s="1723"/>
      <c r="W19" s="1724"/>
      <c r="X19" s="439"/>
      <c r="Y19" s="383"/>
      <c r="Z19" s="383"/>
      <c r="AA19" s="383"/>
      <c r="AB19" s="383"/>
      <c r="AC19" s="383"/>
      <c r="AD19" s="383"/>
      <c r="AE19" s="604"/>
    </row>
    <row r="20" spans="2:31" ht="23.25" customHeight="1">
      <c r="B20" s="321">
        <v>6</v>
      </c>
      <c r="C20" s="1733" t="s">
        <v>9102</v>
      </c>
      <c r="D20" s="1729"/>
      <c r="E20" s="1729"/>
      <c r="F20" s="1729"/>
      <c r="G20" s="1729"/>
      <c r="H20" s="1729"/>
      <c r="I20" s="1729"/>
      <c r="J20" s="1729"/>
      <c r="K20" s="1729"/>
      <c r="L20" s="1729"/>
      <c r="M20" s="1729"/>
      <c r="N20" s="1729"/>
      <c r="O20" s="1729"/>
      <c r="P20" s="40">
        <v>0</v>
      </c>
      <c r="Q20" s="1731" t="s">
        <v>3724</v>
      </c>
      <c r="R20" s="1731"/>
      <c r="S20" s="1731"/>
      <c r="T20" s="1731"/>
      <c r="U20" s="1731"/>
      <c r="V20" s="1731"/>
      <c r="W20" s="1732"/>
      <c r="X20" s="1734" t="str">
        <f>IF(急性期看護師!AC28="","",急性期看護師!AC28)</f>
        <v/>
      </c>
      <c r="Y20" s="1729"/>
      <c r="Z20" s="1729" t="str">
        <f>IF(回復期看護師!AC28="","",回復期看護師!AC28)</f>
        <v/>
      </c>
      <c r="AA20" s="1729"/>
      <c r="AB20" s="1729" t="str">
        <f>IF(回復期看護師!AF28="","",回復期看護師!AF28)</f>
        <v/>
      </c>
      <c r="AC20" s="1729"/>
      <c r="AD20" s="1729" t="str">
        <f>IF(生活期医師!AF36="","",生活期医師!AF36)</f>
        <v/>
      </c>
      <c r="AE20" s="1730"/>
    </row>
    <row r="21" spans="2:31" ht="23.25" customHeight="1">
      <c r="B21" s="321"/>
      <c r="C21" s="1733"/>
      <c r="D21" s="1729"/>
      <c r="E21" s="1729"/>
      <c r="F21" s="1729"/>
      <c r="G21" s="1729"/>
      <c r="H21" s="1729"/>
      <c r="I21" s="1729"/>
      <c r="J21" s="1729"/>
      <c r="K21" s="1729"/>
      <c r="L21" s="1729"/>
      <c r="M21" s="1729"/>
      <c r="N21" s="1729"/>
      <c r="O21" s="1729"/>
      <c r="P21" s="40">
        <v>1</v>
      </c>
      <c r="Q21" s="1731" t="s">
        <v>9118</v>
      </c>
      <c r="R21" s="1731"/>
      <c r="S21" s="1731"/>
      <c r="T21" s="1731"/>
      <c r="U21" s="1731"/>
      <c r="V21" s="1731"/>
      <c r="W21" s="1732"/>
      <c r="X21" s="1734"/>
      <c r="Y21" s="1729"/>
      <c r="Z21" s="1729"/>
      <c r="AA21" s="1729"/>
      <c r="AB21" s="1729"/>
      <c r="AC21" s="1729"/>
      <c r="AD21" s="1729"/>
      <c r="AE21" s="1730"/>
    </row>
    <row r="22" spans="2:31" ht="23.25" customHeight="1">
      <c r="B22" s="321"/>
      <c r="C22" s="1733"/>
      <c r="D22" s="1729"/>
      <c r="E22" s="1729"/>
      <c r="F22" s="1729"/>
      <c r="G22" s="1729"/>
      <c r="H22" s="1729"/>
      <c r="I22" s="1729"/>
      <c r="J22" s="1729"/>
      <c r="K22" s="1729"/>
      <c r="L22" s="1729"/>
      <c r="M22" s="1729"/>
      <c r="N22" s="1729"/>
      <c r="O22" s="1729"/>
      <c r="P22" s="40">
        <v>2</v>
      </c>
      <c r="Q22" s="1731" t="s">
        <v>3723</v>
      </c>
      <c r="R22" s="1731"/>
      <c r="S22" s="1731"/>
      <c r="T22" s="1731"/>
      <c r="U22" s="1731"/>
      <c r="V22" s="1731"/>
      <c r="W22" s="1732"/>
      <c r="X22" s="1734"/>
      <c r="Y22" s="1729"/>
      <c r="Z22" s="1729"/>
      <c r="AA22" s="1729"/>
      <c r="AB22" s="1729"/>
      <c r="AC22" s="1729"/>
      <c r="AD22" s="1729"/>
      <c r="AE22" s="1730"/>
    </row>
    <row r="23" spans="2:31" ht="23.25" customHeight="1">
      <c r="B23" s="321">
        <v>7</v>
      </c>
      <c r="C23" s="394" t="s">
        <v>9103</v>
      </c>
      <c r="D23" s="383"/>
      <c r="E23" s="383"/>
      <c r="F23" s="383"/>
      <c r="G23" s="383"/>
      <c r="H23" s="383"/>
      <c r="I23" s="383"/>
      <c r="J23" s="383"/>
      <c r="K23" s="383"/>
      <c r="L23" s="383"/>
      <c r="M23" s="383"/>
      <c r="N23" s="383"/>
      <c r="O23" s="383"/>
      <c r="P23" s="33">
        <v>0</v>
      </c>
      <c r="Q23" s="1723" t="s">
        <v>9111</v>
      </c>
      <c r="R23" s="1723"/>
      <c r="S23" s="1723"/>
      <c r="T23" s="1723"/>
      <c r="U23" s="1723"/>
      <c r="V23" s="1723"/>
      <c r="W23" s="1724"/>
      <c r="X23" s="439" t="str">
        <f>IF(急性期看護師!AC29="","",急性期看護師!AC29)</f>
        <v/>
      </c>
      <c r="Y23" s="383"/>
      <c r="Z23" s="383" t="str">
        <f>IF(回復期看護師!AC29="","",回復期看護師!AC29)</f>
        <v/>
      </c>
      <c r="AA23" s="383"/>
      <c r="AB23" s="383" t="str">
        <f>IF(回復期看護師!AF29="","",回復期看護師!AF29)</f>
        <v/>
      </c>
      <c r="AC23" s="383"/>
      <c r="AD23" s="383" t="str">
        <f>IF(生活期医師!AF37="","",生活期医師!AF37)</f>
        <v/>
      </c>
      <c r="AE23" s="604"/>
    </row>
    <row r="24" spans="2:31" ht="23.25" customHeight="1">
      <c r="B24" s="321"/>
      <c r="C24" s="394"/>
      <c r="D24" s="383"/>
      <c r="E24" s="383"/>
      <c r="F24" s="383"/>
      <c r="G24" s="383"/>
      <c r="H24" s="383"/>
      <c r="I24" s="383"/>
      <c r="J24" s="383"/>
      <c r="K24" s="383"/>
      <c r="L24" s="383"/>
      <c r="M24" s="383"/>
      <c r="N24" s="383"/>
      <c r="O24" s="383"/>
      <c r="P24" s="33">
        <v>1</v>
      </c>
      <c r="Q24" s="1723" t="s">
        <v>8077</v>
      </c>
      <c r="R24" s="1723"/>
      <c r="S24" s="1723"/>
      <c r="T24" s="1723"/>
      <c r="U24" s="1723"/>
      <c r="V24" s="1723"/>
      <c r="W24" s="1724"/>
      <c r="X24" s="439"/>
      <c r="Y24" s="383"/>
      <c r="Z24" s="383"/>
      <c r="AA24" s="383"/>
      <c r="AB24" s="383"/>
      <c r="AC24" s="383"/>
      <c r="AD24" s="383"/>
      <c r="AE24" s="604"/>
    </row>
    <row r="25" spans="2:31" ht="23.25" customHeight="1">
      <c r="B25" s="321">
        <v>8</v>
      </c>
      <c r="C25" s="1733" t="s">
        <v>9104</v>
      </c>
      <c r="D25" s="1729"/>
      <c r="E25" s="1729"/>
      <c r="F25" s="1729"/>
      <c r="G25" s="1729"/>
      <c r="H25" s="1729"/>
      <c r="I25" s="1729"/>
      <c r="J25" s="1729"/>
      <c r="K25" s="1729"/>
      <c r="L25" s="1729"/>
      <c r="M25" s="1729"/>
      <c r="N25" s="1729"/>
      <c r="O25" s="1729"/>
      <c r="P25" s="40">
        <v>0</v>
      </c>
      <c r="Q25" s="1731" t="s">
        <v>3724</v>
      </c>
      <c r="R25" s="1731"/>
      <c r="S25" s="1731"/>
      <c r="T25" s="1731"/>
      <c r="U25" s="1731"/>
      <c r="V25" s="1731"/>
      <c r="W25" s="1732"/>
      <c r="X25" s="1734" t="str">
        <f>IF(急性期看護師!AC30="","",急性期看護師!AC30)</f>
        <v/>
      </c>
      <c r="Y25" s="1729"/>
      <c r="Z25" s="1729" t="str">
        <f>IF(回復期看護師!AC30="","",回復期看護師!AC30)</f>
        <v/>
      </c>
      <c r="AA25" s="1729"/>
      <c r="AB25" s="1729" t="str">
        <f>IF(回復期看護師!AF30="","",回復期看護師!AF30)</f>
        <v/>
      </c>
      <c r="AC25" s="1729"/>
      <c r="AD25" s="1729" t="str">
        <f>IF(生活期医師!AF38="","",生活期医師!AF38)</f>
        <v/>
      </c>
      <c r="AE25" s="1730"/>
    </row>
    <row r="26" spans="2:31" ht="23.25" customHeight="1">
      <c r="B26" s="321"/>
      <c r="C26" s="1733"/>
      <c r="D26" s="1729"/>
      <c r="E26" s="1729"/>
      <c r="F26" s="1729"/>
      <c r="G26" s="1729"/>
      <c r="H26" s="1729"/>
      <c r="I26" s="1729"/>
      <c r="J26" s="1729"/>
      <c r="K26" s="1729"/>
      <c r="L26" s="1729"/>
      <c r="M26" s="1729"/>
      <c r="N26" s="1729"/>
      <c r="O26" s="1729"/>
      <c r="P26" s="40">
        <v>1</v>
      </c>
      <c r="Q26" s="1731" t="s">
        <v>3723</v>
      </c>
      <c r="R26" s="1731"/>
      <c r="S26" s="1731"/>
      <c r="T26" s="1731"/>
      <c r="U26" s="1731"/>
      <c r="V26" s="1731"/>
      <c r="W26" s="1732"/>
      <c r="X26" s="1734"/>
      <c r="Y26" s="1729"/>
      <c r="Z26" s="1729"/>
      <c r="AA26" s="1729"/>
      <c r="AB26" s="1729"/>
      <c r="AC26" s="1729"/>
      <c r="AD26" s="1729"/>
      <c r="AE26" s="1730"/>
    </row>
    <row r="27" spans="2:31" ht="23.25" customHeight="1">
      <c r="B27" s="321">
        <v>9</v>
      </c>
      <c r="C27" s="394" t="s">
        <v>9105</v>
      </c>
      <c r="D27" s="383"/>
      <c r="E27" s="383"/>
      <c r="F27" s="383"/>
      <c r="G27" s="383"/>
      <c r="H27" s="383"/>
      <c r="I27" s="383"/>
      <c r="J27" s="383"/>
      <c r="K27" s="383"/>
      <c r="L27" s="383"/>
      <c r="M27" s="383"/>
      <c r="N27" s="383"/>
      <c r="O27" s="383"/>
      <c r="P27" s="33">
        <v>0</v>
      </c>
      <c r="Q27" s="1723" t="s">
        <v>9111</v>
      </c>
      <c r="R27" s="1723"/>
      <c r="S27" s="1723"/>
      <c r="T27" s="1723"/>
      <c r="U27" s="1723"/>
      <c r="V27" s="1723"/>
      <c r="W27" s="1724"/>
      <c r="X27" s="439" t="str">
        <f>IF(急性期看護師!AC31="","",急性期看護師!AC31)</f>
        <v/>
      </c>
      <c r="Y27" s="383"/>
      <c r="Z27" s="383" t="str">
        <f>IF(回復期看護師!AC31="","",回復期看護師!AC31)</f>
        <v/>
      </c>
      <c r="AA27" s="383"/>
      <c r="AB27" s="383" t="str">
        <f>IF(回復期看護師!AF31="","",回復期看護師!AF31)</f>
        <v/>
      </c>
      <c r="AC27" s="383"/>
      <c r="AD27" s="383" t="str">
        <f>IF(生活期医師!AF39="","",生活期医師!AF39)</f>
        <v/>
      </c>
      <c r="AE27" s="604"/>
    </row>
    <row r="28" spans="2:31" ht="23.25" customHeight="1">
      <c r="B28" s="321"/>
      <c r="C28" s="394"/>
      <c r="D28" s="383"/>
      <c r="E28" s="383"/>
      <c r="F28" s="383"/>
      <c r="G28" s="383"/>
      <c r="H28" s="383"/>
      <c r="I28" s="383"/>
      <c r="J28" s="383"/>
      <c r="K28" s="383"/>
      <c r="L28" s="383"/>
      <c r="M28" s="383"/>
      <c r="N28" s="383"/>
      <c r="O28" s="383"/>
      <c r="P28" s="33">
        <v>1</v>
      </c>
      <c r="Q28" s="1723" t="s">
        <v>9119</v>
      </c>
      <c r="R28" s="1723"/>
      <c r="S28" s="1723"/>
      <c r="T28" s="1723"/>
      <c r="U28" s="1723"/>
      <c r="V28" s="1723"/>
      <c r="W28" s="1724"/>
      <c r="X28" s="439"/>
      <c r="Y28" s="383"/>
      <c r="Z28" s="383"/>
      <c r="AA28" s="383"/>
      <c r="AB28" s="383"/>
      <c r="AC28" s="383"/>
      <c r="AD28" s="383"/>
      <c r="AE28" s="604"/>
    </row>
    <row r="29" spans="2:31" ht="23.25" customHeight="1">
      <c r="B29" s="321"/>
      <c r="C29" s="394"/>
      <c r="D29" s="383"/>
      <c r="E29" s="383"/>
      <c r="F29" s="383"/>
      <c r="G29" s="383"/>
      <c r="H29" s="383"/>
      <c r="I29" s="383"/>
      <c r="J29" s="383"/>
      <c r="K29" s="383"/>
      <c r="L29" s="383"/>
      <c r="M29" s="383"/>
      <c r="N29" s="383"/>
      <c r="O29" s="383"/>
      <c r="P29" s="33">
        <v>2</v>
      </c>
      <c r="Q29" s="1723" t="s">
        <v>9122</v>
      </c>
      <c r="R29" s="1723"/>
      <c r="S29" s="1723"/>
      <c r="T29" s="1723"/>
      <c r="U29" s="1723"/>
      <c r="V29" s="1723"/>
      <c r="W29" s="1724"/>
      <c r="X29" s="439"/>
      <c r="Y29" s="383"/>
      <c r="Z29" s="383"/>
      <c r="AA29" s="383"/>
      <c r="AB29" s="383"/>
      <c r="AC29" s="383"/>
      <c r="AD29" s="383"/>
      <c r="AE29" s="604"/>
    </row>
    <row r="30" spans="2:31" ht="23.25" customHeight="1">
      <c r="B30" s="321">
        <v>10</v>
      </c>
      <c r="C30" s="1733" t="s">
        <v>9106</v>
      </c>
      <c r="D30" s="1729"/>
      <c r="E30" s="1729"/>
      <c r="F30" s="1729"/>
      <c r="G30" s="1729"/>
      <c r="H30" s="1729"/>
      <c r="I30" s="1729"/>
      <c r="J30" s="1729"/>
      <c r="K30" s="1729"/>
      <c r="L30" s="1729"/>
      <c r="M30" s="1729"/>
      <c r="N30" s="1729"/>
      <c r="O30" s="1729"/>
      <c r="P30" s="40">
        <v>0</v>
      </c>
      <c r="Q30" s="1731" t="s">
        <v>9111</v>
      </c>
      <c r="R30" s="1731"/>
      <c r="S30" s="1731"/>
      <c r="T30" s="1731"/>
      <c r="U30" s="1731"/>
      <c r="V30" s="1731"/>
      <c r="W30" s="1732"/>
      <c r="X30" s="1734" t="str">
        <f>IF(急性期看護師!AC32="","",急性期看護師!AC32)</f>
        <v/>
      </c>
      <c r="Y30" s="1729"/>
      <c r="Z30" s="1729" t="str">
        <f>IF(回復期看護師!AC32="","",回復期看護師!AC32)</f>
        <v/>
      </c>
      <c r="AA30" s="1729"/>
      <c r="AB30" s="1729" t="str">
        <f>IF(回復期看護師!AF32="","",回復期看護師!AF32)</f>
        <v/>
      </c>
      <c r="AC30" s="1729"/>
      <c r="AD30" s="1729" t="str">
        <f>IF(生活期医師!AF40="","",生活期医師!AF40)</f>
        <v/>
      </c>
      <c r="AE30" s="1730"/>
    </row>
    <row r="31" spans="2:31" ht="23.25" customHeight="1">
      <c r="B31" s="321"/>
      <c r="C31" s="1733"/>
      <c r="D31" s="1729"/>
      <c r="E31" s="1729"/>
      <c r="F31" s="1729"/>
      <c r="G31" s="1729"/>
      <c r="H31" s="1729"/>
      <c r="I31" s="1729"/>
      <c r="J31" s="1729"/>
      <c r="K31" s="1729"/>
      <c r="L31" s="1729"/>
      <c r="M31" s="1729"/>
      <c r="N31" s="1729"/>
      <c r="O31" s="1729"/>
      <c r="P31" s="40">
        <v>1</v>
      </c>
      <c r="Q31" s="1731" t="s">
        <v>9119</v>
      </c>
      <c r="R31" s="1731"/>
      <c r="S31" s="1731"/>
      <c r="T31" s="1731"/>
      <c r="U31" s="1731"/>
      <c r="V31" s="1731"/>
      <c r="W31" s="1732"/>
      <c r="X31" s="1734"/>
      <c r="Y31" s="1729"/>
      <c r="Z31" s="1729"/>
      <c r="AA31" s="1729"/>
      <c r="AB31" s="1729"/>
      <c r="AC31" s="1729"/>
      <c r="AD31" s="1729"/>
      <c r="AE31" s="1730"/>
    </row>
    <row r="32" spans="2:31" ht="23.25" customHeight="1">
      <c r="B32" s="321"/>
      <c r="C32" s="1733"/>
      <c r="D32" s="1729"/>
      <c r="E32" s="1729"/>
      <c r="F32" s="1729"/>
      <c r="G32" s="1729"/>
      <c r="H32" s="1729"/>
      <c r="I32" s="1729"/>
      <c r="J32" s="1729"/>
      <c r="K32" s="1729"/>
      <c r="L32" s="1729"/>
      <c r="M32" s="1729"/>
      <c r="N32" s="1729"/>
      <c r="O32" s="1729"/>
      <c r="P32" s="40">
        <v>2</v>
      </c>
      <c r="Q32" s="1731" t="s">
        <v>9122</v>
      </c>
      <c r="R32" s="1731"/>
      <c r="S32" s="1731"/>
      <c r="T32" s="1731"/>
      <c r="U32" s="1731"/>
      <c r="V32" s="1731"/>
      <c r="W32" s="1732"/>
      <c r="X32" s="1734"/>
      <c r="Y32" s="1729"/>
      <c r="Z32" s="1729"/>
      <c r="AA32" s="1729"/>
      <c r="AB32" s="1729"/>
      <c r="AC32" s="1729"/>
      <c r="AD32" s="1729"/>
      <c r="AE32" s="1730"/>
    </row>
    <row r="33" spans="2:31" ht="23.25" customHeight="1">
      <c r="B33" s="321">
        <v>11</v>
      </c>
      <c r="C33" s="394" t="s">
        <v>9107</v>
      </c>
      <c r="D33" s="383"/>
      <c r="E33" s="383"/>
      <c r="F33" s="383"/>
      <c r="G33" s="383"/>
      <c r="H33" s="383"/>
      <c r="I33" s="383"/>
      <c r="J33" s="383"/>
      <c r="K33" s="383"/>
      <c r="L33" s="383"/>
      <c r="M33" s="383"/>
      <c r="N33" s="383"/>
      <c r="O33" s="383"/>
      <c r="P33" s="33">
        <v>0</v>
      </c>
      <c r="Q33" s="1723" t="s">
        <v>3724</v>
      </c>
      <c r="R33" s="1723"/>
      <c r="S33" s="1723"/>
      <c r="T33" s="1723"/>
      <c r="U33" s="1723"/>
      <c r="V33" s="1723"/>
      <c r="W33" s="1724"/>
      <c r="X33" s="439" t="str">
        <f>IF(急性期看護師!AC33="","",急性期看護師!AC33)</f>
        <v/>
      </c>
      <c r="Y33" s="383"/>
      <c r="Z33" s="383" t="str">
        <f>IF(回復期看護師!AC33="","",回復期看護師!AC33)</f>
        <v/>
      </c>
      <c r="AA33" s="383"/>
      <c r="AB33" s="383" t="str">
        <f>IF(回復期看護師!AF33="","",回復期看護師!AF33)</f>
        <v/>
      </c>
      <c r="AC33" s="383"/>
      <c r="AD33" s="383" t="str">
        <f>IF(生活期医師!AF41="","",生活期医師!AF41)</f>
        <v/>
      </c>
      <c r="AE33" s="604"/>
    </row>
    <row r="34" spans="2:31" ht="23.25" customHeight="1">
      <c r="B34" s="321"/>
      <c r="C34" s="394"/>
      <c r="D34" s="383"/>
      <c r="E34" s="383"/>
      <c r="F34" s="383"/>
      <c r="G34" s="383"/>
      <c r="H34" s="383"/>
      <c r="I34" s="383"/>
      <c r="J34" s="383"/>
      <c r="K34" s="383"/>
      <c r="L34" s="383"/>
      <c r="M34" s="383"/>
      <c r="N34" s="383"/>
      <c r="O34" s="383"/>
      <c r="P34" s="33">
        <v>1</v>
      </c>
      <c r="Q34" s="1723" t="s">
        <v>9120</v>
      </c>
      <c r="R34" s="1723"/>
      <c r="S34" s="1723"/>
      <c r="T34" s="1723"/>
      <c r="U34" s="1723"/>
      <c r="V34" s="1723"/>
      <c r="W34" s="1724"/>
      <c r="X34" s="439"/>
      <c r="Y34" s="383"/>
      <c r="Z34" s="383"/>
      <c r="AA34" s="383"/>
      <c r="AB34" s="383"/>
      <c r="AC34" s="383"/>
      <c r="AD34" s="383"/>
      <c r="AE34" s="604"/>
    </row>
    <row r="35" spans="2:31" ht="23.25" customHeight="1">
      <c r="B35" s="321"/>
      <c r="C35" s="394"/>
      <c r="D35" s="383"/>
      <c r="E35" s="383"/>
      <c r="F35" s="383"/>
      <c r="G35" s="383"/>
      <c r="H35" s="383"/>
      <c r="I35" s="383"/>
      <c r="J35" s="383"/>
      <c r="K35" s="383"/>
      <c r="L35" s="383"/>
      <c r="M35" s="383"/>
      <c r="N35" s="383"/>
      <c r="O35" s="383"/>
      <c r="P35" s="33">
        <v>2</v>
      </c>
      <c r="Q35" s="1723" t="s">
        <v>3725</v>
      </c>
      <c r="R35" s="1723"/>
      <c r="S35" s="1723"/>
      <c r="T35" s="1723"/>
      <c r="U35" s="1723"/>
      <c r="V35" s="1723"/>
      <c r="W35" s="1724"/>
      <c r="X35" s="439"/>
      <c r="Y35" s="383"/>
      <c r="Z35" s="383"/>
      <c r="AA35" s="383"/>
      <c r="AB35" s="383"/>
      <c r="AC35" s="383"/>
      <c r="AD35" s="383"/>
      <c r="AE35" s="604"/>
    </row>
    <row r="36" spans="2:31" ht="23.25" customHeight="1">
      <c r="B36" s="321">
        <v>12</v>
      </c>
      <c r="C36" s="1733" t="s">
        <v>9108</v>
      </c>
      <c r="D36" s="1729"/>
      <c r="E36" s="1729"/>
      <c r="F36" s="1729"/>
      <c r="G36" s="1729"/>
      <c r="H36" s="1729"/>
      <c r="I36" s="1729"/>
      <c r="J36" s="1729"/>
      <c r="K36" s="1729"/>
      <c r="L36" s="1729"/>
      <c r="M36" s="1729"/>
      <c r="N36" s="1729"/>
      <c r="O36" s="1729"/>
      <c r="P36" s="40">
        <v>0</v>
      </c>
      <c r="Q36" s="1731" t="s">
        <v>3726</v>
      </c>
      <c r="R36" s="1731"/>
      <c r="S36" s="1731"/>
      <c r="T36" s="1731"/>
      <c r="U36" s="1731"/>
      <c r="V36" s="1731"/>
      <c r="W36" s="1732"/>
      <c r="X36" s="1734" t="str">
        <f>IF(急性期看護師!AC34="","",急性期看護師!AC34)</f>
        <v/>
      </c>
      <c r="Y36" s="1729"/>
      <c r="Z36" s="1729" t="str">
        <f>IF(回復期看護師!AC34="","",回復期看護師!AC34)</f>
        <v/>
      </c>
      <c r="AA36" s="1729"/>
      <c r="AB36" s="1729" t="str">
        <f>IF(回復期看護師!AF34="","",回復期看護師!AF34)</f>
        <v/>
      </c>
      <c r="AC36" s="1729"/>
      <c r="AD36" s="1729" t="str">
        <f>IF(生活期医師!AF42="","",生活期医師!AF42)</f>
        <v/>
      </c>
      <c r="AE36" s="1730"/>
    </row>
    <row r="37" spans="2:31" ht="23.25" customHeight="1">
      <c r="B37" s="321"/>
      <c r="C37" s="1733"/>
      <c r="D37" s="1729"/>
      <c r="E37" s="1729"/>
      <c r="F37" s="1729"/>
      <c r="G37" s="1729"/>
      <c r="H37" s="1729"/>
      <c r="I37" s="1729"/>
      <c r="J37" s="1729"/>
      <c r="K37" s="1729"/>
      <c r="L37" s="1729"/>
      <c r="M37" s="1729"/>
      <c r="N37" s="1729"/>
      <c r="O37" s="1729"/>
      <c r="P37" s="40">
        <v>1</v>
      </c>
      <c r="Q37" s="1731" t="s">
        <v>3727</v>
      </c>
      <c r="R37" s="1731"/>
      <c r="S37" s="1731"/>
      <c r="T37" s="1731"/>
      <c r="U37" s="1731"/>
      <c r="V37" s="1731"/>
      <c r="W37" s="1732"/>
      <c r="X37" s="1734"/>
      <c r="Y37" s="1729"/>
      <c r="Z37" s="1729"/>
      <c r="AA37" s="1729"/>
      <c r="AB37" s="1729"/>
      <c r="AC37" s="1729"/>
      <c r="AD37" s="1729"/>
      <c r="AE37" s="1730"/>
    </row>
    <row r="38" spans="2:31" ht="23.25" customHeight="1">
      <c r="B38" s="321">
        <v>13</v>
      </c>
      <c r="C38" s="394" t="s">
        <v>9109</v>
      </c>
      <c r="D38" s="383"/>
      <c r="E38" s="383"/>
      <c r="F38" s="383"/>
      <c r="G38" s="383"/>
      <c r="H38" s="383"/>
      <c r="I38" s="383"/>
      <c r="J38" s="383"/>
      <c r="K38" s="383"/>
      <c r="L38" s="383"/>
      <c r="M38" s="383"/>
      <c r="N38" s="383"/>
      <c r="O38" s="383"/>
      <c r="P38" s="33">
        <v>0</v>
      </c>
      <c r="Q38" s="1723" t="s">
        <v>3728</v>
      </c>
      <c r="R38" s="1723"/>
      <c r="S38" s="1723"/>
      <c r="T38" s="1723"/>
      <c r="U38" s="1723"/>
      <c r="V38" s="1723"/>
      <c r="W38" s="1724"/>
      <c r="X38" s="439" t="str">
        <f>IF(急性期看護師!AC35="","",急性期看護師!AC35)</f>
        <v/>
      </c>
      <c r="Y38" s="383"/>
      <c r="Z38" s="383" t="str">
        <f>IF(回復期看護師!AC35="","",回復期看護師!AC35)</f>
        <v/>
      </c>
      <c r="AA38" s="383"/>
      <c r="AB38" s="383" t="str">
        <f>IF(回復期看護師!AF35="","",回復期看護師!AF35)</f>
        <v/>
      </c>
      <c r="AC38" s="383"/>
      <c r="AD38" s="383" t="str">
        <f>IF(生活期医師!AF43="","",生活期医師!AF43)</f>
        <v/>
      </c>
      <c r="AE38" s="604"/>
    </row>
    <row r="39" spans="2:31" ht="23.25" customHeight="1" thickBot="1">
      <c r="B39" s="321"/>
      <c r="C39" s="401"/>
      <c r="D39" s="382"/>
      <c r="E39" s="382"/>
      <c r="F39" s="382"/>
      <c r="G39" s="382"/>
      <c r="H39" s="382"/>
      <c r="I39" s="382"/>
      <c r="J39" s="382"/>
      <c r="K39" s="382"/>
      <c r="L39" s="382"/>
      <c r="M39" s="382"/>
      <c r="N39" s="382"/>
      <c r="O39" s="382"/>
      <c r="P39" s="44">
        <v>1</v>
      </c>
      <c r="Q39" s="1743" t="s">
        <v>3729</v>
      </c>
      <c r="R39" s="1743"/>
      <c r="S39" s="1743"/>
      <c r="T39" s="1743"/>
      <c r="U39" s="1743"/>
      <c r="V39" s="1743"/>
      <c r="W39" s="1744"/>
      <c r="X39" s="459"/>
      <c r="Y39" s="382"/>
      <c r="Z39" s="382"/>
      <c r="AA39" s="382"/>
      <c r="AB39" s="382"/>
      <c r="AC39" s="382"/>
      <c r="AD39" s="382"/>
      <c r="AE39" s="602"/>
    </row>
    <row r="40" spans="2:31" ht="23.25" customHeight="1">
      <c r="C40" s="1739" t="s">
        <v>9236</v>
      </c>
      <c r="D40" s="1735"/>
      <c r="E40" s="1735"/>
      <c r="F40" s="1735"/>
      <c r="G40" s="1735"/>
      <c r="H40" s="1735"/>
      <c r="I40" s="1735"/>
      <c r="J40" s="1735"/>
      <c r="K40" s="1735"/>
      <c r="L40" s="1735"/>
      <c r="M40" s="1735"/>
      <c r="N40" s="1735"/>
      <c r="O40" s="1735"/>
      <c r="P40" s="1735"/>
      <c r="Q40" s="1735"/>
      <c r="R40" s="1735"/>
      <c r="S40" s="1735"/>
      <c r="T40" s="1735"/>
      <c r="U40" s="1735"/>
      <c r="V40" s="1735"/>
      <c r="W40" s="1736"/>
      <c r="X40" s="1741">
        <f>SUM(X8:Y39)</f>
        <v>0</v>
      </c>
      <c r="Y40" s="1735"/>
      <c r="Z40" s="1735">
        <f>SUM(Z8:AA39)</f>
        <v>0</v>
      </c>
      <c r="AA40" s="1735"/>
      <c r="AB40" s="1735">
        <f>SUM(AB8:AC39)</f>
        <v>0</v>
      </c>
      <c r="AC40" s="1735"/>
      <c r="AD40" s="1735" t="str">
        <f>IF(SUM(AD8:AE39)=0,"",SUM(AD8:AE39))</f>
        <v/>
      </c>
      <c r="AE40" s="1736"/>
    </row>
    <row r="41" spans="2:31" ht="23.25" customHeight="1" thickBot="1">
      <c r="C41" s="1740"/>
      <c r="D41" s="1737"/>
      <c r="E41" s="1737"/>
      <c r="F41" s="1737"/>
      <c r="G41" s="1737"/>
      <c r="H41" s="1737"/>
      <c r="I41" s="1737"/>
      <c r="J41" s="1737"/>
      <c r="K41" s="1737"/>
      <c r="L41" s="1737"/>
      <c r="M41" s="1737"/>
      <c r="N41" s="1737"/>
      <c r="O41" s="1737"/>
      <c r="P41" s="1737"/>
      <c r="Q41" s="1737"/>
      <c r="R41" s="1737"/>
      <c r="S41" s="1737"/>
      <c r="T41" s="1737"/>
      <c r="U41" s="1737"/>
      <c r="V41" s="1737"/>
      <c r="W41" s="1738"/>
      <c r="X41" s="1742"/>
      <c r="Y41" s="1737"/>
      <c r="Z41" s="1737"/>
      <c r="AA41" s="1737"/>
      <c r="AB41" s="1737"/>
      <c r="AC41" s="1737"/>
      <c r="AD41" s="1737"/>
      <c r="AE41" s="1738"/>
    </row>
    <row r="42" spans="2:31" ht="23.25" customHeight="1">
      <c r="Z42" s="321"/>
      <c r="AA42" s="321"/>
      <c r="AB42" s="321"/>
      <c r="AC42" s="321"/>
      <c r="AD42" s="321"/>
      <c r="AE42" s="321"/>
    </row>
  </sheetData>
  <sheetProtection password="C724" sheet="1" selectLockedCells="1"/>
  <customSheetViews>
    <customSheetView guid="{BD673287-A10F-4068-ABD9-63827D97DB26}" showGridLines="0" topLeftCell="B1">
      <pageMargins left="0.23622047244094491" right="0.23622047244094491" top="0.35433070866141736" bottom="0.55118110236220474" header="0.31496062992125984" footer="0.31496062992125984"/>
      <printOptions horizontalCentered="1"/>
      <pageSetup paperSize="9" scale="86" orientation="portrait" r:id="rId1"/>
      <headerFooter>
        <oddFooter>&amp;C京都府脳卒中地域連携パス</oddFooter>
      </headerFooter>
    </customSheetView>
    <customSheetView guid="{FF958D2F-9903-489A-8E2E-7F86E054E683}" showGridLines="0" topLeftCell="B1">
      <pageMargins left="0.23622047244094491" right="0.23622047244094491" top="0.35433070866141736" bottom="0.55118110236220474" header="0.31496062992125984" footer="0.31496062992125984"/>
      <printOptions horizontalCentered="1"/>
      <pageSetup paperSize="9" scale="86" orientation="portrait" r:id="rId2"/>
      <headerFooter>
        <oddFooter>&amp;C京都府脳卒中地域連携パス</oddFooter>
      </headerFooter>
    </customSheetView>
    <customSheetView guid="{D639767C-AAF5-43B7-B827-8C53261E766A}" showGridLines="0" topLeftCell="B1">
      <pageMargins left="0.23622047244094491" right="0.23622047244094491" top="0.35433070866141736" bottom="0.55118110236220474" header="0.31496062992125984" footer="0.31496062992125984"/>
      <printOptions horizontalCentered="1"/>
      <pageSetup paperSize="9" scale="86" orientation="portrait" r:id="rId3"/>
      <headerFooter>
        <oddFooter>&amp;C京都府脳卒中地域連携パス</oddFooter>
      </headerFooter>
    </customSheetView>
    <customSheetView guid="{88F1D327-FFB5-4F25-B49B-DDD0F9774A98}" showGridLines="0">
      <pageMargins left="0.23622047244094491" right="0.23622047244094491" top="0.35433070866141736" bottom="0.55118110236220474" header="0.31496062992125984" footer="0.31496062992125984"/>
      <printOptions horizontalCentered="1"/>
      <pageSetup paperSize="9" scale="86" orientation="portrait" r:id="rId4"/>
      <headerFooter>
        <oddFooter>&amp;C京都府脳卒中地域連携パス</oddFooter>
      </headerFooter>
    </customSheetView>
    <customSheetView guid="{974C7168-E865-490F-B85C-3CD4E07AE638}" showGridLines="0">
      <pageMargins left="0.23622047244094491" right="0.23622047244094491" top="0.35433070866141736" bottom="0.55118110236220474" header="0.31496062992125984" footer="0.31496062992125984"/>
      <printOptions horizontalCentered="1"/>
      <pageSetup paperSize="9" scale="86" orientation="portrait" r:id="rId5"/>
      <headerFooter>
        <oddFooter>&amp;C京都府脳卒中地域連携パス</oddFooter>
      </headerFooter>
    </customSheetView>
    <customSheetView guid="{72EBFE53-015F-4AF5-85E5-6EE368152204}" showGridLines="0">
      <pageMargins left="0.23622047244094491" right="0.23622047244094491" top="0.35433070866141736" bottom="0.55118110236220474" header="0.31496062992125984" footer="0.31496062992125984"/>
      <printOptions horizontalCentered="1"/>
      <pageSetup paperSize="9" scale="86" orientation="portrait" r:id="rId6"/>
      <headerFooter>
        <oddFooter>&amp;C京都府医師会地域連携パス</oddFooter>
      </headerFooter>
    </customSheetView>
    <customSheetView guid="{BFAD5E82-91BD-4865-8828-7A5CD3B0AD02}" showGridLines="0" topLeftCell="B1">
      <pageMargins left="0.23622047244094491" right="0.23622047244094491" top="0.35433070866141736" bottom="0.55118110236220474" header="0.31496062992125984" footer="0.31496062992125984"/>
      <printOptions horizontalCentered="1"/>
      <pageSetup paperSize="9" scale="86" orientation="portrait" r:id="rId7"/>
      <headerFooter>
        <oddFooter>&amp;C京都府脳卒中地域連携パス</oddFooter>
      </headerFooter>
    </customSheetView>
    <customSheetView guid="{DA3E2843-7809-455C-A4BC-B15E27031169}" showGridLines="0" topLeftCell="B1">
      <pageMargins left="0.23622047244094491" right="0.23622047244094491" top="0.35433070866141736" bottom="0.55118110236220474" header="0.31496062992125984" footer="0.31496062992125984"/>
      <printOptions horizontalCentered="1"/>
      <pageSetup paperSize="9" scale="86" orientation="portrait" r:id="rId8"/>
      <headerFooter>
        <oddFooter>&amp;C京都府脳卒中地域連携パス</oddFooter>
      </headerFooter>
    </customSheetView>
  </customSheetViews>
  <mergeCells count="127">
    <mergeCell ref="AD40:AE41"/>
    <mergeCell ref="Z42:AE42"/>
    <mergeCell ref="C40:W41"/>
    <mergeCell ref="X40:Y41"/>
    <mergeCell ref="Z40:AA41"/>
    <mergeCell ref="AB40:AC41"/>
    <mergeCell ref="Q39:W39"/>
    <mergeCell ref="AB36:AC37"/>
    <mergeCell ref="AD36:AE37"/>
    <mergeCell ref="Q37:W37"/>
    <mergeCell ref="AB38:AC39"/>
    <mergeCell ref="AD38:AE39"/>
    <mergeCell ref="B36:B37"/>
    <mergeCell ref="C36:O37"/>
    <mergeCell ref="Q36:W36"/>
    <mergeCell ref="X36:Y37"/>
    <mergeCell ref="B38:B39"/>
    <mergeCell ref="C38:O39"/>
    <mergeCell ref="Q38:W38"/>
    <mergeCell ref="X38:Y39"/>
    <mergeCell ref="Z36:AA37"/>
    <mergeCell ref="Z38:AA39"/>
    <mergeCell ref="Z33:AA35"/>
    <mergeCell ref="AB33:AC35"/>
    <mergeCell ref="AD33:AE35"/>
    <mergeCell ref="Q34:W34"/>
    <mergeCell ref="Q35:W35"/>
    <mergeCell ref="B33:B35"/>
    <mergeCell ref="C33:O35"/>
    <mergeCell ref="Q33:W33"/>
    <mergeCell ref="X33:Y35"/>
    <mergeCell ref="Z30:AA32"/>
    <mergeCell ref="AB30:AC32"/>
    <mergeCell ref="AD30:AE32"/>
    <mergeCell ref="Q31:W31"/>
    <mergeCell ref="Q32:W32"/>
    <mergeCell ref="B30:B32"/>
    <mergeCell ref="C30:O32"/>
    <mergeCell ref="Q30:W30"/>
    <mergeCell ref="X30:Y32"/>
    <mergeCell ref="Z27:AA29"/>
    <mergeCell ref="AB27:AC29"/>
    <mergeCell ref="AD27:AE29"/>
    <mergeCell ref="Q28:W28"/>
    <mergeCell ref="Q29:W29"/>
    <mergeCell ref="B27:B29"/>
    <mergeCell ref="C27:O29"/>
    <mergeCell ref="Q27:W27"/>
    <mergeCell ref="X27:Y29"/>
    <mergeCell ref="Z23:AA24"/>
    <mergeCell ref="AB23:AC24"/>
    <mergeCell ref="AD23:AE24"/>
    <mergeCell ref="Q24:W24"/>
    <mergeCell ref="B23:B24"/>
    <mergeCell ref="C23:O24"/>
    <mergeCell ref="Q23:W23"/>
    <mergeCell ref="X23:Y24"/>
    <mergeCell ref="Z25:AA26"/>
    <mergeCell ref="AB25:AC26"/>
    <mergeCell ref="AD25:AE26"/>
    <mergeCell ref="Q26:W26"/>
    <mergeCell ref="B25:B26"/>
    <mergeCell ref="C25:O26"/>
    <mergeCell ref="Q25:W25"/>
    <mergeCell ref="X25:Y26"/>
    <mergeCell ref="Z20:AA22"/>
    <mergeCell ref="AB20:AC22"/>
    <mergeCell ref="AD20:AE22"/>
    <mergeCell ref="Q21:W21"/>
    <mergeCell ref="Q22:W22"/>
    <mergeCell ref="B20:B22"/>
    <mergeCell ref="C20:O22"/>
    <mergeCell ref="Q20:W20"/>
    <mergeCell ref="X20:Y22"/>
    <mergeCell ref="Z15:AA16"/>
    <mergeCell ref="AB15:AC16"/>
    <mergeCell ref="AD15:AE16"/>
    <mergeCell ref="Q16:W16"/>
    <mergeCell ref="B15:B16"/>
    <mergeCell ref="C15:O16"/>
    <mergeCell ref="Q15:W15"/>
    <mergeCell ref="X15:Y16"/>
    <mergeCell ref="Z17:AA19"/>
    <mergeCell ref="AB17:AC19"/>
    <mergeCell ref="AD17:AE19"/>
    <mergeCell ref="Q18:W18"/>
    <mergeCell ref="Q19:W19"/>
    <mergeCell ref="B17:B19"/>
    <mergeCell ref="C17:O19"/>
    <mergeCell ref="Q17:W17"/>
    <mergeCell ref="X17:Y19"/>
    <mergeCell ref="Z10:AA11"/>
    <mergeCell ref="AB10:AC11"/>
    <mergeCell ref="AD10:AE11"/>
    <mergeCell ref="Q11:W11"/>
    <mergeCell ref="B10:B11"/>
    <mergeCell ref="C10:O11"/>
    <mergeCell ref="Q10:W10"/>
    <mergeCell ref="X10:Y11"/>
    <mergeCell ref="Z12:AA14"/>
    <mergeCell ref="AB12:AC14"/>
    <mergeCell ref="AD12:AE14"/>
    <mergeCell ref="Q13:W13"/>
    <mergeCell ref="Q14:W14"/>
    <mergeCell ref="B12:B14"/>
    <mergeCell ref="C12:O14"/>
    <mergeCell ref="Q12:W12"/>
    <mergeCell ref="X12:Y14"/>
    <mergeCell ref="K2:W3"/>
    <mergeCell ref="D3:G3"/>
    <mergeCell ref="F4:K5"/>
    <mergeCell ref="R4:S5"/>
    <mergeCell ref="N4:O5"/>
    <mergeCell ref="AB7:AC7"/>
    <mergeCell ref="AD7:AE7"/>
    <mergeCell ref="B8:B9"/>
    <mergeCell ref="C8:O9"/>
    <mergeCell ref="Q8:W8"/>
    <mergeCell ref="X8:Y9"/>
    <mergeCell ref="Z8:AA9"/>
    <mergeCell ref="AB8:AC9"/>
    <mergeCell ref="AD8:AE9"/>
    <mergeCell ref="Q9:W9"/>
    <mergeCell ref="C7:O7"/>
    <mergeCell ref="Q7:W7"/>
    <mergeCell ref="X7:Y7"/>
    <mergeCell ref="Z7:AA7"/>
  </mergeCells>
  <phoneticPr fontId="3"/>
  <printOptions horizontalCentered="1"/>
  <pageMargins left="0.23622047244094491" right="0.23622047244094491" top="0.35433070866141736" bottom="0.55118110236220474" header="0.31496062992125984" footer="0.31496062992125984"/>
  <pageSetup paperSize="9" scale="86" orientation="portrait" r:id="rId9"/>
  <headerFooter>
    <oddFooter>&amp;C京都府脳卒中地域連携パス</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CU27"/>
  <sheetViews>
    <sheetView showGridLines="0" zoomScaleNormal="100" zoomScaleSheetLayoutView="100" workbookViewId="0">
      <selection activeCell="AB6" sqref="AB6:AK6"/>
    </sheetView>
  </sheetViews>
  <sheetFormatPr defaultColWidth="1.625" defaultRowHeight="29.25" customHeight="1"/>
  <sheetData>
    <row r="1" spans="2:99" ht="29.25" customHeight="1">
      <c r="B1" s="380" t="s">
        <v>3730</v>
      </c>
      <c r="C1" s="380"/>
      <c r="D1" s="380" t="str">
        <f>IF(番号="","",番号)</f>
        <v>10--</v>
      </c>
      <c r="E1" s="380"/>
      <c r="F1" s="380"/>
      <c r="G1" s="380"/>
      <c r="H1" s="380"/>
      <c r="I1" s="380"/>
      <c r="J1" s="380"/>
      <c r="K1" s="380"/>
      <c r="L1" s="380"/>
      <c r="M1" s="380"/>
      <c r="N1" s="380"/>
      <c r="O1" s="380"/>
      <c r="P1" s="380"/>
      <c r="AM1" s="10" t="s">
        <v>2267</v>
      </c>
      <c r="BJ1" s="380" t="s">
        <v>3730</v>
      </c>
      <c r="BK1" s="380"/>
      <c r="BL1" s="380" t="str">
        <f>IF(番号="","",番号)</f>
        <v>10--</v>
      </c>
      <c r="BM1" s="380"/>
      <c r="BN1" s="380"/>
      <c r="BO1" s="380"/>
      <c r="BP1" s="380"/>
      <c r="BQ1" s="380"/>
      <c r="BR1" s="380"/>
      <c r="BS1" s="380"/>
      <c r="BT1" s="380"/>
      <c r="BU1" s="380"/>
      <c r="BV1" s="380"/>
      <c r="BW1" s="380"/>
      <c r="BX1" s="380"/>
      <c r="CU1" s="10" t="s">
        <v>2267</v>
      </c>
    </row>
    <row r="2" spans="2:99" ht="29.25" customHeight="1">
      <c r="B2" s="1745" t="s">
        <v>9271</v>
      </c>
      <c r="C2" s="1745"/>
      <c r="D2" s="924" t="str">
        <f>IF(患者氏名="","",患者氏名)</f>
        <v/>
      </c>
      <c r="E2" s="924"/>
      <c r="F2" s="924"/>
      <c r="G2" s="924"/>
      <c r="H2" s="924"/>
      <c r="I2" s="924"/>
      <c r="J2" s="924"/>
      <c r="K2" s="924"/>
      <c r="L2" s="924"/>
      <c r="M2" s="924"/>
      <c r="N2" s="924"/>
      <c r="O2" s="924"/>
      <c r="P2" s="1745" t="s">
        <v>9077</v>
      </c>
      <c r="Q2" s="1745"/>
      <c r="R2" s="350" t="str">
        <f>IF(患者性="","",患者性)</f>
        <v/>
      </c>
      <c r="S2" s="350"/>
      <c r="T2" s="1745" t="s">
        <v>9134</v>
      </c>
      <c r="U2" s="1745"/>
      <c r="V2" s="927" t="str">
        <f>IF(患者年齢="","",患者年齢)</f>
        <v/>
      </c>
      <c r="W2" s="927"/>
      <c r="X2" s="927"/>
      <c r="Y2" s="927"/>
      <c r="Z2" s="1745" t="s">
        <v>6213</v>
      </c>
      <c r="AA2" s="1745"/>
      <c r="BJ2" s="1745" t="s">
        <v>9271</v>
      </c>
      <c r="BK2" s="1745"/>
      <c r="BL2" s="350" t="str">
        <f>IF(患者氏名="","",患者氏名)</f>
        <v/>
      </c>
      <c r="BM2" s="350"/>
      <c r="BN2" s="350"/>
      <c r="BO2" s="350"/>
      <c r="BP2" s="350"/>
      <c r="BQ2" s="350"/>
      <c r="BR2" s="350"/>
      <c r="BS2" s="350"/>
      <c r="BT2" s="350"/>
      <c r="BU2" s="350"/>
      <c r="BV2" s="350"/>
      <c r="BW2" s="350"/>
      <c r="BX2" s="1745" t="s">
        <v>9077</v>
      </c>
      <c r="BY2" s="1745"/>
      <c r="BZ2" s="350" t="str">
        <f>IF(患者性="","",患者性)</f>
        <v/>
      </c>
      <c r="CA2" s="350"/>
      <c r="CB2" s="1745" t="s">
        <v>9134</v>
      </c>
      <c r="CC2" s="1745"/>
      <c r="CD2" s="886" t="str">
        <f>IF(患者年齢="","",患者年齢)</f>
        <v/>
      </c>
      <c r="CE2" s="886"/>
      <c r="CF2" s="886"/>
      <c r="CG2" s="886"/>
      <c r="CH2" s="1745" t="s">
        <v>6213</v>
      </c>
      <c r="CI2" s="1745"/>
    </row>
    <row r="3" spans="2:99" ht="29.25" customHeight="1" thickBot="1"/>
    <row r="4" spans="2:99" ht="29.25" customHeight="1">
      <c r="C4" s="41"/>
      <c r="D4" s="42"/>
      <c r="E4" s="42"/>
      <c r="F4" s="42"/>
      <c r="G4" s="42"/>
      <c r="H4" s="42"/>
      <c r="I4" s="42"/>
      <c r="J4" s="42"/>
      <c r="K4" s="42"/>
      <c r="L4" s="42"/>
      <c r="M4" s="42"/>
      <c r="N4" s="42"/>
      <c r="O4" s="42"/>
      <c r="P4" s="42"/>
      <c r="Q4" s="43"/>
      <c r="R4" s="1746" t="s">
        <v>3731</v>
      </c>
      <c r="S4" s="392"/>
      <c r="T4" s="392"/>
      <c r="U4" s="392"/>
      <c r="V4" s="392"/>
      <c r="W4" s="392"/>
      <c r="X4" s="392"/>
      <c r="Y4" s="392"/>
      <c r="Z4" s="392"/>
      <c r="AA4" s="392"/>
      <c r="AB4" s="392" t="s">
        <v>3732</v>
      </c>
      <c r="AC4" s="392"/>
      <c r="AD4" s="392"/>
      <c r="AE4" s="392"/>
      <c r="AF4" s="392"/>
      <c r="AG4" s="392"/>
      <c r="AH4" s="392"/>
      <c r="AI4" s="392"/>
      <c r="AJ4" s="392"/>
      <c r="AK4" s="392"/>
      <c r="AL4" s="392" t="s">
        <v>3733</v>
      </c>
      <c r="AM4" s="392"/>
      <c r="AN4" s="392"/>
      <c r="AO4" s="392"/>
      <c r="AP4" s="392"/>
      <c r="AQ4" s="392"/>
      <c r="AR4" s="392"/>
      <c r="AS4" s="392"/>
      <c r="AT4" s="392"/>
      <c r="AU4" s="392"/>
      <c r="AV4" s="392" t="s">
        <v>2179</v>
      </c>
      <c r="AW4" s="392"/>
      <c r="AX4" s="392"/>
      <c r="AY4" s="392"/>
      <c r="AZ4" s="392"/>
      <c r="BA4" s="392"/>
      <c r="BB4" s="392"/>
      <c r="BC4" s="392"/>
      <c r="BD4" s="392"/>
      <c r="BE4" s="1767"/>
      <c r="BK4" s="321"/>
      <c r="BL4" s="321"/>
      <c r="BM4" s="321"/>
      <c r="BN4" s="321"/>
    </row>
    <row r="5" spans="2:99" ht="29.25" customHeight="1">
      <c r="C5" s="1750" t="s">
        <v>2178</v>
      </c>
      <c r="D5" s="1751"/>
      <c r="E5" s="1751"/>
      <c r="F5" s="1751"/>
      <c r="G5" s="1751"/>
      <c r="H5" s="1751"/>
      <c r="I5" s="1751"/>
      <c r="J5" s="1751"/>
      <c r="K5" s="1751"/>
      <c r="L5" s="1751"/>
      <c r="M5" s="1751"/>
      <c r="N5" s="1751"/>
      <c r="O5" s="1751"/>
      <c r="P5" s="1751"/>
      <c r="Q5" s="1752"/>
      <c r="R5" s="739" t="str">
        <f>IF(急性期施設名="","",急性期施設名)</f>
        <v/>
      </c>
      <c r="S5" s="709"/>
      <c r="T5" s="709"/>
      <c r="U5" s="709"/>
      <c r="V5" s="709"/>
      <c r="W5" s="709"/>
      <c r="X5" s="709"/>
      <c r="Y5" s="709"/>
      <c r="Z5" s="709"/>
      <c r="AA5" s="709"/>
      <c r="AB5" s="709" t="str">
        <f>IF(回復期施設名="","",回復期施設名)</f>
        <v/>
      </c>
      <c r="AC5" s="709"/>
      <c r="AD5" s="709"/>
      <c r="AE5" s="709"/>
      <c r="AF5" s="709"/>
      <c r="AG5" s="709"/>
      <c r="AH5" s="709"/>
      <c r="AI5" s="709"/>
      <c r="AJ5" s="709"/>
      <c r="AK5" s="709"/>
      <c r="AL5" s="709" t="str">
        <f>IF(回復期施設名="","",回復期施設名)</f>
        <v/>
      </c>
      <c r="AM5" s="709"/>
      <c r="AN5" s="709"/>
      <c r="AO5" s="709"/>
      <c r="AP5" s="709"/>
      <c r="AQ5" s="709"/>
      <c r="AR5" s="709"/>
      <c r="AS5" s="709"/>
      <c r="AT5" s="709"/>
      <c r="AU5" s="709"/>
      <c r="AV5" s="709" t="str">
        <f>IF(生活期施設名="",介護療養施設名,生活期施設名)</f>
        <v/>
      </c>
      <c r="AW5" s="709"/>
      <c r="AX5" s="709"/>
      <c r="AY5" s="709"/>
      <c r="AZ5" s="709"/>
      <c r="BA5" s="709"/>
      <c r="BB5" s="709"/>
      <c r="BC5" s="709"/>
      <c r="BD5" s="709"/>
      <c r="BE5" s="736"/>
    </row>
    <row r="6" spans="2:99" ht="29.25" customHeight="1" thickBot="1">
      <c r="C6" s="1747" t="s">
        <v>2268</v>
      </c>
      <c r="D6" s="1748"/>
      <c r="E6" s="1748"/>
      <c r="F6" s="1748"/>
      <c r="G6" s="1748"/>
      <c r="H6" s="1748"/>
      <c r="I6" s="1748"/>
      <c r="J6" s="1748"/>
      <c r="K6" s="1748"/>
      <c r="L6" s="1748"/>
      <c r="M6" s="1748"/>
      <c r="N6" s="1748"/>
      <c r="O6" s="1748"/>
      <c r="P6" s="1748"/>
      <c r="Q6" s="1749"/>
      <c r="R6" s="1761"/>
      <c r="S6" s="499"/>
      <c r="T6" s="499"/>
      <c r="U6" s="499"/>
      <c r="V6" s="499"/>
      <c r="W6" s="499"/>
      <c r="X6" s="499"/>
      <c r="Y6" s="499"/>
      <c r="Z6" s="499"/>
      <c r="AA6" s="499"/>
      <c r="AB6" s="499"/>
      <c r="AC6" s="499"/>
      <c r="AD6" s="499"/>
      <c r="AE6" s="499"/>
      <c r="AF6" s="499"/>
      <c r="AG6" s="499"/>
      <c r="AH6" s="499"/>
      <c r="AI6" s="499"/>
      <c r="AJ6" s="499"/>
      <c r="AK6" s="499"/>
      <c r="AL6" s="499"/>
      <c r="AM6" s="499"/>
      <c r="AN6" s="499"/>
      <c r="AO6" s="499"/>
      <c r="AP6" s="499"/>
      <c r="AQ6" s="499"/>
      <c r="AR6" s="499"/>
      <c r="AS6" s="499"/>
      <c r="AT6" s="499"/>
      <c r="AU6" s="499"/>
      <c r="AV6" s="499"/>
      <c r="AW6" s="499"/>
      <c r="AX6" s="499"/>
      <c r="AY6" s="499"/>
      <c r="AZ6" s="499"/>
      <c r="BA6" s="499"/>
      <c r="BB6" s="499"/>
      <c r="BC6" s="499"/>
      <c r="BD6" s="499"/>
      <c r="BE6" s="500"/>
    </row>
    <row r="7" spans="2:99" ht="29.25" customHeight="1">
      <c r="C7" s="1758" t="s">
        <v>3734</v>
      </c>
      <c r="D7" s="1759"/>
      <c r="E7" s="1759"/>
      <c r="F7" s="1759"/>
      <c r="G7" s="1759"/>
      <c r="H7" s="1759"/>
      <c r="I7" s="1759"/>
      <c r="J7" s="1759"/>
      <c r="K7" s="1759"/>
      <c r="L7" s="1759"/>
      <c r="M7" s="1759"/>
      <c r="N7" s="1759"/>
      <c r="O7" s="1759"/>
      <c r="P7" s="1759"/>
      <c r="Q7" s="1760"/>
      <c r="R7" s="375" t="str">
        <f>IF(急性期リハビリ!G48="","",急性期リハビリ!G48)</f>
        <v/>
      </c>
      <c r="S7" s="458"/>
      <c r="T7" s="458"/>
      <c r="U7" s="458"/>
      <c r="V7" s="458"/>
      <c r="W7" s="458"/>
      <c r="X7" s="458"/>
      <c r="Y7" s="458"/>
      <c r="Z7" s="458"/>
      <c r="AA7" s="458"/>
      <c r="AB7" s="458" t="str">
        <f>IF(回復期リハビリ!G36="","",回復期リハビリ!G36)</f>
        <v/>
      </c>
      <c r="AC7" s="458"/>
      <c r="AD7" s="458"/>
      <c r="AE7" s="458"/>
      <c r="AF7" s="458"/>
      <c r="AG7" s="458"/>
      <c r="AH7" s="458"/>
      <c r="AI7" s="458"/>
      <c r="AJ7" s="458"/>
      <c r="AK7" s="458"/>
      <c r="AL7" s="458" t="str">
        <f>IF(回復期リハビリ!G37="","",回復期リハビリ!G37)</f>
        <v/>
      </c>
      <c r="AM7" s="458"/>
      <c r="AN7" s="458"/>
      <c r="AO7" s="458"/>
      <c r="AP7" s="458"/>
      <c r="AQ7" s="458"/>
      <c r="AR7" s="458"/>
      <c r="AS7" s="458"/>
      <c r="AT7" s="458"/>
      <c r="AU7" s="458"/>
      <c r="AV7" s="1753"/>
      <c r="AW7" s="1753"/>
      <c r="AX7" s="1753"/>
      <c r="AY7" s="1753"/>
      <c r="AZ7" s="1753"/>
      <c r="BA7" s="1753"/>
      <c r="BB7" s="1753"/>
      <c r="BC7" s="1753"/>
      <c r="BD7" s="1753"/>
      <c r="BE7" s="1754"/>
    </row>
    <row r="8" spans="2:99" ht="29.25" customHeight="1">
      <c r="C8" s="1755" t="s">
        <v>3735</v>
      </c>
      <c r="D8" s="1756"/>
      <c r="E8" s="1756"/>
      <c r="F8" s="1756"/>
      <c r="G8" s="1756"/>
      <c r="H8" s="1756"/>
      <c r="I8" s="1756"/>
      <c r="J8" s="1756"/>
      <c r="K8" s="1756"/>
      <c r="L8" s="1756"/>
      <c r="M8" s="1756"/>
      <c r="N8" s="1756"/>
      <c r="O8" s="1756"/>
      <c r="P8" s="1756"/>
      <c r="Q8" s="1757"/>
      <c r="R8" s="439" t="str">
        <f>IF(急性期リハビリ!H48="","",急性期リハビリ!H48)</f>
        <v/>
      </c>
      <c r="S8" s="383"/>
      <c r="T8" s="383"/>
      <c r="U8" s="383"/>
      <c r="V8" s="383"/>
      <c r="W8" s="383"/>
      <c r="X8" s="383"/>
      <c r="Y8" s="383"/>
      <c r="Z8" s="383"/>
      <c r="AA8" s="383"/>
      <c r="AB8" s="383" t="str">
        <f>IF(回復期リハビリ!H36="","",回復期リハビリ!H36)</f>
        <v/>
      </c>
      <c r="AC8" s="383"/>
      <c r="AD8" s="383"/>
      <c r="AE8" s="383"/>
      <c r="AF8" s="383"/>
      <c r="AG8" s="383"/>
      <c r="AH8" s="383"/>
      <c r="AI8" s="383"/>
      <c r="AJ8" s="383"/>
      <c r="AK8" s="383"/>
      <c r="AL8" s="383" t="str">
        <f>IF(回復期リハビリ!H37="","",回復期リハビリ!H37)</f>
        <v/>
      </c>
      <c r="AM8" s="383"/>
      <c r="AN8" s="383"/>
      <c r="AO8" s="383"/>
      <c r="AP8" s="383"/>
      <c r="AQ8" s="383"/>
      <c r="AR8" s="383"/>
      <c r="AS8" s="383"/>
      <c r="AT8" s="383"/>
      <c r="AU8" s="383"/>
      <c r="AV8" s="554"/>
      <c r="AW8" s="554"/>
      <c r="AX8" s="554"/>
      <c r="AY8" s="554"/>
      <c r="AZ8" s="554"/>
      <c r="BA8" s="554"/>
      <c r="BB8" s="554"/>
      <c r="BC8" s="554"/>
      <c r="BD8" s="554"/>
      <c r="BE8" s="817"/>
    </row>
    <row r="9" spans="2:99" ht="29.25" customHeight="1">
      <c r="C9" s="1755" t="s">
        <v>2650</v>
      </c>
      <c r="D9" s="1756"/>
      <c r="E9" s="1756"/>
      <c r="F9" s="1756"/>
      <c r="G9" s="1756"/>
      <c r="H9" s="1756"/>
      <c r="I9" s="1756"/>
      <c r="J9" s="1756"/>
      <c r="K9" s="1756"/>
      <c r="L9" s="1756"/>
      <c r="M9" s="1756"/>
      <c r="N9" s="1756"/>
      <c r="O9" s="1756"/>
      <c r="P9" s="1756"/>
      <c r="Q9" s="1757"/>
      <c r="R9" s="439" t="str">
        <f>IF(急性期リハビリ!I48="","",急性期リハビリ!I48)</f>
        <v/>
      </c>
      <c r="S9" s="383"/>
      <c r="T9" s="383"/>
      <c r="U9" s="383"/>
      <c r="V9" s="383"/>
      <c r="W9" s="383"/>
      <c r="X9" s="383"/>
      <c r="Y9" s="383"/>
      <c r="Z9" s="383"/>
      <c r="AA9" s="383"/>
      <c r="AB9" s="383" t="str">
        <f>IF(回復期リハビリ!I36="","",回復期リハビリ!I36)</f>
        <v/>
      </c>
      <c r="AC9" s="383"/>
      <c r="AD9" s="383"/>
      <c r="AE9" s="383"/>
      <c r="AF9" s="383"/>
      <c r="AG9" s="383"/>
      <c r="AH9" s="383"/>
      <c r="AI9" s="383"/>
      <c r="AJ9" s="383"/>
      <c r="AK9" s="383"/>
      <c r="AL9" s="383" t="str">
        <f>IF(回復期リハビリ!I37="","",回復期リハビリ!I37)</f>
        <v/>
      </c>
      <c r="AM9" s="383"/>
      <c r="AN9" s="383"/>
      <c r="AO9" s="383"/>
      <c r="AP9" s="383"/>
      <c r="AQ9" s="383"/>
      <c r="AR9" s="383"/>
      <c r="AS9" s="383"/>
      <c r="AT9" s="383"/>
      <c r="AU9" s="383"/>
      <c r="AV9" s="554"/>
      <c r="AW9" s="554"/>
      <c r="AX9" s="554"/>
      <c r="AY9" s="554"/>
      <c r="AZ9" s="554"/>
      <c r="BA9" s="554"/>
      <c r="BB9" s="554"/>
      <c r="BC9" s="554"/>
      <c r="BD9" s="554"/>
      <c r="BE9" s="817"/>
    </row>
    <row r="10" spans="2:99" ht="29.25" customHeight="1">
      <c r="C10" s="1755" t="s">
        <v>3736</v>
      </c>
      <c r="D10" s="1756"/>
      <c r="E10" s="1756"/>
      <c r="F10" s="1756"/>
      <c r="G10" s="1756"/>
      <c r="H10" s="1756"/>
      <c r="I10" s="1756"/>
      <c r="J10" s="1756"/>
      <c r="K10" s="1756"/>
      <c r="L10" s="1756"/>
      <c r="M10" s="1756"/>
      <c r="N10" s="1756"/>
      <c r="O10" s="1756"/>
      <c r="P10" s="1756"/>
      <c r="Q10" s="1757"/>
      <c r="R10" s="439" t="str">
        <f>IF(急性期リハビリ!J48="","",急性期リハビリ!J48)</f>
        <v/>
      </c>
      <c r="S10" s="383"/>
      <c r="T10" s="383"/>
      <c r="U10" s="383"/>
      <c r="V10" s="383"/>
      <c r="W10" s="383"/>
      <c r="X10" s="383"/>
      <c r="Y10" s="383"/>
      <c r="Z10" s="383"/>
      <c r="AA10" s="383"/>
      <c r="AB10" s="383" t="str">
        <f>IF(回復期リハビリ!J36="","",回復期リハビリ!J36)</f>
        <v/>
      </c>
      <c r="AC10" s="383"/>
      <c r="AD10" s="383"/>
      <c r="AE10" s="383"/>
      <c r="AF10" s="383"/>
      <c r="AG10" s="383"/>
      <c r="AH10" s="383"/>
      <c r="AI10" s="383"/>
      <c r="AJ10" s="383"/>
      <c r="AK10" s="383"/>
      <c r="AL10" s="383" t="str">
        <f>IF(回復期リハビリ!J37="","",回復期リハビリ!J37)</f>
        <v/>
      </c>
      <c r="AM10" s="383"/>
      <c r="AN10" s="383"/>
      <c r="AO10" s="383"/>
      <c r="AP10" s="383"/>
      <c r="AQ10" s="383"/>
      <c r="AR10" s="383"/>
      <c r="AS10" s="383"/>
      <c r="AT10" s="383"/>
      <c r="AU10" s="383"/>
      <c r="AV10" s="554"/>
      <c r="AW10" s="554"/>
      <c r="AX10" s="554"/>
      <c r="AY10" s="554"/>
      <c r="AZ10" s="554"/>
      <c r="BA10" s="554"/>
      <c r="BB10" s="554"/>
      <c r="BC10" s="554"/>
      <c r="BD10" s="554"/>
      <c r="BE10" s="817"/>
    </row>
    <row r="11" spans="2:99" ht="29.25" customHeight="1">
      <c r="C11" s="1755" t="s">
        <v>3737</v>
      </c>
      <c r="D11" s="1756"/>
      <c r="E11" s="1756"/>
      <c r="F11" s="1756"/>
      <c r="G11" s="1756"/>
      <c r="H11" s="1756"/>
      <c r="I11" s="1756"/>
      <c r="J11" s="1756"/>
      <c r="K11" s="1756"/>
      <c r="L11" s="1756"/>
      <c r="M11" s="1756"/>
      <c r="N11" s="1756"/>
      <c r="O11" s="1756"/>
      <c r="P11" s="1756"/>
      <c r="Q11" s="1757"/>
      <c r="R11" s="439" t="str">
        <f>IF(急性期リハビリ!K48="","",急性期リハビリ!K48)</f>
        <v/>
      </c>
      <c r="S11" s="383"/>
      <c r="T11" s="383"/>
      <c r="U11" s="383"/>
      <c r="V11" s="383"/>
      <c r="W11" s="383"/>
      <c r="X11" s="383"/>
      <c r="Y11" s="383"/>
      <c r="Z11" s="383"/>
      <c r="AA11" s="383"/>
      <c r="AB11" s="383" t="str">
        <f>IF(回復期リハビリ!K36="","",回復期リハビリ!K36)</f>
        <v/>
      </c>
      <c r="AC11" s="383"/>
      <c r="AD11" s="383"/>
      <c r="AE11" s="383"/>
      <c r="AF11" s="383"/>
      <c r="AG11" s="383"/>
      <c r="AH11" s="383"/>
      <c r="AI11" s="383"/>
      <c r="AJ11" s="383"/>
      <c r="AK11" s="383"/>
      <c r="AL11" s="383" t="str">
        <f>IF(回復期リハビリ!K37="","",回復期リハビリ!K37)</f>
        <v/>
      </c>
      <c r="AM11" s="383"/>
      <c r="AN11" s="383"/>
      <c r="AO11" s="383"/>
      <c r="AP11" s="383"/>
      <c r="AQ11" s="383"/>
      <c r="AR11" s="383"/>
      <c r="AS11" s="383"/>
      <c r="AT11" s="383"/>
      <c r="AU11" s="383"/>
      <c r="AV11" s="554"/>
      <c r="AW11" s="554"/>
      <c r="AX11" s="554"/>
      <c r="AY11" s="554"/>
      <c r="AZ11" s="554"/>
      <c r="BA11" s="554"/>
      <c r="BB11" s="554"/>
      <c r="BC11" s="554"/>
      <c r="BD11" s="554"/>
      <c r="BE11" s="817"/>
    </row>
    <row r="12" spans="2:99" ht="29.25" customHeight="1">
      <c r="C12" s="1755" t="s">
        <v>3738</v>
      </c>
      <c r="D12" s="1756"/>
      <c r="E12" s="1756"/>
      <c r="F12" s="1756"/>
      <c r="G12" s="1756"/>
      <c r="H12" s="1756"/>
      <c r="I12" s="1756"/>
      <c r="J12" s="1756"/>
      <c r="K12" s="1756"/>
      <c r="L12" s="1756"/>
      <c r="M12" s="1756"/>
      <c r="N12" s="1756"/>
      <c r="O12" s="1756"/>
      <c r="P12" s="1756"/>
      <c r="Q12" s="1757"/>
      <c r="R12" s="439" t="str">
        <f>IF(急性期リハビリ!L48="","",急性期リハビリ!L48)</f>
        <v/>
      </c>
      <c r="S12" s="383"/>
      <c r="T12" s="383"/>
      <c r="U12" s="383"/>
      <c r="V12" s="383"/>
      <c r="W12" s="383"/>
      <c r="X12" s="383"/>
      <c r="Y12" s="383"/>
      <c r="Z12" s="383"/>
      <c r="AA12" s="383"/>
      <c r="AB12" s="383" t="str">
        <f>IF(回復期リハビリ!L36="","",回復期リハビリ!L36)</f>
        <v/>
      </c>
      <c r="AC12" s="383"/>
      <c r="AD12" s="383"/>
      <c r="AE12" s="383"/>
      <c r="AF12" s="383"/>
      <c r="AG12" s="383"/>
      <c r="AH12" s="383"/>
      <c r="AI12" s="383"/>
      <c r="AJ12" s="383"/>
      <c r="AK12" s="383"/>
      <c r="AL12" s="383" t="str">
        <f>IF(回復期リハビリ!L37="","",回復期リハビリ!L37)</f>
        <v/>
      </c>
      <c r="AM12" s="383"/>
      <c r="AN12" s="383"/>
      <c r="AO12" s="383"/>
      <c r="AP12" s="383"/>
      <c r="AQ12" s="383"/>
      <c r="AR12" s="383"/>
      <c r="AS12" s="383"/>
      <c r="AT12" s="383"/>
      <c r="AU12" s="383"/>
      <c r="AV12" s="554"/>
      <c r="AW12" s="554"/>
      <c r="AX12" s="554"/>
      <c r="AY12" s="554"/>
      <c r="AZ12" s="554"/>
      <c r="BA12" s="554"/>
      <c r="BB12" s="554"/>
      <c r="BC12" s="554"/>
      <c r="BD12" s="554"/>
      <c r="BE12" s="817"/>
    </row>
    <row r="13" spans="2:99" ht="29.25" customHeight="1">
      <c r="C13" s="1755" t="s">
        <v>3739</v>
      </c>
      <c r="D13" s="1756"/>
      <c r="E13" s="1756"/>
      <c r="F13" s="1756"/>
      <c r="G13" s="1756"/>
      <c r="H13" s="1756"/>
      <c r="I13" s="1756"/>
      <c r="J13" s="1756"/>
      <c r="K13" s="1756"/>
      <c r="L13" s="1756"/>
      <c r="M13" s="1756"/>
      <c r="N13" s="1756"/>
      <c r="O13" s="1756"/>
      <c r="P13" s="1756"/>
      <c r="Q13" s="1757"/>
      <c r="R13" s="439" t="str">
        <f>IF(急性期リハビリ!M48="","",急性期リハビリ!M48)</f>
        <v/>
      </c>
      <c r="S13" s="383"/>
      <c r="T13" s="383"/>
      <c r="U13" s="383"/>
      <c r="V13" s="383"/>
      <c r="W13" s="383"/>
      <c r="X13" s="383"/>
      <c r="Y13" s="383"/>
      <c r="Z13" s="383"/>
      <c r="AA13" s="383"/>
      <c r="AB13" s="383" t="str">
        <f>IF(回復期リハビリ!M36="","",回復期リハビリ!M36)</f>
        <v/>
      </c>
      <c r="AC13" s="383"/>
      <c r="AD13" s="383"/>
      <c r="AE13" s="383"/>
      <c r="AF13" s="383"/>
      <c r="AG13" s="383"/>
      <c r="AH13" s="383"/>
      <c r="AI13" s="383"/>
      <c r="AJ13" s="383"/>
      <c r="AK13" s="383"/>
      <c r="AL13" s="383" t="str">
        <f>IF(回復期リハビリ!M37="","",回復期リハビリ!M37)</f>
        <v/>
      </c>
      <c r="AM13" s="383"/>
      <c r="AN13" s="383"/>
      <c r="AO13" s="383"/>
      <c r="AP13" s="383"/>
      <c r="AQ13" s="383"/>
      <c r="AR13" s="383"/>
      <c r="AS13" s="383"/>
      <c r="AT13" s="383"/>
      <c r="AU13" s="383"/>
      <c r="AV13" s="554"/>
      <c r="AW13" s="554"/>
      <c r="AX13" s="554"/>
      <c r="AY13" s="554"/>
      <c r="AZ13" s="554"/>
      <c r="BA13" s="554"/>
      <c r="BB13" s="554"/>
      <c r="BC13" s="554"/>
      <c r="BD13" s="554"/>
      <c r="BE13" s="817"/>
    </row>
    <row r="14" spans="2:99" ht="29.25" customHeight="1">
      <c r="C14" s="1755" t="s">
        <v>2204</v>
      </c>
      <c r="D14" s="1756"/>
      <c r="E14" s="1756"/>
      <c r="F14" s="1756"/>
      <c r="G14" s="1756"/>
      <c r="H14" s="1756"/>
      <c r="I14" s="1756"/>
      <c r="J14" s="1756"/>
      <c r="K14" s="1756"/>
      <c r="L14" s="1756"/>
      <c r="M14" s="1756"/>
      <c r="N14" s="1756"/>
      <c r="O14" s="1756"/>
      <c r="P14" s="1756"/>
      <c r="Q14" s="1757"/>
      <c r="R14" s="439" t="str">
        <f>IF(急性期リハビリ!O48="","",急性期リハビリ!O48)</f>
        <v/>
      </c>
      <c r="S14" s="383"/>
      <c r="T14" s="383"/>
      <c r="U14" s="383"/>
      <c r="V14" s="383"/>
      <c r="W14" s="383"/>
      <c r="X14" s="383"/>
      <c r="Y14" s="383"/>
      <c r="Z14" s="383"/>
      <c r="AA14" s="383"/>
      <c r="AB14" s="383" t="str">
        <f>IF(回復期リハビリ!O36="","",回復期リハビリ!O36)</f>
        <v/>
      </c>
      <c r="AC14" s="383"/>
      <c r="AD14" s="383"/>
      <c r="AE14" s="383"/>
      <c r="AF14" s="383"/>
      <c r="AG14" s="383"/>
      <c r="AH14" s="383"/>
      <c r="AI14" s="383"/>
      <c r="AJ14" s="383"/>
      <c r="AK14" s="383"/>
      <c r="AL14" s="383" t="str">
        <f>IF(回復期リハビリ!O37="","",回復期リハビリ!O37)</f>
        <v/>
      </c>
      <c r="AM14" s="383"/>
      <c r="AN14" s="383"/>
      <c r="AO14" s="383"/>
      <c r="AP14" s="383"/>
      <c r="AQ14" s="383"/>
      <c r="AR14" s="383"/>
      <c r="AS14" s="383"/>
      <c r="AT14" s="383"/>
      <c r="AU14" s="383"/>
      <c r="AV14" s="554"/>
      <c r="AW14" s="554"/>
      <c r="AX14" s="554"/>
      <c r="AY14" s="554"/>
      <c r="AZ14" s="554"/>
      <c r="BA14" s="554"/>
      <c r="BB14" s="554"/>
      <c r="BC14" s="554"/>
      <c r="BD14" s="554"/>
      <c r="BE14" s="817"/>
    </row>
    <row r="15" spans="2:99" ht="29.25" customHeight="1">
      <c r="C15" s="1755" t="s">
        <v>3740</v>
      </c>
      <c r="D15" s="1756"/>
      <c r="E15" s="1756"/>
      <c r="F15" s="1756"/>
      <c r="G15" s="1756"/>
      <c r="H15" s="1756"/>
      <c r="I15" s="1756"/>
      <c r="J15" s="1756"/>
      <c r="K15" s="1756"/>
      <c r="L15" s="1756"/>
      <c r="M15" s="1756"/>
      <c r="N15" s="1756"/>
      <c r="O15" s="1756"/>
      <c r="P15" s="1756"/>
      <c r="Q15" s="1757"/>
      <c r="R15" s="439" t="str">
        <f>IF(急性期リハビリ!Q48="","",急性期リハビリ!Q48)</f>
        <v/>
      </c>
      <c r="S15" s="383"/>
      <c r="T15" s="383"/>
      <c r="U15" s="383"/>
      <c r="V15" s="383"/>
      <c r="W15" s="383"/>
      <c r="X15" s="383"/>
      <c r="Y15" s="383"/>
      <c r="Z15" s="383"/>
      <c r="AA15" s="383"/>
      <c r="AB15" s="383" t="str">
        <f>IF(回復期リハビリ!Q36="","",回復期リハビリ!Q36)</f>
        <v/>
      </c>
      <c r="AC15" s="383"/>
      <c r="AD15" s="383"/>
      <c r="AE15" s="383"/>
      <c r="AF15" s="383"/>
      <c r="AG15" s="383"/>
      <c r="AH15" s="383"/>
      <c r="AI15" s="383"/>
      <c r="AJ15" s="383"/>
      <c r="AK15" s="383"/>
      <c r="AL15" s="383" t="str">
        <f>IF(回復期リハビリ!Q37="","",回復期リハビリ!Q37)</f>
        <v/>
      </c>
      <c r="AM15" s="383"/>
      <c r="AN15" s="383"/>
      <c r="AO15" s="383"/>
      <c r="AP15" s="383"/>
      <c r="AQ15" s="383"/>
      <c r="AR15" s="383"/>
      <c r="AS15" s="383"/>
      <c r="AT15" s="383"/>
      <c r="AU15" s="383"/>
      <c r="AV15" s="554"/>
      <c r="AW15" s="554"/>
      <c r="AX15" s="554"/>
      <c r="AY15" s="554"/>
      <c r="AZ15" s="554"/>
      <c r="BA15" s="554"/>
      <c r="BB15" s="554"/>
      <c r="BC15" s="554"/>
      <c r="BD15" s="554"/>
      <c r="BE15" s="817"/>
    </row>
    <row r="16" spans="2:99" ht="29.25" customHeight="1">
      <c r="C16" s="1755" t="s">
        <v>3741</v>
      </c>
      <c r="D16" s="1756"/>
      <c r="E16" s="1756"/>
      <c r="F16" s="1756"/>
      <c r="G16" s="1756"/>
      <c r="H16" s="1756"/>
      <c r="I16" s="1756"/>
      <c r="J16" s="1756"/>
      <c r="K16" s="1756"/>
      <c r="L16" s="1756"/>
      <c r="M16" s="1756"/>
      <c r="N16" s="1756"/>
      <c r="O16" s="1756"/>
      <c r="P16" s="1756"/>
      <c r="Q16" s="1757"/>
      <c r="R16" s="439" t="str">
        <f>IF(急性期リハビリ!S48="","",急性期リハビリ!S48)</f>
        <v/>
      </c>
      <c r="S16" s="383"/>
      <c r="T16" s="383"/>
      <c r="U16" s="383"/>
      <c r="V16" s="383"/>
      <c r="W16" s="383"/>
      <c r="X16" s="383"/>
      <c r="Y16" s="383"/>
      <c r="Z16" s="383"/>
      <c r="AA16" s="383"/>
      <c r="AB16" s="383" t="str">
        <f>IF(回復期リハビリ!S36="","",回復期リハビリ!S36)</f>
        <v/>
      </c>
      <c r="AC16" s="383"/>
      <c r="AD16" s="383"/>
      <c r="AE16" s="383"/>
      <c r="AF16" s="383"/>
      <c r="AG16" s="383"/>
      <c r="AH16" s="383"/>
      <c r="AI16" s="383"/>
      <c r="AJ16" s="383"/>
      <c r="AK16" s="383"/>
      <c r="AL16" s="383" t="str">
        <f>IF(回復期リハビリ!S37="","",回復期リハビリ!S37)</f>
        <v/>
      </c>
      <c r="AM16" s="383"/>
      <c r="AN16" s="383"/>
      <c r="AO16" s="383"/>
      <c r="AP16" s="383"/>
      <c r="AQ16" s="383"/>
      <c r="AR16" s="383"/>
      <c r="AS16" s="383"/>
      <c r="AT16" s="383"/>
      <c r="AU16" s="383"/>
      <c r="AV16" s="554"/>
      <c r="AW16" s="554"/>
      <c r="AX16" s="554"/>
      <c r="AY16" s="554"/>
      <c r="AZ16" s="554"/>
      <c r="BA16" s="554"/>
      <c r="BB16" s="554"/>
      <c r="BC16" s="554"/>
      <c r="BD16" s="554"/>
      <c r="BE16" s="817"/>
    </row>
    <row r="17" spans="3:57" ht="29.25" customHeight="1">
      <c r="C17" s="1755" t="s">
        <v>3742</v>
      </c>
      <c r="D17" s="1756"/>
      <c r="E17" s="1756"/>
      <c r="F17" s="1756"/>
      <c r="G17" s="1756"/>
      <c r="H17" s="1756"/>
      <c r="I17" s="1756"/>
      <c r="J17" s="1756"/>
      <c r="K17" s="1756"/>
      <c r="L17" s="1756"/>
      <c r="M17" s="1756"/>
      <c r="N17" s="1756"/>
      <c r="O17" s="1756"/>
      <c r="P17" s="1756"/>
      <c r="Q17" s="1757"/>
      <c r="R17" s="439" t="str">
        <f>IF(急性期リハビリ!T48="","",急性期リハビリ!T48)</f>
        <v/>
      </c>
      <c r="S17" s="383"/>
      <c r="T17" s="383"/>
      <c r="U17" s="383"/>
      <c r="V17" s="383"/>
      <c r="W17" s="383"/>
      <c r="X17" s="383"/>
      <c r="Y17" s="383"/>
      <c r="Z17" s="383"/>
      <c r="AA17" s="383"/>
      <c r="AB17" s="383" t="str">
        <f>IF(回復期リハビリ!T36="","",回復期リハビリ!T36)</f>
        <v/>
      </c>
      <c r="AC17" s="383"/>
      <c r="AD17" s="383"/>
      <c r="AE17" s="383"/>
      <c r="AF17" s="383"/>
      <c r="AG17" s="383"/>
      <c r="AH17" s="383"/>
      <c r="AI17" s="383"/>
      <c r="AJ17" s="383"/>
      <c r="AK17" s="383"/>
      <c r="AL17" s="383" t="str">
        <f>IF(回復期リハビリ!T37="","",回復期リハビリ!T37)</f>
        <v/>
      </c>
      <c r="AM17" s="383"/>
      <c r="AN17" s="383"/>
      <c r="AO17" s="383"/>
      <c r="AP17" s="383"/>
      <c r="AQ17" s="383"/>
      <c r="AR17" s="383"/>
      <c r="AS17" s="383"/>
      <c r="AT17" s="383"/>
      <c r="AU17" s="383"/>
      <c r="AV17" s="554"/>
      <c r="AW17" s="554"/>
      <c r="AX17" s="554"/>
      <c r="AY17" s="554"/>
      <c r="AZ17" s="554"/>
      <c r="BA17" s="554"/>
      <c r="BB17" s="554"/>
      <c r="BC17" s="554"/>
      <c r="BD17" s="554"/>
      <c r="BE17" s="817"/>
    </row>
    <row r="18" spans="3:57" ht="29.25" customHeight="1">
      <c r="C18" s="1755" t="s">
        <v>3743</v>
      </c>
      <c r="D18" s="1756"/>
      <c r="E18" s="1756"/>
      <c r="F18" s="1756"/>
      <c r="G18" s="1756"/>
      <c r="H18" s="1756"/>
      <c r="I18" s="1756"/>
      <c r="J18" s="1756"/>
      <c r="K18" s="1756"/>
      <c r="L18" s="1756"/>
      <c r="M18" s="1756"/>
      <c r="N18" s="1756"/>
      <c r="O18" s="1756"/>
      <c r="P18" s="1756"/>
      <c r="Q18" s="1757"/>
      <c r="R18" s="439" t="str">
        <f>IF(急性期リハビリ!V48="","",急性期リハビリ!V48)</f>
        <v/>
      </c>
      <c r="S18" s="383"/>
      <c r="T18" s="383"/>
      <c r="U18" s="383"/>
      <c r="V18" s="383"/>
      <c r="W18" s="383"/>
      <c r="X18" s="383"/>
      <c r="Y18" s="383"/>
      <c r="Z18" s="383"/>
      <c r="AA18" s="383"/>
      <c r="AB18" s="383" t="str">
        <f>IF(回復期リハビリ!V36="","",回復期リハビリ!V36)</f>
        <v/>
      </c>
      <c r="AC18" s="383"/>
      <c r="AD18" s="383"/>
      <c r="AE18" s="383"/>
      <c r="AF18" s="383"/>
      <c r="AG18" s="383"/>
      <c r="AH18" s="383"/>
      <c r="AI18" s="383"/>
      <c r="AJ18" s="383"/>
      <c r="AK18" s="383"/>
      <c r="AL18" s="383" t="str">
        <f>IF(回復期リハビリ!V37="","",回復期リハビリ!V37)</f>
        <v/>
      </c>
      <c r="AM18" s="383"/>
      <c r="AN18" s="383"/>
      <c r="AO18" s="383"/>
      <c r="AP18" s="383"/>
      <c r="AQ18" s="383"/>
      <c r="AR18" s="383"/>
      <c r="AS18" s="383"/>
      <c r="AT18" s="383"/>
      <c r="AU18" s="383"/>
      <c r="AV18" s="554"/>
      <c r="AW18" s="554"/>
      <c r="AX18" s="554"/>
      <c r="AY18" s="554"/>
      <c r="AZ18" s="554"/>
      <c r="BA18" s="554"/>
      <c r="BB18" s="554"/>
      <c r="BC18" s="554"/>
      <c r="BD18" s="554"/>
      <c r="BE18" s="817"/>
    </row>
    <row r="19" spans="3:57" ht="29.25" customHeight="1">
      <c r="C19" s="1755" t="s">
        <v>2269</v>
      </c>
      <c r="D19" s="1756"/>
      <c r="E19" s="1756"/>
      <c r="F19" s="1756"/>
      <c r="G19" s="1756"/>
      <c r="H19" s="1756"/>
      <c r="I19" s="1756"/>
      <c r="J19" s="1756"/>
      <c r="K19" s="1756"/>
      <c r="L19" s="1756"/>
      <c r="M19" s="1756"/>
      <c r="N19" s="1756"/>
      <c r="O19" s="1756"/>
      <c r="P19" s="1756"/>
      <c r="Q19" s="1757"/>
      <c r="R19" s="439" t="str">
        <f>IF(急性期リハビリ!W48="","",急性期リハビリ!W48)</f>
        <v/>
      </c>
      <c r="S19" s="383"/>
      <c r="T19" s="383"/>
      <c r="U19" s="383"/>
      <c r="V19" s="383"/>
      <c r="W19" s="383"/>
      <c r="X19" s="383"/>
      <c r="Y19" s="383"/>
      <c r="Z19" s="383"/>
      <c r="AA19" s="383"/>
      <c r="AB19" s="383" t="str">
        <f>IF(回復期リハビリ!W36="","",回復期リハビリ!W36)</f>
        <v/>
      </c>
      <c r="AC19" s="383"/>
      <c r="AD19" s="383"/>
      <c r="AE19" s="383"/>
      <c r="AF19" s="383"/>
      <c r="AG19" s="383"/>
      <c r="AH19" s="383"/>
      <c r="AI19" s="383"/>
      <c r="AJ19" s="383"/>
      <c r="AK19" s="383"/>
      <c r="AL19" s="383" t="str">
        <f>IF(回復期リハビリ!W37="","",回復期リハビリ!W37)</f>
        <v/>
      </c>
      <c r="AM19" s="383"/>
      <c r="AN19" s="383"/>
      <c r="AO19" s="383"/>
      <c r="AP19" s="383"/>
      <c r="AQ19" s="383"/>
      <c r="AR19" s="383"/>
      <c r="AS19" s="383"/>
      <c r="AT19" s="383"/>
      <c r="AU19" s="383"/>
      <c r="AV19" s="554"/>
      <c r="AW19" s="554"/>
      <c r="AX19" s="554"/>
      <c r="AY19" s="554"/>
      <c r="AZ19" s="554"/>
      <c r="BA19" s="554"/>
      <c r="BB19" s="554"/>
      <c r="BC19" s="554"/>
      <c r="BD19" s="554"/>
      <c r="BE19" s="817"/>
    </row>
    <row r="20" spans="3:57" ht="29.25" customHeight="1">
      <c r="C20" s="1755" t="s">
        <v>3744</v>
      </c>
      <c r="D20" s="1756"/>
      <c r="E20" s="1756"/>
      <c r="F20" s="1756"/>
      <c r="G20" s="1756"/>
      <c r="H20" s="1756"/>
      <c r="I20" s="1756"/>
      <c r="J20" s="1756"/>
      <c r="K20" s="1756"/>
      <c r="L20" s="1756"/>
      <c r="M20" s="1756"/>
      <c r="N20" s="1756"/>
      <c r="O20" s="1756"/>
      <c r="P20" s="1756"/>
      <c r="Q20" s="1757"/>
      <c r="R20" s="439" t="str">
        <f>IF(急性期リハビリ!X48="","",急性期リハビリ!X48)</f>
        <v/>
      </c>
      <c r="S20" s="383"/>
      <c r="T20" s="383"/>
      <c r="U20" s="383"/>
      <c r="V20" s="383"/>
      <c r="W20" s="383"/>
      <c r="X20" s="383"/>
      <c r="Y20" s="383"/>
      <c r="Z20" s="383"/>
      <c r="AA20" s="383"/>
      <c r="AB20" s="383" t="str">
        <f>IF(回復期リハビリ!X36="","",回復期リハビリ!X36)</f>
        <v/>
      </c>
      <c r="AC20" s="383"/>
      <c r="AD20" s="383"/>
      <c r="AE20" s="383"/>
      <c r="AF20" s="383"/>
      <c r="AG20" s="383"/>
      <c r="AH20" s="383"/>
      <c r="AI20" s="383"/>
      <c r="AJ20" s="383"/>
      <c r="AK20" s="383"/>
      <c r="AL20" s="383" t="str">
        <f>IF(回復期リハビリ!X37="","",回復期リハビリ!X37)</f>
        <v/>
      </c>
      <c r="AM20" s="383"/>
      <c r="AN20" s="383"/>
      <c r="AO20" s="383"/>
      <c r="AP20" s="383"/>
      <c r="AQ20" s="383"/>
      <c r="AR20" s="383"/>
      <c r="AS20" s="383"/>
      <c r="AT20" s="383"/>
      <c r="AU20" s="383"/>
      <c r="AV20" s="554"/>
      <c r="AW20" s="554"/>
      <c r="AX20" s="554"/>
      <c r="AY20" s="554"/>
      <c r="AZ20" s="554"/>
      <c r="BA20" s="554"/>
      <c r="BB20" s="554"/>
      <c r="BC20" s="554"/>
      <c r="BD20" s="554"/>
      <c r="BE20" s="817"/>
    </row>
    <row r="21" spans="3:57" ht="29.25" customHeight="1">
      <c r="C21" s="1755" t="s">
        <v>3745</v>
      </c>
      <c r="D21" s="1756"/>
      <c r="E21" s="1756"/>
      <c r="F21" s="1756"/>
      <c r="G21" s="1756"/>
      <c r="H21" s="1756"/>
      <c r="I21" s="1756"/>
      <c r="J21" s="1756"/>
      <c r="K21" s="1756"/>
      <c r="L21" s="1756"/>
      <c r="M21" s="1756"/>
      <c r="N21" s="1756"/>
      <c r="O21" s="1756"/>
      <c r="P21" s="1756"/>
      <c r="Q21" s="1757"/>
      <c r="R21" s="439" t="str">
        <f>IF(急性期リハビリ!Y48="","",急性期リハビリ!Y48)</f>
        <v/>
      </c>
      <c r="S21" s="383"/>
      <c r="T21" s="383"/>
      <c r="U21" s="383"/>
      <c r="V21" s="383"/>
      <c r="W21" s="383"/>
      <c r="X21" s="383"/>
      <c r="Y21" s="383"/>
      <c r="Z21" s="383"/>
      <c r="AA21" s="383"/>
      <c r="AB21" s="383" t="str">
        <f>IF(回復期リハビリ!Y36="","",回復期リハビリ!Y36)</f>
        <v/>
      </c>
      <c r="AC21" s="383"/>
      <c r="AD21" s="383"/>
      <c r="AE21" s="383"/>
      <c r="AF21" s="383"/>
      <c r="AG21" s="383"/>
      <c r="AH21" s="383"/>
      <c r="AI21" s="383"/>
      <c r="AJ21" s="383"/>
      <c r="AK21" s="383"/>
      <c r="AL21" s="383" t="str">
        <f>IF(回復期リハビリ!Y37="","",回復期リハビリ!Y37)</f>
        <v/>
      </c>
      <c r="AM21" s="383"/>
      <c r="AN21" s="383"/>
      <c r="AO21" s="383"/>
      <c r="AP21" s="383"/>
      <c r="AQ21" s="383"/>
      <c r="AR21" s="383"/>
      <c r="AS21" s="383"/>
      <c r="AT21" s="383"/>
      <c r="AU21" s="383"/>
      <c r="AV21" s="554"/>
      <c r="AW21" s="554"/>
      <c r="AX21" s="554"/>
      <c r="AY21" s="554"/>
      <c r="AZ21" s="554"/>
      <c r="BA21" s="554"/>
      <c r="BB21" s="554"/>
      <c r="BC21" s="554"/>
      <c r="BD21" s="554"/>
      <c r="BE21" s="817"/>
    </row>
    <row r="22" spans="3:57" ht="29.25" customHeight="1">
      <c r="C22" s="1755" t="s">
        <v>3746</v>
      </c>
      <c r="D22" s="1756"/>
      <c r="E22" s="1756"/>
      <c r="F22" s="1756"/>
      <c r="G22" s="1756"/>
      <c r="H22" s="1756"/>
      <c r="I22" s="1756"/>
      <c r="J22" s="1756"/>
      <c r="K22" s="1756"/>
      <c r="L22" s="1756"/>
      <c r="M22" s="1756"/>
      <c r="N22" s="1756"/>
      <c r="O22" s="1756"/>
      <c r="P22" s="1756"/>
      <c r="Q22" s="1757"/>
      <c r="R22" s="439" t="str">
        <f>IF(急性期リハビリ!Z48="","",急性期リハビリ!Z48)</f>
        <v/>
      </c>
      <c r="S22" s="383"/>
      <c r="T22" s="383"/>
      <c r="U22" s="383"/>
      <c r="V22" s="383"/>
      <c r="W22" s="383"/>
      <c r="X22" s="383"/>
      <c r="Y22" s="383"/>
      <c r="Z22" s="383"/>
      <c r="AA22" s="383"/>
      <c r="AB22" s="383" t="str">
        <f>IF(回復期リハビリ!Z36="","",回復期リハビリ!Z36)</f>
        <v/>
      </c>
      <c r="AC22" s="383"/>
      <c r="AD22" s="383"/>
      <c r="AE22" s="383"/>
      <c r="AF22" s="383"/>
      <c r="AG22" s="383"/>
      <c r="AH22" s="383"/>
      <c r="AI22" s="383"/>
      <c r="AJ22" s="383"/>
      <c r="AK22" s="383"/>
      <c r="AL22" s="383" t="str">
        <f>IF(回復期リハビリ!Z37="","",回復期リハビリ!Z37)</f>
        <v/>
      </c>
      <c r="AM22" s="383"/>
      <c r="AN22" s="383"/>
      <c r="AO22" s="383"/>
      <c r="AP22" s="383"/>
      <c r="AQ22" s="383"/>
      <c r="AR22" s="383"/>
      <c r="AS22" s="383"/>
      <c r="AT22" s="383"/>
      <c r="AU22" s="383"/>
      <c r="AV22" s="554"/>
      <c r="AW22" s="554"/>
      <c r="AX22" s="554"/>
      <c r="AY22" s="554"/>
      <c r="AZ22" s="554"/>
      <c r="BA22" s="554"/>
      <c r="BB22" s="554"/>
      <c r="BC22" s="554"/>
      <c r="BD22" s="554"/>
      <c r="BE22" s="817"/>
    </row>
    <row r="23" spans="3:57" ht="29.25" customHeight="1">
      <c r="C23" s="1755" t="s">
        <v>3747</v>
      </c>
      <c r="D23" s="1756"/>
      <c r="E23" s="1756"/>
      <c r="F23" s="1756"/>
      <c r="G23" s="1756"/>
      <c r="H23" s="1756"/>
      <c r="I23" s="1756"/>
      <c r="J23" s="1756"/>
      <c r="K23" s="1756"/>
      <c r="L23" s="1756"/>
      <c r="M23" s="1756"/>
      <c r="N23" s="1756"/>
      <c r="O23" s="1756"/>
      <c r="P23" s="1756"/>
      <c r="Q23" s="1757"/>
      <c r="R23" s="439" t="str">
        <f>IF(急性期リハビリ!AA48="","",急性期リハビリ!AA48)</f>
        <v/>
      </c>
      <c r="S23" s="383"/>
      <c r="T23" s="383"/>
      <c r="U23" s="383"/>
      <c r="V23" s="383"/>
      <c r="W23" s="383"/>
      <c r="X23" s="383"/>
      <c r="Y23" s="383"/>
      <c r="Z23" s="383"/>
      <c r="AA23" s="383"/>
      <c r="AB23" s="383" t="str">
        <f>IF(回復期リハビリ!AA36="","",回復期リハビリ!AA36)</f>
        <v/>
      </c>
      <c r="AC23" s="383"/>
      <c r="AD23" s="383"/>
      <c r="AE23" s="383"/>
      <c r="AF23" s="383"/>
      <c r="AG23" s="383"/>
      <c r="AH23" s="383"/>
      <c r="AI23" s="383"/>
      <c r="AJ23" s="383"/>
      <c r="AK23" s="383"/>
      <c r="AL23" s="383" t="str">
        <f>IF(回復期リハビリ!AA37="","",回復期リハビリ!AA37)</f>
        <v/>
      </c>
      <c r="AM23" s="383"/>
      <c r="AN23" s="383"/>
      <c r="AO23" s="383"/>
      <c r="AP23" s="383"/>
      <c r="AQ23" s="383"/>
      <c r="AR23" s="383"/>
      <c r="AS23" s="383"/>
      <c r="AT23" s="383"/>
      <c r="AU23" s="383"/>
      <c r="AV23" s="554"/>
      <c r="AW23" s="554"/>
      <c r="AX23" s="554"/>
      <c r="AY23" s="554"/>
      <c r="AZ23" s="554"/>
      <c r="BA23" s="554"/>
      <c r="BB23" s="554"/>
      <c r="BC23" s="554"/>
      <c r="BD23" s="554"/>
      <c r="BE23" s="817"/>
    </row>
    <row r="24" spans="3:57" ht="29.25" customHeight="1" thickBot="1">
      <c r="C24" s="1763" t="s">
        <v>3748</v>
      </c>
      <c r="D24" s="1764"/>
      <c r="E24" s="1764"/>
      <c r="F24" s="1764"/>
      <c r="G24" s="1764"/>
      <c r="H24" s="1764"/>
      <c r="I24" s="1764"/>
      <c r="J24" s="1764"/>
      <c r="K24" s="1764"/>
      <c r="L24" s="1764"/>
      <c r="M24" s="1764"/>
      <c r="N24" s="1764"/>
      <c r="O24" s="1764"/>
      <c r="P24" s="1764"/>
      <c r="Q24" s="1765"/>
      <c r="R24" s="459" t="str">
        <f>IF(急性期リハビリ!AB48="","",急性期リハビリ!AB48)</f>
        <v/>
      </c>
      <c r="S24" s="382"/>
      <c r="T24" s="382"/>
      <c r="U24" s="382"/>
      <c r="V24" s="382"/>
      <c r="W24" s="382"/>
      <c r="X24" s="382"/>
      <c r="Y24" s="382"/>
      <c r="Z24" s="382"/>
      <c r="AA24" s="382"/>
      <c r="AB24" s="382" t="str">
        <f>IF(回復期リハビリ!AB36="","",回復期リハビリ!AB36)</f>
        <v/>
      </c>
      <c r="AC24" s="382"/>
      <c r="AD24" s="382"/>
      <c r="AE24" s="382"/>
      <c r="AF24" s="382"/>
      <c r="AG24" s="382"/>
      <c r="AH24" s="382"/>
      <c r="AI24" s="382"/>
      <c r="AJ24" s="382"/>
      <c r="AK24" s="382"/>
      <c r="AL24" s="382" t="str">
        <f>IF(回復期リハビリ!AB37="","",回復期リハビリ!AB37)</f>
        <v/>
      </c>
      <c r="AM24" s="382"/>
      <c r="AN24" s="382"/>
      <c r="AO24" s="382"/>
      <c r="AP24" s="382"/>
      <c r="AQ24" s="382"/>
      <c r="AR24" s="382"/>
      <c r="AS24" s="382"/>
      <c r="AT24" s="382"/>
      <c r="AU24" s="382"/>
      <c r="AV24" s="605"/>
      <c r="AW24" s="605"/>
      <c r="AX24" s="605"/>
      <c r="AY24" s="605"/>
      <c r="AZ24" s="605"/>
      <c r="BA24" s="605"/>
      <c r="BB24" s="605"/>
      <c r="BC24" s="605"/>
      <c r="BD24" s="605"/>
      <c r="BE24" s="825"/>
    </row>
    <row r="25" spans="3:57" ht="29.25" customHeight="1">
      <c r="C25" s="707" t="s">
        <v>3749</v>
      </c>
      <c r="D25" s="703"/>
      <c r="E25" s="703"/>
      <c r="F25" s="703"/>
      <c r="G25" s="703"/>
      <c r="H25" s="703"/>
      <c r="I25" s="703"/>
      <c r="J25" s="703"/>
      <c r="K25" s="703"/>
      <c r="L25" s="703"/>
      <c r="M25" s="703"/>
      <c r="N25" s="703"/>
      <c r="O25" s="703"/>
      <c r="P25" s="703"/>
      <c r="Q25" s="704"/>
      <c r="R25" s="355">
        <f>SUM(R7:AA19)</f>
        <v>0</v>
      </c>
      <c r="S25" s="703"/>
      <c r="T25" s="703"/>
      <c r="U25" s="703"/>
      <c r="V25" s="703"/>
      <c r="W25" s="703"/>
      <c r="X25" s="703"/>
      <c r="Y25" s="703"/>
      <c r="Z25" s="703"/>
      <c r="AA25" s="703"/>
      <c r="AB25" s="703">
        <f>SUM(AB7:AK19)</f>
        <v>0</v>
      </c>
      <c r="AC25" s="703"/>
      <c r="AD25" s="703"/>
      <c r="AE25" s="703"/>
      <c r="AF25" s="703"/>
      <c r="AG25" s="703"/>
      <c r="AH25" s="703"/>
      <c r="AI25" s="703"/>
      <c r="AJ25" s="703"/>
      <c r="AK25" s="703"/>
      <c r="AL25" s="703">
        <f>SUM(AL7:AU19)</f>
        <v>0</v>
      </c>
      <c r="AM25" s="703"/>
      <c r="AN25" s="703"/>
      <c r="AO25" s="703"/>
      <c r="AP25" s="703"/>
      <c r="AQ25" s="703"/>
      <c r="AR25" s="703"/>
      <c r="AS25" s="703"/>
      <c r="AT25" s="703"/>
      <c r="AU25" s="703"/>
      <c r="AV25" s="1766">
        <f>SUM(AV7:BE19)</f>
        <v>0</v>
      </c>
      <c r="AW25" s="703"/>
      <c r="AX25" s="703"/>
      <c r="AY25" s="703"/>
      <c r="AZ25" s="703"/>
      <c r="BA25" s="703"/>
      <c r="BB25" s="703"/>
      <c r="BC25" s="703"/>
      <c r="BD25" s="703"/>
      <c r="BE25" s="704"/>
    </row>
    <row r="26" spans="3:57" ht="29.25" customHeight="1">
      <c r="C26" s="708" t="s">
        <v>3750</v>
      </c>
      <c r="D26" s="709"/>
      <c r="E26" s="709"/>
      <c r="F26" s="709"/>
      <c r="G26" s="709"/>
      <c r="H26" s="709"/>
      <c r="I26" s="709"/>
      <c r="J26" s="709"/>
      <c r="K26" s="709"/>
      <c r="L26" s="709"/>
      <c r="M26" s="709"/>
      <c r="N26" s="709"/>
      <c r="O26" s="709"/>
      <c r="P26" s="709"/>
      <c r="Q26" s="736"/>
      <c r="R26" s="739">
        <f>SUM(R20:AA24)</f>
        <v>0</v>
      </c>
      <c r="S26" s="709"/>
      <c r="T26" s="709"/>
      <c r="U26" s="709"/>
      <c r="V26" s="709"/>
      <c r="W26" s="709"/>
      <c r="X26" s="709"/>
      <c r="Y26" s="709"/>
      <c r="Z26" s="709"/>
      <c r="AA26" s="709"/>
      <c r="AB26" s="709">
        <f>SUM(AB20:AK24)</f>
        <v>0</v>
      </c>
      <c r="AC26" s="709"/>
      <c r="AD26" s="709"/>
      <c r="AE26" s="709"/>
      <c r="AF26" s="709"/>
      <c r="AG26" s="709"/>
      <c r="AH26" s="709"/>
      <c r="AI26" s="709"/>
      <c r="AJ26" s="709"/>
      <c r="AK26" s="709"/>
      <c r="AL26" s="709">
        <f>SUM(AL20:AU24)</f>
        <v>0</v>
      </c>
      <c r="AM26" s="709"/>
      <c r="AN26" s="709"/>
      <c r="AO26" s="709"/>
      <c r="AP26" s="709"/>
      <c r="AQ26" s="709"/>
      <c r="AR26" s="709"/>
      <c r="AS26" s="709"/>
      <c r="AT26" s="709"/>
      <c r="AU26" s="709"/>
      <c r="AV26" s="709">
        <f>SUM(AV20:BE24)</f>
        <v>0</v>
      </c>
      <c r="AW26" s="709"/>
      <c r="AX26" s="709"/>
      <c r="AY26" s="709"/>
      <c r="AZ26" s="709"/>
      <c r="BA26" s="709"/>
      <c r="BB26" s="709"/>
      <c r="BC26" s="709"/>
      <c r="BD26" s="709"/>
      <c r="BE26" s="736"/>
    </row>
    <row r="27" spans="3:57" ht="29.25" customHeight="1" thickBot="1">
      <c r="C27" s="710" t="s">
        <v>3751</v>
      </c>
      <c r="D27" s="711"/>
      <c r="E27" s="711"/>
      <c r="F27" s="711"/>
      <c r="G27" s="711"/>
      <c r="H27" s="711"/>
      <c r="I27" s="711"/>
      <c r="J27" s="711"/>
      <c r="K27" s="711"/>
      <c r="L27" s="711"/>
      <c r="M27" s="711"/>
      <c r="N27" s="711"/>
      <c r="O27" s="711"/>
      <c r="P27" s="711"/>
      <c r="Q27" s="1762"/>
      <c r="R27" s="754">
        <f>SUM(R25:AA26)</f>
        <v>0</v>
      </c>
      <c r="S27" s="711"/>
      <c r="T27" s="711"/>
      <c r="U27" s="711"/>
      <c r="V27" s="711"/>
      <c r="W27" s="711"/>
      <c r="X27" s="711"/>
      <c r="Y27" s="711"/>
      <c r="Z27" s="711"/>
      <c r="AA27" s="711"/>
      <c r="AB27" s="711">
        <f>SUM(AB25:AK26)</f>
        <v>0</v>
      </c>
      <c r="AC27" s="711"/>
      <c r="AD27" s="711"/>
      <c r="AE27" s="711"/>
      <c r="AF27" s="711"/>
      <c r="AG27" s="711"/>
      <c r="AH27" s="711"/>
      <c r="AI27" s="711"/>
      <c r="AJ27" s="711"/>
      <c r="AK27" s="711"/>
      <c r="AL27" s="711">
        <f>SUM(AL25:AU26)</f>
        <v>0</v>
      </c>
      <c r="AM27" s="711"/>
      <c r="AN27" s="711"/>
      <c r="AO27" s="711"/>
      <c r="AP27" s="711"/>
      <c r="AQ27" s="711"/>
      <c r="AR27" s="711"/>
      <c r="AS27" s="711"/>
      <c r="AT27" s="711"/>
      <c r="AU27" s="711"/>
      <c r="AV27" s="711">
        <f>SUM(AV25:BE26)</f>
        <v>0</v>
      </c>
      <c r="AW27" s="711"/>
      <c r="AX27" s="711"/>
      <c r="AY27" s="711"/>
      <c r="AZ27" s="711"/>
      <c r="BA27" s="711"/>
      <c r="BB27" s="711"/>
      <c r="BC27" s="711"/>
      <c r="BD27" s="711"/>
      <c r="BE27" s="1762"/>
    </row>
  </sheetData>
  <sheetProtection password="C724" sheet="1" selectLockedCells="1"/>
  <customSheetViews>
    <customSheetView guid="{BD673287-A10F-4068-ABD9-63827D97DB26}" showGridLines="0">
      <selection activeCell="AB6" sqref="AB6:AK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1"/>
      <headerFooter>
        <oddFooter>&amp;C京都府脳卒中地域連携パス</oddFooter>
      </headerFooter>
    </customSheetView>
    <customSheetView guid="{FF958D2F-9903-489A-8E2E-7F86E054E683}" showGridLines="0">
      <selection activeCell="AB6" sqref="AB6:AK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2"/>
      <headerFooter>
        <oddFooter>&amp;C京都府脳卒中地域連携パス</oddFooter>
      </headerFooter>
    </customSheetView>
    <customSheetView guid="{D639767C-AAF5-43B7-B827-8C53261E766A}" showGridLines="0">
      <selection activeCell="R6" sqref="R6:AA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3"/>
      <headerFooter>
        <oddFooter>&amp;C京都府脳卒中地域連携パス</oddFooter>
      </headerFooter>
    </customSheetView>
    <customSheetView guid="{88F1D327-FFB5-4F25-B49B-DDD0F9774A98}" showGridLines="0">
      <selection activeCell="R6" sqref="R6:AA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4"/>
      <headerFooter>
        <oddFooter>&amp;C京都府脳卒中地域連携パス</oddFooter>
      </headerFooter>
    </customSheetView>
    <customSheetView guid="{974C7168-E865-490F-B85C-3CD4E07AE638}" showGridLines="0">
      <selection activeCell="R6" sqref="R6:AA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5"/>
      <headerFooter>
        <oddFooter>&amp;C京都府脳卒中地域連携パス</oddFooter>
      </headerFooter>
    </customSheetView>
    <customSheetView guid="{72EBFE53-015F-4AF5-85E5-6EE368152204}" showGridLines="0">
      <selection activeCell="R6" sqref="R6:AA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6"/>
      <headerFooter>
        <oddFooter>&amp;C京都府医師会地域連携パス</oddFooter>
      </headerFooter>
    </customSheetView>
    <customSheetView guid="{BFAD5E82-91BD-4865-8828-7A5CD3B0AD02}" showGridLines="0">
      <selection activeCell="R6" sqref="R6:AA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7"/>
      <headerFooter>
        <oddFooter>&amp;C京都府脳卒中地域連携パス</oddFooter>
      </headerFooter>
    </customSheetView>
    <customSheetView guid="{DA3E2843-7809-455C-A4BC-B15E27031169}" showGridLines="0">
      <selection activeCell="AB6" sqref="AB6:AK6"/>
      <colBreaks count="1" manualBreakCount="1">
        <brk id="59" max="1048575" man="1"/>
      </colBreaks>
      <pageMargins left="0.31496062992125984" right="0.31496062992125984" top="0.55118110236220474" bottom="0.74803149606299213" header="0.31496062992125984" footer="0.31496062992125984"/>
      <printOptions horizontalCentered="1"/>
      <pageSetup paperSize="9" scale="86" orientation="portrait" r:id="rId8"/>
      <headerFooter>
        <oddFooter>&amp;C京都府脳卒中地域連携パス</oddFooter>
      </headerFooter>
    </customSheetView>
  </customSheetViews>
  <mergeCells count="138">
    <mergeCell ref="CD2:CG2"/>
    <mergeCell ref="CH2:CI2"/>
    <mergeCell ref="BL1:BX1"/>
    <mergeCell ref="BJ2:BK2"/>
    <mergeCell ref="BL2:BW2"/>
    <mergeCell ref="BX2:BY2"/>
    <mergeCell ref="BZ2:CA2"/>
    <mergeCell ref="CB2:CC2"/>
    <mergeCell ref="AV25:BE25"/>
    <mergeCell ref="AV19:BE19"/>
    <mergeCell ref="AV17:BE17"/>
    <mergeCell ref="AV15:BE15"/>
    <mergeCell ref="AV13:BE13"/>
    <mergeCell ref="AV11:BE11"/>
    <mergeCell ref="AV9:BE9"/>
    <mergeCell ref="AV4:BE4"/>
    <mergeCell ref="BK4:BN4"/>
    <mergeCell ref="C26:Q26"/>
    <mergeCell ref="R26:AA26"/>
    <mergeCell ref="AB26:AK26"/>
    <mergeCell ref="AL26:AU26"/>
    <mergeCell ref="AV26:BE26"/>
    <mergeCell ref="AV27:BE27"/>
    <mergeCell ref="BJ1:BK1"/>
    <mergeCell ref="C25:Q25"/>
    <mergeCell ref="R25:AA25"/>
    <mergeCell ref="AB25:AK25"/>
    <mergeCell ref="AL25:AU25"/>
    <mergeCell ref="C27:Q27"/>
    <mergeCell ref="R27:AA27"/>
    <mergeCell ref="AB27:AK27"/>
    <mergeCell ref="AL27:AU27"/>
    <mergeCell ref="AV23:BE23"/>
    <mergeCell ref="C24:Q24"/>
    <mergeCell ref="R24:AA24"/>
    <mergeCell ref="AB24:AK24"/>
    <mergeCell ref="AL24:AU24"/>
    <mergeCell ref="AV24:BE24"/>
    <mergeCell ref="C23:Q23"/>
    <mergeCell ref="R23:AA23"/>
    <mergeCell ref="AB23:AK23"/>
    <mergeCell ref="AL23:AU23"/>
    <mergeCell ref="AV21:BE21"/>
    <mergeCell ref="C22:Q22"/>
    <mergeCell ref="R22:AA22"/>
    <mergeCell ref="AB22:AK22"/>
    <mergeCell ref="AL22:AU22"/>
    <mergeCell ref="AV22:BE22"/>
    <mergeCell ref="C21:Q21"/>
    <mergeCell ref="R21:AA21"/>
    <mergeCell ref="AB21:AK21"/>
    <mergeCell ref="AL21:AU21"/>
    <mergeCell ref="C20:Q20"/>
    <mergeCell ref="R20:AA20"/>
    <mergeCell ref="AB20:AK20"/>
    <mergeCell ref="AL20:AU20"/>
    <mergeCell ref="AV20:BE20"/>
    <mergeCell ref="C19:Q19"/>
    <mergeCell ref="R19:AA19"/>
    <mergeCell ref="AB19:AK19"/>
    <mergeCell ref="AL19:AU19"/>
    <mergeCell ref="C18:Q18"/>
    <mergeCell ref="R18:AA18"/>
    <mergeCell ref="AB18:AK18"/>
    <mergeCell ref="AL18:AU18"/>
    <mergeCell ref="AV18:BE18"/>
    <mergeCell ref="C17:Q17"/>
    <mergeCell ref="R17:AA17"/>
    <mergeCell ref="AB17:AK17"/>
    <mergeCell ref="AL17:AU17"/>
    <mergeCell ref="C16:Q16"/>
    <mergeCell ref="R16:AA16"/>
    <mergeCell ref="AB16:AK16"/>
    <mergeCell ref="AL16:AU16"/>
    <mergeCell ref="AV16:BE16"/>
    <mergeCell ref="C15:Q15"/>
    <mergeCell ref="R15:AA15"/>
    <mergeCell ref="AB15:AK15"/>
    <mergeCell ref="AL15:AU15"/>
    <mergeCell ref="C14:Q14"/>
    <mergeCell ref="R14:AA14"/>
    <mergeCell ref="AB14:AK14"/>
    <mergeCell ref="AL14:AU14"/>
    <mergeCell ref="AV14:BE14"/>
    <mergeCell ref="C13:Q13"/>
    <mergeCell ref="R13:AA13"/>
    <mergeCell ref="AB13:AK13"/>
    <mergeCell ref="AL13:AU13"/>
    <mergeCell ref="C12:Q12"/>
    <mergeCell ref="R12:AA12"/>
    <mergeCell ref="AB12:AK12"/>
    <mergeCell ref="AL12:AU12"/>
    <mergeCell ref="AV12:BE12"/>
    <mergeCell ref="C11:Q11"/>
    <mergeCell ref="R11:AA11"/>
    <mergeCell ref="AB11:AK11"/>
    <mergeCell ref="AL11:AU11"/>
    <mergeCell ref="C10:Q10"/>
    <mergeCell ref="R10:AA10"/>
    <mergeCell ref="AB10:AK10"/>
    <mergeCell ref="AL10:AU10"/>
    <mergeCell ref="AV10:BE10"/>
    <mergeCell ref="C9:Q9"/>
    <mergeCell ref="R9:AA9"/>
    <mergeCell ref="AB9:AK9"/>
    <mergeCell ref="AL9:AU9"/>
    <mergeCell ref="C6:Q6"/>
    <mergeCell ref="C5:Q5"/>
    <mergeCell ref="AV7:BE7"/>
    <mergeCell ref="C8:Q8"/>
    <mergeCell ref="R8:AA8"/>
    <mergeCell ref="AB8:AK8"/>
    <mergeCell ref="AL8:AU8"/>
    <mergeCell ref="AV8:BE8"/>
    <mergeCell ref="C7:Q7"/>
    <mergeCell ref="R7:AA7"/>
    <mergeCell ref="AB7:AK7"/>
    <mergeCell ref="AL7:AU7"/>
    <mergeCell ref="AL5:AU5"/>
    <mergeCell ref="AV5:BE5"/>
    <mergeCell ref="R6:AA6"/>
    <mergeCell ref="AB6:AK6"/>
    <mergeCell ref="AL6:AU6"/>
    <mergeCell ref="AV6:BE6"/>
    <mergeCell ref="R5:AA5"/>
    <mergeCell ref="AB5:AK5"/>
    <mergeCell ref="AB4:AK4"/>
    <mergeCell ref="AL4:AU4"/>
    <mergeCell ref="B1:C1"/>
    <mergeCell ref="D1:P1"/>
    <mergeCell ref="B2:C2"/>
    <mergeCell ref="D2:O2"/>
    <mergeCell ref="P2:Q2"/>
    <mergeCell ref="R4:AA4"/>
    <mergeCell ref="R2:S2"/>
    <mergeCell ref="T2:U2"/>
    <mergeCell ref="V2:Y2"/>
    <mergeCell ref="Z2:AA2"/>
  </mergeCells>
  <phoneticPr fontId="3"/>
  <dataValidations count="2">
    <dataValidation type="list" imeMode="halfAlpha" allowBlank="1" showInputMessage="1" showErrorMessage="1" sqref="R7:BE24">
      <formula1>"1,2,3,4,5,6,7"</formula1>
    </dataValidation>
    <dataValidation imeMode="halfAlpha" allowBlank="1" showInputMessage="1" showErrorMessage="1" sqref="R6:BE6"/>
  </dataValidations>
  <printOptions horizontalCentered="1"/>
  <pageMargins left="0.31496062992125984" right="0.31496062992125984" top="0.55118110236220474" bottom="0.74803149606299213" header="0.31496062992125984" footer="0.31496062992125984"/>
  <pageSetup paperSize="9" scale="86" orientation="portrait" r:id="rId9"/>
  <headerFooter>
    <oddFooter>&amp;C京都府脳卒中地域連携パス</oddFooter>
  </headerFooter>
  <colBreaks count="1" manualBreakCount="1">
    <brk id="59" max="1048575" man="1"/>
  </colBreaks>
  <drawing r:id="rId1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B2:BB45"/>
  <sheetViews>
    <sheetView showGridLines="0" zoomScaleNormal="100" zoomScaleSheetLayoutView="100" workbookViewId="0">
      <selection activeCell="AH8" sqref="AH8:AN8"/>
    </sheetView>
  </sheetViews>
  <sheetFormatPr defaultColWidth="2" defaultRowHeight="18.75" customHeight="1"/>
  <cols>
    <col min="1" max="26" width="2" customWidth="1"/>
  </cols>
  <sheetData>
    <row r="2" spans="2:54" ht="18.75" customHeight="1">
      <c r="L2" s="322" t="s">
        <v>3752</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row>
    <row r="3" spans="2:54" ht="18.75" customHeight="1">
      <c r="B3" s="1816" t="s">
        <v>3730</v>
      </c>
      <c r="C3" s="1816"/>
      <c r="D3" s="380" t="str">
        <f>IF(番号="","",番号)</f>
        <v>10--</v>
      </c>
      <c r="E3" s="380"/>
      <c r="F3" s="380"/>
      <c r="G3" s="380"/>
      <c r="H3" s="380"/>
      <c r="I3" s="380"/>
      <c r="J3" s="380"/>
      <c r="K3" s="380"/>
      <c r="L3" s="380"/>
      <c r="M3" s="380"/>
      <c r="N3" s="380"/>
      <c r="O3" s="380"/>
      <c r="P3" s="380"/>
    </row>
    <row r="4" spans="2:54" ht="18.75" customHeight="1">
      <c r="B4" s="13"/>
      <c r="C4" s="386" t="s">
        <v>9069</v>
      </c>
      <c r="D4" s="386"/>
      <c r="E4" s="386"/>
      <c r="F4" s="386"/>
      <c r="G4" s="350" t="str">
        <f>IF(患者氏名="","",患者氏名)</f>
        <v/>
      </c>
      <c r="H4" s="350"/>
      <c r="I4" s="350"/>
      <c r="J4" s="350"/>
      <c r="K4" s="350"/>
      <c r="L4" s="350"/>
      <c r="M4" s="350"/>
      <c r="N4" s="350"/>
      <c r="O4" s="350"/>
      <c r="P4" s="350"/>
      <c r="Q4" s="386" t="s">
        <v>9077</v>
      </c>
      <c r="R4" s="386"/>
      <c r="S4" s="350" t="str">
        <f>IF(患者性="","",患者性)</f>
        <v/>
      </c>
      <c r="T4" s="350"/>
      <c r="U4" s="386" t="s">
        <v>9134</v>
      </c>
      <c r="V4" s="386"/>
      <c r="W4" s="927" t="str">
        <f>IF(患者生年月日="","",患者年齢)</f>
        <v/>
      </c>
      <c r="X4" s="927"/>
    </row>
    <row r="5" spans="2:54" ht="18.75" customHeight="1" thickBot="1"/>
    <row r="6" spans="2:54" ht="18.75" customHeight="1">
      <c r="B6" s="1798"/>
      <c r="C6" s="1799"/>
      <c r="D6" s="1799"/>
      <c r="E6" s="1799"/>
      <c r="F6" s="1799"/>
      <c r="G6" s="1799"/>
      <c r="H6" s="1799"/>
      <c r="I6" s="1799"/>
      <c r="J6" s="1799"/>
      <c r="K6" s="1799"/>
      <c r="L6" s="1799"/>
      <c r="M6" s="1799"/>
      <c r="N6" s="1799"/>
      <c r="O6" s="1799"/>
      <c r="P6" s="1799"/>
      <c r="Q6" s="1799"/>
      <c r="R6" s="1799"/>
      <c r="S6" s="1799"/>
      <c r="T6" s="1799"/>
      <c r="U6" s="1799"/>
      <c r="V6" s="1799"/>
      <c r="W6" s="1799"/>
      <c r="X6" s="1799"/>
      <c r="Y6" s="1799"/>
      <c r="Z6" s="1800"/>
      <c r="AA6" s="1821" t="s">
        <v>3720</v>
      </c>
      <c r="AB6" s="1817"/>
      <c r="AC6" s="1817"/>
      <c r="AD6" s="1817"/>
      <c r="AE6" s="1817"/>
      <c r="AF6" s="1817"/>
      <c r="AG6" s="1817"/>
      <c r="AH6" s="1817" t="s">
        <v>3732</v>
      </c>
      <c r="AI6" s="1817"/>
      <c r="AJ6" s="1817"/>
      <c r="AK6" s="1817"/>
      <c r="AL6" s="1817"/>
      <c r="AM6" s="1817"/>
      <c r="AN6" s="1817"/>
      <c r="AO6" s="1817" t="s">
        <v>3733</v>
      </c>
      <c r="AP6" s="1817"/>
      <c r="AQ6" s="1817"/>
      <c r="AR6" s="1817"/>
      <c r="AS6" s="1817"/>
      <c r="AT6" s="1817"/>
      <c r="AU6" s="1817"/>
      <c r="AV6" s="1817" t="s">
        <v>3753</v>
      </c>
      <c r="AW6" s="1817"/>
      <c r="AX6" s="1817"/>
      <c r="AY6" s="1817"/>
      <c r="AZ6" s="1817"/>
      <c r="BA6" s="1817"/>
      <c r="BB6" s="1818"/>
    </row>
    <row r="7" spans="2:54" ht="18.75" customHeight="1">
      <c r="B7" s="1804" t="s">
        <v>2178</v>
      </c>
      <c r="C7" s="1805"/>
      <c r="D7" s="1805"/>
      <c r="E7" s="1805"/>
      <c r="F7" s="1805"/>
      <c r="G7" s="1805"/>
      <c r="H7" s="1805"/>
      <c r="I7" s="1805"/>
      <c r="J7" s="1805"/>
      <c r="K7" s="1805"/>
      <c r="L7" s="1805"/>
      <c r="M7" s="1805"/>
      <c r="N7" s="1805"/>
      <c r="O7" s="1805"/>
      <c r="P7" s="1805"/>
      <c r="Q7" s="1805"/>
      <c r="R7" s="1805"/>
      <c r="S7" s="1805"/>
      <c r="T7" s="1805"/>
      <c r="U7" s="1805"/>
      <c r="V7" s="1805"/>
      <c r="W7" s="1805"/>
      <c r="X7" s="1805"/>
      <c r="Y7" s="1805"/>
      <c r="Z7" s="1806"/>
      <c r="AA7" s="739" t="str">
        <f>IF(急性期施設名="","",急性期施設名)</f>
        <v/>
      </c>
      <c r="AB7" s="709"/>
      <c r="AC7" s="709"/>
      <c r="AD7" s="709"/>
      <c r="AE7" s="709"/>
      <c r="AF7" s="709"/>
      <c r="AG7" s="709"/>
      <c r="AH7" s="709" t="str">
        <f>IF(回復期施設名="","",回復期施設名)</f>
        <v/>
      </c>
      <c r="AI7" s="709"/>
      <c r="AJ7" s="709"/>
      <c r="AK7" s="709"/>
      <c r="AL7" s="709"/>
      <c r="AM7" s="709"/>
      <c r="AN7" s="709"/>
      <c r="AO7" s="709" t="str">
        <f>IF(回復期施設名="","",回復期施設名)</f>
        <v/>
      </c>
      <c r="AP7" s="709"/>
      <c r="AQ7" s="709"/>
      <c r="AR7" s="709"/>
      <c r="AS7" s="709"/>
      <c r="AT7" s="709"/>
      <c r="AU7" s="709"/>
      <c r="AV7" s="709" t="str">
        <f>IF(生活期施設名="",介護療養施設名,生活期施設名)</f>
        <v/>
      </c>
      <c r="AW7" s="709"/>
      <c r="AX7" s="709"/>
      <c r="AY7" s="709"/>
      <c r="AZ7" s="709"/>
      <c r="BA7" s="709"/>
      <c r="BB7" s="736"/>
    </row>
    <row r="8" spans="2:54" ht="18.75" customHeight="1" thickBot="1">
      <c r="B8" s="1801" t="s">
        <v>3754</v>
      </c>
      <c r="C8" s="1802"/>
      <c r="D8" s="1802"/>
      <c r="E8" s="1802"/>
      <c r="F8" s="1802"/>
      <c r="G8" s="1802"/>
      <c r="H8" s="1802"/>
      <c r="I8" s="1802"/>
      <c r="J8" s="1802"/>
      <c r="K8" s="1802"/>
      <c r="L8" s="1802"/>
      <c r="M8" s="1802"/>
      <c r="N8" s="1802"/>
      <c r="O8" s="1802"/>
      <c r="P8" s="1802"/>
      <c r="Q8" s="1802"/>
      <c r="R8" s="1802"/>
      <c r="S8" s="1802"/>
      <c r="T8" s="1802"/>
      <c r="U8" s="1802"/>
      <c r="V8" s="1802"/>
      <c r="W8" s="1802"/>
      <c r="X8" s="1802"/>
      <c r="Y8" s="1802"/>
      <c r="Z8" s="1803"/>
      <c r="AA8" s="1822"/>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500"/>
    </row>
    <row r="9" spans="2:54" ht="18.75" customHeight="1">
      <c r="B9" s="1819" t="s">
        <v>3758</v>
      </c>
      <c r="C9" s="1820"/>
      <c r="D9" s="1786" t="s">
        <v>8088</v>
      </c>
      <c r="E9" s="1787"/>
      <c r="F9" s="1787"/>
      <c r="G9" s="1787"/>
      <c r="H9" s="1787"/>
      <c r="I9" s="1787"/>
      <c r="J9" s="1787"/>
      <c r="K9" s="1787"/>
      <c r="L9" s="1787"/>
      <c r="M9" s="1787"/>
      <c r="N9" s="1787"/>
      <c r="O9" s="1787"/>
      <c r="P9" s="1787"/>
      <c r="Q9" s="1787"/>
      <c r="R9" s="1787"/>
      <c r="S9" s="1787"/>
      <c r="T9" s="1787"/>
      <c r="U9" s="1787"/>
      <c r="V9" s="1787"/>
      <c r="W9" s="1787"/>
      <c r="X9" s="1787"/>
      <c r="Y9" s="1787"/>
      <c r="Z9" s="1788"/>
      <c r="AA9" s="1781"/>
      <c r="AB9" s="1753"/>
      <c r="AC9" s="1753"/>
      <c r="AD9" s="1753"/>
      <c r="AE9" s="1753"/>
      <c r="AF9" s="1753"/>
      <c r="AG9" s="1753"/>
      <c r="AH9" s="1753"/>
      <c r="AI9" s="1753"/>
      <c r="AJ9" s="1753"/>
      <c r="AK9" s="1753"/>
      <c r="AL9" s="1753"/>
      <c r="AM9" s="1753"/>
      <c r="AN9" s="1753"/>
      <c r="AO9" s="1753"/>
      <c r="AP9" s="1753"/>
      <c r="AQ9" s="1753"/>
      <c r="AR9" s="1753"/>
      <c r="AS9" s="1753"/>
      <c r="AT9" s="1753"/>
      <c r="AU9" s="1753"/>
      <c r="AV9" s="1753"/>
      <c r="AW9" s="1753"/>
      <c r="AX9" s="1753"/>
      <c r="AY9" s="1753"/>
      <c r="AZ9" s="1753"/>
      <c r="BA9" s="1753"/>
      <c r="BB9" s="1754"/>
    </row>
    <row r="10" spans="2:54" ht="18.75" customHeight="1">
      <c r="B10" s="1807" t="s">
        <v>3759</v>
      </c>
      <c r="C10" s="1808"/>
      <c r="D10" s="1769" t="s">
        <v>2177</v>
      </c>
      <c r="E10" s="1769"/>
      <c r="F10" s="1769"/>
      <c r="G10" s="1769"/>
      <c r="H10" s="1769"/>
      <c r="I10" s="1769"/>
      <c r="J10" s="1769"/>
      <c r="K10" s="1769"/>
      <c r="L10" s="1769"/>
      <c r="M10" s="1769"/>
      <c r="N10" s="1769"/>
      <c r="O10" s="1769"/>
      <c r="P10" s="1769"/>
      <c r="Q10" s="1769"/>
      <c r="R10" s="1769"/>
      <c r="S10" s="1769"/>
      <c r="T10" s="1769"/>
      <c r="U10" s="1769"/>
      <c r="V10" s="1769"/>
      <c r="W10" s="1769"/>
      <c r="X10" s="1756" t="s">
        <v>9233</v>
      </c>
      <c r="Y10" s="1756"/>
      <c r="Z10" s="1757"/>
      <c r="AA10" s="759"/>
      <c r="AB10" s="554"/>
      <c r="AC10" s="554"/>
      <c r="AD10" s="554"/>
      <c r="AE10" s="554"/>
      <c r="AF10" s="554"/>
      <c r="AG10" s="554"/>
      <c r="AH10" s="1753"/>
      <c r="AI10" s="1753"/>
      <c r="AJ10" s="1753"/>
      <c r="AK10" s="1753"/>
      <c r="AL10" s="1753"/>
      <c r="AM10" s="1753"/>
      <c r="AN10" s="1753"/>
      <c r="AO10" s="1753"/>
      <c r="AP10" s="1753"/>
      <c r="AQ10" s="1753"/>
      <c r="AR10" s="1753"/>
      <c r="AS10" s="1753"/>
      <c r="AT10" s="1753"/>
      <c r="AU10" s="1753"/>
      <c r="AV10" s="1753"/>
      <c r="AW10" s="1753"/>
      <c r="AX10" s="1753"/>
      <c r="AY10" s="1753"/>
      <c r="AZ10" s="1753"/>
      <c r="BA10" s="1753"/>
      <c r="BB10" s="1754"/>
    </row>
    <row r="11" spans="2:54" ht="18.75" customHeight="1">
      <c r="B11" s="1807"/>
      <c r="C11" s="1808"/>
      <c r="D11" s="1769"/>
      <c r="E11" s="1769"/>
      <c r="F11" s="1769"/>
      <c r="G11" s="1769"/>
      <c r="H11" s="1769"/>
      <c r="I11" s="1769"/>
      <c r="J11" s="1769"/>
      <c r="K11" s="1769"/>
      <c r="L11" s="1769"/>
      <c r="M11" s="1769"/>
      <c r="N11" s="1769"/>
      <c r="O11" s="1769"/>
      <c r="P11" s="1769"/>
      <c r="Q11" s="1769"/>
      <c r="R11" s="1769"/>
      <c r="S11" s="1769"/>
      <c r="T11" s="1769"/>
      <c r="U11" s="1769"/>
      <c r="V11" s="1769"/>
      <c r="W11" s="1769"/>
      <c r="X11" s="1756" t="s">
        <v>9066</v>
      </c>
      <c r="Y11" s="1756"/>
      <c r="Z11" s="1757"/>
      <c r="AA11" s="759"/>
      <c r="AB11" s="554"/>
      <c r="AC11" s="554"/>
      <c r="AD11" s="554"/>
      <c r="AE11" s="554"/>
      <c r="AF11" s="554"/>
      <c r="AG11" s="554"/>
      <c r="AH11" s="1753"/>
      <c r="AI11" s="1753"/>
      <c r="AJ11" s="1753"/>
      <c r="AK11" s="1753"/>
      <c r="AL11" s="1753"/>
      <c r="AM11" s="1753"/>
      <c r="AN11" s="1753"/>
      <c r="AO11" s="1753"/>
      <c r="AP11" s="1753"/>
      <c r="AQ11" s="1753"/>
      <c r="AR11" s="1753"/>
      <c r="AS11" s="1753"/>
      <c r="AT11" s="1753"/>
      <c r="AU11" s="1753"/>
      <c r="AV11" s="1753"/>
      <c r="AW11" s="1753"/>
      <c r="AX11" s="1753"/>
      <c r="AY11" s="1753"/>
      <c r="AZ11" s="1753"/>
      <c r="BA11" s="1753"/>
      <c r="BB11" s="1754"/>
    </row>
    <row r="12" spans="2:54" ht="18.75" customHeight="1">
      <c r="B12" s="1807"/>
      <c r="C12" s="1808"/>
      <c r="D12" s="1769"/>
      <c r="E12" s="1769"/>
      <c r="F12" s="1769"/>
      <c r="G12" s="1769"/>
      <c r="H12" s="1769"/>
      <c r="I12" s="1769"/>
      <c r="J12" s="1769"/>
      <c r="K12" s="1769"/>
      <c r="L12" s="1769"/>
      <c r="M12" s="1769"/>
      <c r="N12" s="1769"/>
      <c r="O12" s="1769"/>
      <c r="P12" s="1769"/>
      <c r="Q12" s="1769"/>
      <c r="R12" s="1769"/>
      <c r="S12" s="1769"/>
      <c r="T12" s="1769"/>
      <c r="U12" s="1769"/>
      <c r="V12" s="1769"/>
      <c r="W12" s="1769"/>
      <c r="X12" s="1756" t="s">
        <v>9067</v>
      </c>
      <c r="Y12" s="1756"/>
      <c r="Z12" s="1757"/>
      <c r="AA12" s="759"/>
      <c r="AB12" s="554"/>
      <c r="AC12" s="554"/>
      <c r="AD12" s="554"/>
      <c r="AE12" s="554"/>
      <c r="AF12" s="554"/>
      <c r="AG12" s="554"/>
      <c r="AH12" s="1753"/>
      <c r="AI12" s="1753"/>
      <c r="AJ12" s="1753"/>
      <c r="AK12" s="1753"/>
      <c r="AL12" s="1753"/>
      <c r="AM12" s="1753"/>
      <c r="AN12" s="1753"/>
      <c r="AO12" s="1753"/>
      <c r="AP12" s="1753"/>
      <c r="AQ12" s="1753"/>
      <c r="AR12" s="1753"/>
      <c r="AS12" s="1753"/>
      <c r="AT12" s="1753"/>
      <c r="AU12" s="1753"/>
      <c r="AV12" s="1753"/>
      <c r="AW12" s="1753"/>
      <c r="AX12" s="1753"/>
      <c r="AY12" s="1753"/>
      <c r="AZ12" s="1753"/>
      <c r="BA12" s="1753"/>
      <c r="BB12" s="1754"/>
    </row>
    <row r="13" spans="2:54" ht="18.75" customHeight="1">
      <c r="B13" s="1807"/>
      <c r="C13" s="1808"/>
      <c r="D13" s="1769"/>
      <c r="E13" s="1769"/>
      <c r="F13" s="1769"/>
      <c r="G13" s="1769"/>
      <c r="H13" s="1769"/>
      <c r="I13" s="1769"/>
      <c r="J13" s="1769"/>
      <c r="K13" s="1769"/>
      <c r="L13" s="1769"/>
      <c r="M13" s="1769"/>
      <c r="N13" s="1769"/>
      <c r="O13" s="1769"/>
      <c r="P13" s="1769"/>
      <c r="Q13" s="1769"/>
      <c r="R13" s="1769"/>
      <c r="S13" s="1769"/>
      <c r="T13" s="1769"/>
      <c r="U13" s="1769"/>
      <c r="V13" s="1769"/>
      <c r="W13" s="1769"/>
      <c r="X13" s="1756" t="s">
        <v>3755</v>
      </c>
      <c r="Y13" s="1756"/>
      <c r="Z13" s="1757"/>
      <c r="AA13" s="759"/>
      <c r="AB13" s="554"/>
      <c r="AC13" s="554"/>
      <c r="AD13" s="554"/>
      <c r="AE13" s="554"/>
      <c r="AF13" s="554"/>
      <c r="AG13" s="554"/>
      <c r="AH13" s="1753"/>
      <c r="AI13" s="1753"/>
      <c r="AJ13" s="1753"/>
      <c r="AK13" s="1753"/>
      <c r="AL13" s="1753"/>
      <c r="AM13" s="1753"/>
      <c r="AN13" s="1753"/>
      <c r="AO13" s="1753"/>
      <c r="AP13" s="1753"/>
      <c r="AQ13" s="1753"/>
      <c r="AR13" s="1753"/>
      <c r="AS13" s="1753"/>
      <c r="AT13" s="1753"/>
      <c r="AU13" s="1753"/>
      <c r="AV13" s="1753"/>
      <c r="AW13" s="1753"/>
      <c r="AX13" s="1753"/>
      <c r="AY13" s="1753"/>
      <c r="AZ13" s="1753"/>
      <c r="BA13" s="1753"/>
      <c r="BB13" s="1754"/>
    </row>
    <row r="14" spans="2:54" ht="18.75" customHeight="1">
      <c r="B14" s="1807" t="s">
        <v>3760</v>
      </c>
      <c r="C14" s="1808"/>
      <c r="D14" s="1797" t="s">
        <v>3756</v>
      </c>
      <c r="E14" s="1790"/>
      <c r="F14" s="1790"/>
      <c r="G14" s="1790"/>
      <c r="H14" s="1790"/>
      <c r="I14" s="1790"/>
      <c r="J14" s="1790"/>
      <c r="K14" s="1790"/>
      <c r="L14" s="1790"/>
      <c r="M14" s="1790"/>
      <c r="N14" s="1790"/>
      <c r="O14" s="1790"/>
      <c r="P14" s="1790"/>
      <c r="Q14" s="1790"/>
      <c r="R14" s="1790"/>
      <c r="S14" s="1790"/>
      <c r="T14" s="1790"/>
      <c r="U14" s="1790"/>
      <c r="V14" s="1790"/>
      <c r="W14" s="1790"/>
      <c r="X14" s="1790"/>
      <c r="Y14" s="1790"/>
      <c r="Z14" s="1791"/>
      <c r="AA14" s="759"/>
      <c r="AB14" s="554"/>
      <c r="AC14" s="554"/>
      <c r="AD14" s="554"/>
      <c r="AE14" s="554"/>
      <c r="AF14" s="554"/>
      <c r="AG14" s="554"/>
      <c r="AH14" s="1770"/>
      <c r="AI14" s="1771"/>
      <c r="AJ14" s="1771"/>
      <c r="AK14" s="1771"/>
      <c r="AL14" s="1771"/>
      <c r="AM14" s="1771"/>
      <c r="AN14" s="1779"/>
      <c r="AO14" s="1770"/>
      <c r="AP14" s="1771"/>
      <c r="AQ14" s="1771"/>
      <c r="AR14" s="1771"/>
      <c r="AS14" s="1771"/>
      <c r="AT14" s="1771"/>
      <c r="AU14" s="1779"/>
      <c r="AV14" s="1770"/>
      <c r="AW14" s="1771"/>
      <c r="AX14" s="1771"/>
      <c r="AY14" s="1771"/>
      <c r="AZ14" s="1771"/>
      <c r="BA14" s="1771"/>
      <c r="BB14" s="1772"/>
    </row>
    <row r="15" spans="2:54" ht="18.75" customHeight="1">
      <c r="B15" s="1807"/>
      <c r="C15" s="1808"/>
      <c r="D15" s="1794"/>
      <c r="E15" s="1795"/>
      <c r="F15" s="1795"/>
      <c r="G15" s="1795"/>
      <c r="H15" s="1795"/>
      <c r="I15" s="1795"/>
      <c r="J15" s="1795"/>
      <c r="K15" s="1795"/>
      <c r="L15" s="1795"/>
      <c r="M15" s="1795"/>
      <c r="N15" s="1795"/>
      <c r="O15" s="1795"/>
      <c r="P15" s="1795"/>
      <c r="Q15" s="1795"/>
      <c r="R15" s="1795"/>
      <c r="S15" s="1795"/>
      <c r="T15" s="1795"/>
      <c r="U15" s="1795"/>
      <c r="V15" s="1795"/>
      <c r="W15" s="1795"/>
      <c r="X15" s="1795"/>
      <c r="Y15" s="1795"/>
      <c r="Z15" s="1796"/>
      <c r="AA15" s="759"/>
      <c r="AB15" s="554"/>
      <c r="AC15" s="554"/>
      <c r="AD15" s="554"/>
      <c r="AE15" s="554"/>
      <c r="AF15" s="554"/>
      <c r="AG15" s="554"/>
      <c r="AH15" s="1776"/>
      <c r="AI15" s="1777"/>
      <c r="AJ15" s="1777"/>
      <c r="AK15" s="1777"/>
      <c r="AL15" s="1777"/>
      <c r="AM15" s="1777"/>
      <c r="AN15" s="1781"/>
      <c r="AO15" s="1776"/>
      <c r="AP15" s="1777"/>
      <c r="AQ15" s="1777"/>
      <c r="AR15" s="1777"/>
      <c r="AS15" s="1777"/>
      <c r="AT15" s="1777"/>
      <c r="AU15" s="1781"/>
      <c r="AV15" s="1776"/>
      <c r="AW15" s="1777"/>
      <c r="AX15" s="1777"/>
      <c r="AY15" s="1777"/>
      <c r="AZ15" s="1777"/>
      <c r="BA15" s="1777"/>
      <c r="BB15" s="1778"/>
    </row>
    <row r="16" spans="2:54" ht="18.75" customHeight="1">
      <c r="B16" s="1768" t="s">
        <v>3761</v>
      </c>
      <c r="C16" s="1384"/>
      <c r="D16" s="1769" t="s">
        <v>2193</v>
      </c>
      <c r="E16" s="1769"/>
      <c r="F16" s="1769"/>
      <c r="G16" s="1769"/>
      <c r="H16" s="1769"/>
      <c r="I16" s="1769"/>
      <c r="J16" s="1769"/>
      <c r="K16" s="1769"/>
      <c r="L16" s="1769"/>
      <c r="M16" s="1769"/>
      <c r="N16" s="1769"/>
      <c r="O16" s="1769"/>
      <c r="P16" s="1769"/>
      <c r="Q16" s="1769"/>
      <c r="R16" s="1769"/>
      <c r="S16" s="1769"/>
      <c r="T16" s="1769"/>
      <c r="U16" s="1769"/>
      <c r="V16" s="1769"/>
      <c r="W16" s="1769"/>
      <c r="X16" s="1756" t="s">
        <v>8089</v>
      </c>
      <c r="Y16" s="1756"/>
      <c r="Z16" s="1757"/>
      <c r="AA16" s="759"/>
      <c r="AB16" s="554"/>
      <c r="AC16" s="554"/>
      <c r="AD16" s="554"/>
      <c r="AE16" s="554"/>
      <c r="AF16" s="554"/>
      <c r="AG16" s="554"/>
      <c r="AH16" s="1770"/>
      <c r="AI16" s="1771"/>
      <c r="AJ16" s="1771"/>
      <c r="AK16" s="1771"/>
      <c r="AL16" s="1771"/>
      <c r="AM16" s="1771"/>
      <c r="AN16" s="1779"/>
      <c r="AO16" s="1770"/>
      <c r="AP16" s="1771"/>
      <c r="AQ16" s="1771"/>
      <c r="AR16" s="1771"/>
      <c r="AS16" s="1771"/>
      <c r="AT16" s="1771"/>
      <c r="AU16" s="1779"/>
      <c r="AV16" s="1770"/>
      <c r="AW16" s="1771"/>
      <c r="AX16" s="1771"/>
      <c r="AY16" s="1771"/>
      <c r="AZ16" s="1771"/>
      <c r="BA16" s="1771"/>
      <c r="BB16" s="1772"/>
    </row>
    <row r="17" spans="2:54" ht="18.75" customHeight="1">
      <c r="B17" s="1768"/>
      <c r="C17" s="1384"/>
      <c r="D17" s="1769"/>
      <c r="E17" s="1769"/>
      <c r="F17" s="1769"/>
      <c r="G17" s="1769"/>
      <c r="H17" s="1769"/>
      <c r="I17" s="1769"/>
      <c r="J17" s="1769"/>
      <c r="K17" s="1769"/>
      <c r="L17" s="1769"/>
      <c r="M17" s="1769"/>
      <c r="N17" s="1769"/>
      <c r="O17" s="1769"/>
      <c r="P17" s="1769"/>
      <c r="Q17" s="1769"/>
      <c r="R17" s="1769"/>
      <c r="S17" s="1769"/>
      <c r="T17" s="1769"/>
      <c r="U17" s="1769"/>
      <c r="V17" s="1769"/>
      <c r="W17" s="1769"/>
      <c r="X17" s="1756"/>
      <c r="Y17" s="1756"/>
      <c r="Z17" s="1757"/>
      <c r="AA17" s="759"/>
      <c r="AB17" s="554"/>
      <c r="AC17" s="554"/>
      <c r="AD17" s="554"/>
      <c r="AE17" s="554"/>
      <c r="AF17" s="554"/>
      <c r="AG17" s="554"/>
      <c r="AH17" s="1776"/>
      <c r="AI17" s="1777"/>
      <c r="AJ17" s="1777"/>
      <c r="AK17" s="1777"/>
      <c r="AL17" s="1777"/>
      <c r="AM17" s="1777"/>
      <c r="AN17" s="1781"/>
      <c r="AO17" s="1776"/>
      <c r="AP17" s="1777"/>
      <c r="AQ17" s="1777"/>
      <c r="AR17" s="1777"/>
      <c r="AS17" s="1777"/>
      <c r="AT17" s="1777"/>
      <c r="AU17" s="1781"/>
      <c r="AV17" s="1776"/>
      <c r="AW17" s="1777"/>
      <c r="AX17" s="1777"/>
      <c r="AY17" s="1777"/>
      <c r="AZ17" s="1777"/>
      <c r="BA17" s="1777"/>
      <c r="BB17" s="1778"/>
    </row>
    <row r="18" spans="2:54" ht="18.75" customHeight="1">
      <c r="B18" s="1768"/>
      <c r="C18" s="1384"/>
      <c r="D18" s="1769"/>
      <c r="E18" s="1769"/>
      <c r="F18" s="1769"/>
      <c r="G18" s="1769"/>
      <c r="H18" s="1769"/>
      <c r="I18" s="1769"/>
      <c r="J18" s="1769"/>
      <c r="K18" s="1769"/>
      <c r="L18" s="1769"/>
      <c r="M18" s="1769"/>
      <c r="N18" s="1769"/>
      <c r="O18" s="1769"/>
      <c r="P18" s="1769"/>
      <c r="Q18" s="1769"/>
      <c r="R18" s="1769"/>
      <c r="S18" s="1769"/>
      <c r="T18" s="1769"/>
      <c r="U18" s="1769"/>
      <c r="V18" s="1769"/>
      <c r="W18" s="1769"/>
      <c r="X18" s="1756" t="s">
        <v>8090</v>
      </c>
      <c r="Y18" s="1756"/>
      <c r="Z18" s="1757"/>
      <c r="AA18" s="759"/>
      <c r="AB18" s="554"/>
      <c r="AC18" s="554"/>
      <c r="AD18" s="554"/>
      <c r="AE18" s="554"/>
      <c r="AF18" s="554"/>
      <c r="AG18" s="554"/>
      <c r="AH18" s="1770"/>
      <c r="AI18" s="1771"/>
      <c r="AJ18" s="1771"/>
      <c r="AK18" s="1771"/>
      <c r="AL18" s="1771"/>
      <c r="AM18" s="1771"/>
      <c r="AN18" s="1779"/>
      <c r="AO18" s="1770"/>
      <c r="AP18" s="1771"/>
      <c r="AQ18" s="1771"/>
      <c r="AR18" s="1771"/>
      <c r="AS18" s="1771"/>
      <c r="AT18" s="1771"/>
      <c r="AU18" s="1779"/>
      <c r="AV18" s="1770"/>
      <c r="AW18" s="1771"/>
      <c r="AX18" s="1771"/>
      <c r="AY18" s="1771"/>
      <c r="AZ18" s="1771"/>
      <c r="BA18" s="1771"/>
      <c r="BB18" s="1772"/>
    </row>
    <row r="19" spans="2:54" ht="18.75" customHeight="1">
      <c r="B19" s="1768"/>
      <c r="C19" s="1384"/>
      <c r="D19" s="1769"/>
      <c r="E19" s="1769"/>
      <c r="F19" s="1769"/>
      <c r="G19" s="1769"/>
      <c r="H19" s="1769"/>
      <c r="I19" s="1769"/>
      <c r="J19" s="1769"/>
      <c r="K19" s="1769"/>
      <c r="L19" s="1769"/>
      <c r="M19" s="1769"/>
      <c r="N19" s="1769"/>
      <c r="O19" s="1769"/>
      <c r="P19" s="1769"/>
      <c r="Q19" s="1769"/>
      <c r="R19" s="1769"/>
      <c r="S19" s="1769"/>
      <c r="T19" s="1769"/>
      <c r="U19" s="1769"/>
      <c r="V19" s="1769"/>
      <c r="W19" s="1769"/>
      <c r="X19" s="1756"/>
      <c r="Y19" s="1756"/>
      <c r="Z19" s="1757"/>
      <c r="AA19" s="759"/>
      <c r="AB19" s="554"/>
      <c r="AC19" s="554"/>
      <c r="AD19" s="554"/>
      <c r="AE19" s="554"/>
      <c r="AF19" s="554"/>
      <c r="AG19" s="554"/>
      <c r="AH19" s="1776"/>
      <c r="AI19" s="1777"/>
      <c r="AJ19" s="1777"/>
      <c r="AK19" s="1777"/>
      <c r="AL19" s="1777"/>
      <c r="AM19" s="1777"/>
      <c r="AN19" s="1781"/>
      <c r="AO19" s="1776"/>
      <c r="AP19" s="1777"/>
      <c r="AQ19" s="1777"/>
      <c r="AR19" s="1777"/>
      <c r="AS19" s="1777"/>
      <c r="AT19" s="1777"/>
      <c r="AU19" s="1781"/>
      <c r="AV19" s="1776"/>
      <c r="AW19" s="1777"/>
      <c r="AX19" s="1777"/>
      <c r="AY19" s="1777"/>
      <c r="AZ19" s="1777"/>
      <c r="BA19" s="1777"/>
      <c r="BB19" s="1778"/>
    </row>
    <row r="20" spans="2:54" ht="18.75" customHeight="1">
      <c r="B20" s="1768"/>
      <c r="C20" s="1384"/>
      <c r="D20" s="1769"/>
      <c r="E20" s="1769"/>
      <c r="F20" s="1769"/>
      <c r="G20" s="1769"/>
      <c r="H20" s="1769"/>
      <c r="I20" s="1769"/>
      <c r="J20" s="1769"/>
      <c r="K20" s="1769"/>
      <c r="L20" s="1769"/>
      <c r="M20" s="1769"/>
      <c r="N20" s="1769"/>
      <c r="O20" s="1769"/>
      <c r="P20" s="1769"/>
      <c r="Q20" s="1769"/>
      <c r="R20" s="1769"/>
      <c r="S20" s="1769"/>
      <c r="T20" s="1769"/>
      <c r="U20" s="1769"/>
      <c r="V20" s="1769"/>
      <c r="W20" s="1769"/>
      <c r="X20" s="1756" t="s">
        <v>8091</v>
      </c>
      <c r="Y20" s="1756"/>
      <c r="Z20" s="1757"/>
      <c r="AA20" s="759"/>
      <c r="AB20" s="554"/>
      <c r="AC20" s="554"/>
      <c r="AD20" s="554"/>
      <c r="AE20" s="554"/>
      <c r="AF20" s="554"/>
      <c r="AG20" s="554"/>
      <c r="AH20" s="1770"/>
      <c r="AI20" s="1771"/>
      <c r="AJ20" s="1771"/>
      <c r="AK20" s="1771"/>
      <c r="AL20" s="1771"/>
      <c r="AM20" s="1771"/>
      <c r="AN20" s="1779"/>
      <c r="AO20" s="1770"/>
      <c r="AP20" s="1771"/>
      <c r="AQ20" s="1771"/>
      <c r="AR20" s="1771"/>
      <c r="AS20" s="1771"/>
      <c r="AT20" s="1771"/>
      <c r="AU20" s="1779"/>
      <c r="AV20" s="1770"/>
      <c r="AW20" s="1771"/>
      <c r="AX20" s="1771"/>
      <c r="AY20" s="1771"/>
      <c r="AZ20" s="1771"/>
      <c r="BA20" s="1771"/>
      <c r="BB20" s="1772"/>
    </row>
    <row r="21" spans="2:54" ht="18.75" customHeight="1">
      <c r="B21" s="1768"/>
      <c r="C21" s="1384"/>
      <c r="D21" s="1769"/>
      <c r="E21" s="1769"/>
      <c r="F21" s="1769"/>
      <c r="G21" s="1769"/>
      <c r="H21" s="1769"/>
      <c r="I21" s="1769"/>
      <c r="J21" s="1769"/>
      <c r="K21" s="1769"/>
      <c r="L21" s="1769"/>
      <c r="M21" s="1769"/>
      <c r="N21" s="1769"/>
      <c r="O21" s="1769"/>
      <c r="P21" s="1769"/>
      <c r="Q21" s="1769"/>
      <c r="R21" s="1769"/>
      <c r="S21" s="1769"/>
      <c r="T21" s="1769"/>
      <c r="U21" s="1769"/>
      <c r="V21" s="1769"/>
      <c r="W21" s="1769"/>
      <c r="X21" s="1756"/>
      <c r="Y21" s="1756"/>
      <c r="Z21" s="1757"/>
      <c r="AA21" s="759"/>
      <c r="AB21" s="554"/>
      <c r="AC21" s="554"/>
      <c r="AD21" s="554"/>
      <c r="AE21" s="554"/>
      <c r="AF21" s="554"/>
      <c r="AG21" s="554"/>
      <c r="AH21" s="1776"/>
      <c r="AI21" s="1777"/>
      <c r="AJ21" s="1777"/>
      <c r="AK21" s="1777"/>
      <c r="AL21" s="1777"/>
      <c r="AM21" s="1777"/>
      <c r="AN21" s="1781"/>
      <c r="AO21" s="1776"/>
      <c r="AP21" s="1777"/>
      <c r="AQ21" s="1777"/>
      <c r="AR21" s="1777"/>
      <c r="AS21" s="1777"/>
      <c r="AT21" s="1777"/>
      <c r="AU21" s="1781"/>
      <c r="AV21" s="1776"/>
      <c r="AW21" s="1777"/>
      <c r="AX21" s="1777"/>
      <c r="AY21" s="1777"/>
      <c r="AZ21" s="1777"/>
      <c r="BA21" s="1777"/>
      <c r="BB21" s="1778"/>
    </row>
    <row r="22" spans="2:54" ht="18.75" customHeight="1">
      <c r="B22" s="1768" t="s">
        <v>3762</v>
      </c>
      <c r="C22" s="1384"/>
      <c r="D22" s="1769" t="s">
        <v>8092</v>
      </c>
      <c r="E22" s="1769"/>
      <c r="F22" s="1769"/>
      <c r="G22" s="1769"/>
      <c r="H22" s="1769"/>
      <c r="I22" s="1769"/>
      <c r="J22" s="1769"/>
      <c r="K22" s="1769"/>
      <c r="L22" s="1769"/>
      <c r="M22" s="1769"/>
      <c r="N22" s="1769"/>
      <c r="O22" s="1769"/>
      <c r="P22" s="1769"/>
      <c r="Q22" s="1769"/>
      <c r="R22" s="1769"/>
      <c r="S22" s="1769"/>
      <c r="T22" s="1769"/>
      <c r="U22" s="1769"/>
      <c r="V22" s="1769"/>
      <c r="W22" s="1769"/>
      <c r="X22" s="1756">
        <v>93</v>
      </c>
      <c r="Y22" s="1756"/>
      <c r="Z22" s="1757"/>
      <c r="AA22" s="759"/>
      <c r="AB22" s="554"/>
      <c r="AC22" s="554"/>
      <c r="AD22" s="554"/>
      <c r="AE22" s="554"/>
      <c r="AF22" s="554"/>
      <c r="AG22" s="554"/>
      <c r="AH22" s="1770"/>
      <c r="AI22" s="1771"/>
      <c r="AJ22" s="1771"/>
      <c r="AK22" s="1771"/>
      <c r="AL22" s="1771"/>
      <c r="AM22" s="1771"/>
      <c r="AN22" s="1779"/>
      <c r="AO22" s="1770"/>
      <c r="AP22" s="1771"/>
      <c r="AQ22" s="1771"/>
      <c r="AR22" s="1771"/>
      <c r="AS22" s="1771"/>
      <c r="AT22" s="1771"/>
      <c r="AU22" s="1779"/>
      <c r="AV22" s="1770"/>
      <c r="AW22" s="1771"/>
      <c r="AX22" s="1771"/>
      <c r="AY22" s="1771"/>
      <c r="AZ22" s="1771"/>
      <c r="BA22" s="1771"/>
      <c r="BB22" s="1772"/>
    </row>
    <row r="23" spans="2:54" ht="18.75" customHeight="1">
      <c r="B23" s="1768"/>
      <c r="C23" s="1384"/>
      <c r="D23" s="1769"/>
      <c r="E23" s="1769"/>
      <c r="F23" s="1769"/>
      <c r="G23" s="1769"/>
      <c r="H23" s="1769"/>
      <c r="I23" s="1769"/>
      <c r="J23" s="1769"/>
      <c r="K23" s="1769"/>
      <c r="L23" s="1769"/>
      <c r="M23" s="1769"/>
      <c r="N23" s="1769"/>
      <c r="O23" s="1769"/>
      <c r="P23" s="1769"/>
      <c r="Q23" s="1769"/>
      <c r="R23" s="1769"/>
      <c r="S23" s="1769"/>
      <c r="T23" s="1769"/>
      <c r="U23" s="1769"/>
      <c r="V23" s="1769"/>
      <c r="W23" s="1769"/>
      <c r="X23" s="1756"/>
      <c r="Y23" s="1756"/>
      <c r="Z23" s="1757"/>
      <c r="AA23" s="759"/>
      <c r="AB23" s="554"/>
      <c r="AC23" s="554"/>
      <c r="AD23" s="554"/>
      <c r="AE23" s="554"/>
      <c r="AF23" s="554"/>
      <c r="AG23" s="554"/>
      <c r="AH23" s="1776"/>
      <c r="AI23" s="1777"/>
      <c r="AJ23" s="1777"/>
      <c r="AK23" s="1777"/>
      <c r="AL23" s="1777"/>
      <c r="AM23" s="1777"/>
      <c r="AN23" s="1781"/>
      <c r="AO23" s="1776"/>
      <c r="AP23" s="1777"/>
      <c r="AQ23" s="1777"/>
      <c r="AR23" s="1777"/>
      <c r="AS23" s="1777"/>
      <c r="AT23" s="1777"/>
      <c r="AU23" s="1781"/>
      <c r="AV23" s="1776"/>
      <c r="AW23" s="1777"/>
      <c r="AX23" s="1777"/>
      <c r="AY23" s="1777"/>
      <c r="AZ23" s="1777"/>
      <c r="BA23" s="1777"/>
      <c r="BB23" s="1778"/>
    </row>
    <row r="24" spans="2:54" ht="18.75" customHeight="1">
      <c r="B24" s="1768"/>
      <c r="C24" s="1384"/>
      <c r="D24" s="1769"/>
      <c r="E24" s="1769"/>
      <c r="F24" s="1769"/>
      <c r="G24" s="1769"/>
      <c r="H24" s="1769"/>
      <c r="I24" s="1769"/>
      <c r="J24" s="1769"/>
      <c r="K24" s="1769"/>
      <c r="L24" s="1769"/>
      <c r="M24" s="1769"/>
      <c r="N24" s="1769"/>
      <c r="O24" s="1769"/>
      <c r="P24" s="1769"/>
      <c r="Q24" s="1769"/>
      <c r="R24" s="1769"/>
      <c r="S24" s="1769"/>
      <c r="T24" s="1769"/>
      <c r="U24" s="1769"/>
      <c r="V24" s="1769"/>
      <c r="W24" s="1769"/>
      <c r="X24" s="1756">
        <v>86</v>
      </c>
      <c r="Y24" s="1756"/>
      <c r="Z24" s="1757"/>
      <c r="AA24" s="759"/>
      <c r="AB24" s="554"/>
      <c r="AC24" s="554"/>
      <c r="AD24" s="554"/>
      <c r="AE24" s="554"/>
      <c r="AF24" s="554"/>
      <c r="AG24" s="554"/>
      <c r="AH24" s="1770"/>
      <c r="AI24" s="1771"/>
      <c r="AJ24" s="1771"/>
      <c r="AK24" s="1771"/>
      <c r="AL24" s="1771"/>
      <c r="AM24" s="1771"/>
      <c r="AN24" s="1779"/>
      <c r="AO24" s="1770"/>
      <c r="AP24" s="1771"/>
      <c r="AQ24" s="1771"/>
      <c r="AR24" s="1771"/>
      <c r="AS24" s="1771"/>
      <c r="AT24" s="1771"/>
      <c r="AU24" s="1779"/>
      <c r="AV24" s="1770"/>
      <c r="AW24" s="1771"/>
      <c r="AX24" s="1771"/>
      <c r="AY24" s="1771"/>
      <c r="AZ24" s="1771"/>
      <c r="BA24" s="1771"/>
      <c r="BB24" s="1772"/>
    </row>
    <row r="25" spans="2:54" ht="18.75" customHeight="1">
      <c r="B25" s="1768"/>
      <c r="C25" s="1384"/>
      <c r="D25" s="1769"/>
      <c r="E25" s="1769"/>
      <c r="F25" s="1769"/>
      <c r="G25" s="1769"/>
      <c r="H25" s="1769"/>
      <c r="I25" s="1769"/>
      <c r="J25" s="1769"/>
      <c r="K25" s="1769"/>
      <c r="L25" s="1769"/>
      <c r="M25" s="1769"/>
      <c r="N25" s="1769"/>
      <c r="O25" s="1769"/>
      <c r="P25" s="1769"/>
      <c r="Q25" s="1769"/>
      <c r="R25" s="1769"/>
      <c r="S25" s="1769"/>
      <c r="T25" s="1769"/>
      <c r="U25" s="1769"/>
      <c r="V25" s="1769"/>
      <c r="W25" s="1769"/>
      <c r="X25" s="1756"/>
      <c r="Y25" s="1756"/>
      <c r="Z25" s="1757"/>
      <c r="AA25" s="759"/>
      <c r="AB25" s="554"/>
      <c r="AC25" s="554"/>
      <c r="AD25" s="554"/>
      <c r="AE25" s="554"/>
      <c r="AF25" s="554"/>
      <c r="AG25" s="554"/>
      <c r="AH25" s="1776"/>
      <c r="AI25" s="1777"/>
      <c r="AJ25" s="1777"/>
      <c r="AK25" s="1777"/>
      <c r="AL25" s="1777"/>
      <c r="AM25" s="1777"/>
      <c r="AN25" s="1781"/>
      <c r="AO25" s="1776"/>
      <c r="AP25" s="1777"/>
      <c r="AQ25" s="1777"/>
      <c r="AR25" s="1777"/>
      <c r="AS25" s="1777"/>
      <c r="AT25" s="1777"/>
      <c r="AU25" s="1781"/>
      <c r="AV25" s="1776"/>
      <c r="AW25" s="1777"/>
      <c r="AX25" s="1777"/>
      <c r="AY25" s="1777"/>
      <c r="AZ25" s="1777"/>
      <c r="BA25" s="1777"/>
      <c r="BB25" s="1778"/>
    </row>
    <row r="26" spans="2:54" ht="18.75" customHeight="1">
      <c r="B26" s="1768" t="s">
        <v>3763</v>
      </c>
      <c r="C26" s="1384"/>
      <c r="D26" s="1769" t="s">
        <v>6229</v>
      </c>
      <c r="E26" s="1769"/>
      <c r="F26" s="1769"/>
      <c r="G26" s="1769"/>
      <c r="H26" s="1769"/>
      <c r="I26" s="1769"/>
      <c r="J26" s="1769"/>
      <c r="K26" s="1769"/>
      <c r="L26" s="1769"/>
      <c r="M26" s="1769"/>
      <c r="N26" s="1769"/>
      <c r="O26" s="1769"/>
      <c r="P26" s="1769"/>
      <c r="Q26" s="1769"/>
      <c r="R26" s="1769"/>
      <c r="S26" s="1769"/>
      <c r="T26" s="1769"/>
      <c r="U26" s="1769"/>
      <c r="V26" s="1769"/>
      <c r="W26" s="1769"/>
      <c r="X26" s="1756">
        <v>286</v>
      </c>
      <c r="Y26" s="1756"/>
      <c r="Z26" s="1757"/>
      <c r="AA26" s="759"/>
      <c r="AB26" s="554"/>
      <c r="AC26" s="554"/>
      <c r="AD26" s="554"/>
      <c r="AE26" s="554"/>
      <c r="AF26" s="554"/>
      <c r="AG26" s="554"/>
      <c r="AH26" s="1770"/>
      <c r="AI26" s="1771"/>
      <c r="AJ26" s="1771"/>
      <c r="AK26" s="1771"/>
      <c r="AL26" s="1771"/>
      <c r="AM26" s="1771"/>
      <c r="AN26" s="1779"/>
      <c r="AO26" s="1770"/>
      <c r="AP26" s="1771"/>
      <c r="AQ26" s="1771"/>
      <c r="AR26" s="1771"/>
      <c r="AS26" s="1771"/>
      <c r="AT26" s="1771"/>
      <c r="AU26" s="1779"/>
      <c r="AV26" s="1770"/>
      <c r="AW26" s="1771"/>
      <c r="AX26" s="1771"/>
      <c r="AY26" s="1771"/>
      <c r="AZ26" s="1771"/>
      <c r="BA26" s="1771"/>
      <c r="BB26" s="1772"/>
    </row>
    <row r="27" spans="2:54" ht="18.75" customHeight="1">
      <c r="B27" s="1768"/>
      <c r="C27" s="1384"/>
      <c r="D27" s="1769"/>
      <c r="E27" s="1769"/>
      <c r="F27" s="1769"/>
      <c r="G27" s="1769"/>
      <c r="H27" s="1769"/>
      <c r="I27" s="1769"/>
      <c r="J27" s="1769"/>
      <c r="K27" s="1769"/>
      <c r="L27" s="1769"/>
      <c r="M27" s="1769"/>
      <c r="N27" s="1769"/>
      <c r="O27" s="1769"/>
      <c r="P27" s="1769"/>
      <c r="Q27" s="1769"/>
      <c r="R27" s="1769"/>
      <c r="S27" s="1769"/>
      <c r="T27" s="1769"/>
      <c r="U27" s="1769"/>
      <c r="V27" s="1769"/>
      <c r="W27" s="1769"/>
      <c r="X27" s="1756"/>
      <c r="Y27" s="1756"/>
      <c r="Z27" s="1757"/>
      <c r="AA27" s="759"/>
      <c r="AB27" s="554"/>
      <c r="AC27" s="554"/>
      <c r="AD27" s="554"/>
      <c r="AE27" s="554"/>
      <c r="AF27" s="554"/>
      <c r="AG27" s="554"/>
      <c r="AH27" s="1776"/>
      <c r="AI27" s="1777"/>
      <c r="AJ27" s="1777"/>
      <c r="AK27" s="1777"/>
      <c r="AL27" s="1777"/>
      <c r="AM27" s="1777"/>
      <c r="AN27" s="1781"/>
      <c r="AO27" s="1776"/>
      <c r="AP27" s="1777"/>
      <c r="AQ27" s="1777"/>
      <c r="AR27" s="1777"/>
      <c r="AS27" s="1777"/>
      <c r="AT27" s="1777"/>
      <c r="AU27" s="1781"/>
      <c r="AV27" s="1776"/>
      <c r="AW27" s="1777"/>
      <c r="AX27" s="1777"/>
      <c r="AY27" s="1777"/>
      <c r="AZ27" s="1777"/>
      <c r="BA27" s="1777"/>
      <c r="BB27" s="1778"/>
    </row>
    <row r="28" spans="2:54" ht="18.75" customHeight="1">
      <c r="B28" s="1768"/>
      <c r="C28" s="1384"/>
      <c r="D28" s="1769"/>
      <c r="E28" s="1769"/>
      <c r="F28" s="1769"/>
      <c r="G28" s="1769"/>
      <c r="H28" s="1769"/>
      <c r="I28" s="1769"/>
      <c r="J28" s="1769"/>
      <c r="K28" s="1769"/>
      <c r="L28" s="1769"/>
      <c r="M28" s="1769"/>
      <c r="N28" s="1769"/>
      <c r="O28" s="1769"/>
      <c r="P28" s="1769"/>
      <c r="Q28" s="1769"/>
      <c r="R28" s="1769"/>
      <c r="S28" s="1769"/>
      <c r="T28" s="1769"/>
      <c r="U28" s="1769"/>
      <c r="V28" s="1769"/>
      <c r="W28" s="1769"/>
      <c r="X28" s="1756">
        <v>9253</v>
      </c>
      <c r="Y28" s="1756"/>
      <c r="Z28" s="1757"/>
      <c r="AA28" s="759"/>
      <c r="AB28" s="554"/>
      <c r="AC28" s="554"/>
      <c r="AD28" s="554"/>
      <c r="AE28" s="554"/>
      <c r="AF28" s="554"/>
      <c r="AG28" s="554"/>
      <c r="AH28" s="1770"/>
      <c r="AI28" s="1771"/>
      <c r="AJ28" s="1771"/>
      <c r="AK28" s="1771"/>
      <c r="AL28" s="1771"/>
      <c r="AM28" s="1771"/>
      <c r="AN28" s="1779"/>
      <c r="AO28" s="1770"/>
      <c r="AP28" s="1771"/>
      <c r="AQ28" s="1771"/>
      <c r="AR28" s="1771"/>
      <c r="AS28" s="1771"/>
      <c r="AT28" s="1771"/>
      <c r="AU28" s="1779"/>
      <c r="AV28" s="1770"/>
      <c r="AW28" s="1771"/>
      <c r="AX28" s="1771"/>
      <c r="AY28" s="1771"/>
      <c r="AZ28" s="1771"/>
      <c r="BA28" s="1771"/>
      <c r="BB28" s="1772"/>
    </row>
    <row r="29" spans="2:54" ht="18.75" customHeight="1">
      <c r="B29" s="1768"/>
      <c r="C29" s="1384"/>
      <c r="D29" s="1769"/>
      <c r="E29" s="1769"/>
      <c r="F29" s="1769"/>
      <c r="G29" s="1769"/>
      <c r="H29" s="1769"/>
      <c r="I29" s="1769"/>
      <c r="J29" s="1769"/>
      <c r="K29" s="1769"/>
      <c r="L29" s="1769"/>
      <c r="M29" s="1769"/>
      <c r="N29" s="1769"/>
      <c r="O29" s="1769"/>
      <c r="P29" s="1769"/>
      <c r="Q29" s="1769"/>
      <c r="R29" s="1769"/>
      <c r="S29" s="1769"/>
      <c r="T29" s="1769"/>
      <c r="U29" s="1769"/>
      <c r="V29" s="1769"/>
      <c r="W29" s="1769"/>
      <c r="X29" s="1756"/>
      <c r="Y29" s="1756"/>
      <c r="Z29" s="1757"/>
      <c r="AA29" s="759"/>
      <c r="AB29" s="554"/>
      <c r="AC29" s="554"/>
      <c r="AD29" s="554"/>
      <c r="AE29" s="554"/>
      <c r="AF29" s="554"/>
      <c r="AG29" s="554"/>
      <c r="AH29" s="1776"/>
      <c r="AI29" s="1777"/>
      <c r="AJ29" s="1777"/>
      <c r="AK29" s="1777"/>
      <c r="AL29" s="1777"/>
      <c r="AM29" s="1777"/>
      <c r="AN29" s="1781"/>
      <c r="AO29" s="1776"/>
      <c r="AP29" s="1777"/>
      <c r="AQ29" s="1777"/>
      <c r="AR29" s="1777"/>
      <c r="AS29" s="1777"/>
      <c r="AT29" s="1777"/>
      <c r="AU29" s="1781"/>
      <c r="AV29" s="1776"/>
      <c r="AW29" s="1777"/>
      <c r="AX29" s="1777"/>
      <c r="AY29" s="1777"/>
      <c r="AZ29" s="1777"/>
      <c r="BA29" s="1777"/>
      <c r="BB29" s="1778"/>
    </row>
    <row r="30" spans="2:54" ht="18.75" customHeight="1">
      <c r="B30" s="1768" t="s">
        <v>3764</v>
      </c>
      <c r="C30" s="1384"/>
      <c r="D30" s="1769" t="s">
        <v>8093</v>
      </c>
      <c r="E30" s="1769"/>
      <c r="F30" s="1769"/>
      <c r="G30" s="1769"/>
      <c r="H30" s="1769"/>
      <c r="I30" s="1769"/>
      <c r="J30" s="1769"/>
      <c r="K30" s="1769"/>
      <c r="L30" s="1769"/>
      <c r="M30" s="1769"/>
      <c r="N30" s="1769"/>
      <c r="O30" s="1769"/>
      <c r="P30" s="1769"/>
      <c r="Q30" s="1769"/>
      <c r="R30" s="1769"/>
      <c r="S30" s="1769"/>
      <c r="T30" s="1769"/>
      <c r="U30" s="1769"/>
      <c r="V30" s="1769"/>
      <c r="W30" s="1769"/>
      <c r="X30" s="1756" t="s">
        <v>8089</v>
      </c>
      <c r="Y30" s="1756"/>
      <c r="Z30" s="1757"/>
      <c r="AA30" s="759"/>
      <c r="AB30" s="554"/>
      <c r="AC30" s="554"/>
      <c r="AD30" s="554"/>
      <c r="AE30" s="554"/>
      <c r="AF30" s="554"/>
      <c r="AG30" s="554"/>
      <c r="AH30" s="1770"/>
      <c r="AI30" s="1771"/>
      <c r="AJ30" s="1771"/>
      <c r="AK30" s="1771"/>
      <c r="AL30" s="1771"/>
      <c r="AM30" s="1771"/>
      <c r="AN30" s="1779"/>
      <c r="AO30" s="1770"/>
      <c r="AP30" s="1771"/>
      <c r="AQ30" s="1771"/>
      <c r="AR30" s="1771"/>
      <c r="AS30" s="1771"/>
      <c r="AT30" s="1771"/>
      <c r="AU30" s="1779"/>
      <c r="AV30" s="1770"/>
      <c r="AW30" s="1771"/>
      <c r="AX30" s="1771"/>
      <c r="AY30" s="1771"/>
      <c r="AZ30" s="1771"/>
      <c r="BA30" s="1771"/>
      <c r="BB30" s="1772"/>
    </row>
    <row r="31" spans="2:54" ht="18.75" customHeight="1">
      <c r="B31" s="1768"/>
      <c r="C31" s="1384"/>
      <c r="D31" s="1769"/>
      <c r="E31" s="1769"/>
      <c r="F31" s="1769"/>
      <c r="G31" s="1769"/>
      <c r="H31" s="1769"/>
      <c r="I31" s="1769"/>
      <c r="J31" s="1769"/>
      <c r="K31" s="1769"/>
      <c r="L31" s="1769"/>
      <c r="M31" s="1769"/>
      <c r="N31" s="1769"/>
      <c r="O31" s="1769"/>
      <c r="P31" s="1769"/>
      <c r="Q31" s="1769"/>
      <c r="R31" s="1769"/>
      <c r="S31" s="1769"/>
      <c r="T31" s="1769"/>
      <c r="U31" s="1769"/>
      <c r="V31" s="1769"/>
      <c r="W31" s="1769"/>
      <c r="X31" s="1756"/>
      <c r="Y31" s="1756"/>
      <c r="Z31" s="1757"/>
      <c r="AA31" s="759"/>
      <c r="AB31" s="554"/>
      <c r="AC31" s="554"/>
      <c r="AD31" s="554"/>
      <c r="AE31" s="554"/>
      <c r="AF31" s="554"/>
      <c r="AG31" s="554"/>
      <c r="AH31" s="1776"/>
      <c r="AI31" s="1777"/>
      <c r="AJ31" s="1777"/>
      <c r="AK31" s="1777"/>
      <c r="AL31" s="1777"/>
      <c r="AM31" s="1777"/>
      <c r="AN31" s="1781"/>
      <c r="AO31" s="1776"/>
      <c r="AP31" s="1777"/>
      <c r="AQ31" s="1777"/>
      <c r="AR31" s="1777"/>
      <c r="AS31" s="1777"/>
      <c r="AT31" s="1777"/>
      <c r="AU31" s="1781"/>
      <c r="AV31" s="1776"/>
      <c r="AW31" s="1777"/>
      <c r="AX31" s="1777"/>
      <c r="AY31" s="1777"/>
      <c r="AZ31" s="1777"/>
      <c r="BA31" s="1777"/>
      <c r="BB31" s="1778"/>
    </row>
    <row r="32" spans="2:54" ht="18.75" customHeight="1">
      <c r="B32" s="1768"/>
      <c r="C32" s="1384"/>
      <c r="D32" s="1769"/>
      <c r="E32" s="1769"/>
      <c r="F32" s="1769"/>
      <c r="G32" s="1769"/>
      <c r="H32" s="1769"/>
      <c r="I32" s="1769"/>
      <c r="J32" s="1769"/>
      <c r="K32" s="1769"/>
      <c r="L32" s="1769"/>
      <c r="M32" s="1769"/>
      <c r="N32" s="1769"/>
      <c r="O32" s="1769"/>
      <c r="P32" s="1769"/>
      <c r="Q32" s="1769"/>
      <c r="R32" s="1769"/>
      <c r="S32" s="1769"/>
      <c r="T32" s="1769"/>
      <c r="U32" s="1769"/>
      <c r="V32" s="1769"/>
      <c r="W32" s="1769"/>
      <c r="X32" s="1756" t="s">
        <v>2194</v>
      </c>
      <c r="Y32" s="1756"/>
      <c r="Z32" s="1757"/>
      <c r="AA32" s="759"/>
      <c r="AB32" s="554"/>
      <c r="AC32" s="554"/>
      <c r="AD32" s="554"/>
      <c r="AE32" s="554"/>
      <c r="AF32" s="554"/>
      <c r="AG32" s="554"/>
      <c r="AH32" s="1770"/>
      <c r="AI32" s="1771"/>
      <c r="AJ32" s="1771"/>
      <c r="AK32" s="1771"/>
      <c r="AL32" s="1771"/>
      <c r="AM32" s="1771"/>
      <c r="AN32" s="1779"/>
      <c r="AO32" s="1770"/>
      <c r="AP32" s="1771"/>
      <c r="AQ32" s="1771"/>
      <c r="AR32" s="1771"/>
      <c r="AS32" s="1771"/>
      <c r="AT32" s="1771"/>
      <c r="AU32" s="1779"/>
      <c r="AV32" s="1770"/>
      <c r="AW32" s="1771"/>
      <c r="AX32" s="1771"/>
      <c r="AY32" s="1771"/>
      <c r="AZ32" s="1771"/>
      <c r="BA32" s="1771"/>
      <c r="BB32" s="1772"/>
    </row>
    <row r="33" spans="2:54" ht="18.75" customHeight="1">
      <c r="B33" s="1768"/>
      <c r="C33" s="1384"/>
      <c r="D33" s="1769"/>
      <c r="E33" s="1769"/>
      <c r="F33" s="1769"/>
      <c r="G33" s="1769"/>
      <c r="H33" s="1769"/>
      <c r="I33" s="1769"/>
      <c r="J33" s="1769"/>
      <c r="K33" s="1769"/>
      <c r="L33" s="1769"/>
      <c r="M33" s="1769"/>
      <c r="N33" s="1769"/>
      <c r="O33" s="1769"/>
      <c r="P33" s="1769"/>
      <c r="Q33" s="1769"/>
      <c r="R33" s="1769"/>
      <c r="S33" s="1769"/>
      <c r="T33" s="1769"/>
      <c r="U33" s="1769"/>
      <c r="V33" s="1769"/>
      <c r="W33" s="1769"/>
      <c r="X33" s="1756"/>
      <c r="Y33" s="1756"/>
      <c r="Z33" s="1757"/>
      <c r="AA33" s="759"/>
      <c r="AB33" s="554"/>
      <c r="AC33" s="554"/>
      <c r="AD33" s="554"/>
      <c r="AE33" s="554"/>
      <c r="AF33" s="554"/>
      <c r="AG33" s="554"/>
      <c r="AH33" s="1776"/>
      <c r="AI33" s="1777"/>
      <c r="AJ33" s="1777"/>
      <c r="AK33" s="1777"/>
      <c r="AL33" s="1777"/>
      <c r="AM33" s="1777"/>
      <c r="AN33" s="1781"/>
      <c r="AO33" s="1776"/>
      <c r="AP33" s="1777"/>
      <c r="AQ33" s="1777"/>
      <c r="AR33" s="1777"/>
      <c r="AS33" s="1777"/>
      <c r="AT33" s="1777"/>
      <c r="AU33" s="1781"/>
      <c r="AV33" s="1776"/>
      <c r="AW33" s="1777"/>
      <c r="AX33" s="1777"/>
      <c r="AY33" s="1777"/>
      <c r="AZ33" s="1777"/>
      <c r="BA33" s="1777"/>
      <c r="BB33" s="1778"/>
    </row>
    <row r="34" spans="2:54" ht="18.75" customHeight="1">
      <c r="B34" s="1768"/>
      <c r="C34" s="1384"/>
      <c r="D34" s="1769"/>
      <c r="E34" s="1769"/>
      <c r="F34" s="1769"/>
      <c r="G34" s="1769"/>
      <c r="H34" s="1769"/>
      <c r="I34" s="1769"/>
      <c r="J34" s="1769"/>
      <c r="K34" s="1769"/>
      <c r="L34" s="1769"/>
      <c r="M34" s="1769"/>
      <c r="N34" s="1769"/>
      <c r="O34" s="1769"/>
      <c r="P34" s="1769"/>
      <c r="Q34" s="1769"/>
      <c r="R34" s="1769"/>
      <c r="S34" s="1769"/>
      <c r="T34" s="1769"/>
      <c r="U34" s="1769"/>
      <c r="V34" s="1769"/>
      <c r="W34" s="1769"/>
      <c r="X34" s="1756" t="s">
        <v>2195</v>
      </c>
      <c r="Y34" s="1756"/>
      <c r="Z34" s="1757"/>
      <c r="AA34" s="759"/>
      <c r="AB34" s="554"/>
      <c r="AC34" s="554"/>
      <c r="AD34" s="554"/>
      <c r="AE34" s="554"/>
      <c r="AF34" s="554"/>
      <c r="AG34" s="554"/>
      <c r="AH34" s="1770"/>
      <c r="AI34" s="1771"/>
      <c r="AJ34" s="1771"/>
      <c r="AK34" s="1771"/>
      <c r="AL34" s="1771"/>
      <c r="AM34" s="1771"/>
      <c r="AN34" s="1779"/>
      <c r="AO34" s="1770"/>
      <c r="AP34" s="1771"/>
      <c r="AQ34" s="1771"/>
      <c r="AR34" s="1771"/>
      <c r="AS34" s="1771"/>
      <c r="AT34" s="1771"/>
      <c r="AU34" s="1779"/>
      <c r="AV34" s="1770"/>
      <c r="AW34" s="1771"/>
      <c r="AX34" s="1771"/>
      <c r="AY34" s="1771"/>
      <c r="AZ34" s="1771"/>
      <c r="BA34" s="1771"/>
      <c r="BB34" s="1772"/>
    </row>
    <row r="35" spans="2:54" ht="18.75" customHeight="1">
      <c r="B35" s="1768"/>
      <c r="C35" s="1384"/>
      <c r="D35" s="1769"/>
      <c r="E35" s="1769"/>
      <c r="F35" s="1769"/>
      <c r="G35" s="1769"/>
      <c r="H35" s="1769"/>
      <c r="I35" s="1769"/>
      <c r="J35" s="1769"/>
      <c r="K35" s="1769"/>
      <c r="L35" s="1769"/>
      <c r="M35" s="1769"/>
      <c r="N35" s="1769"/>
      <c r="O35" s="1769"/>
      <c r="P35" s="1769"/>
      <c r="Q35" s="1769"/>
      <c r="R35" s="1769"/>
      <c r="S35" s="1769"/>
      <c r="T35" s="1769"/>
      <c r="U35" s="1769"/>
      <c r="V35" s="1769"/>
      <c r="W35" s="1769"/>
      <c r="X35" s="1756"/>
      <c r="Y35" s="1756"/>
      <c r="Z35" s="1757"/>
      <c r="AA35" s="759"/>
      <c r="AB35" s="554"/>
      <c r="AC35" s="554"/>
      <c r="AD35" s="554"/>
      <c r="AE35" s="554"/>
      <c r="AF35" s="554"/>
      <c r="AG35" s="554"/>
      <c r="AH35" s="1776"/>
      <c r="AI35" s="1777"/>
      <c r="AJ35" s="1777"/>
      <c r="AK35" s="1777"/>
      <c r="AL35" s="1777"/>
      <c r="AM35" s="1777"/>
      <c r="AN35" s="1781"/>
      <c r="AO35" s="1776"/>
      <c r="AP35" s="1777"/>
      <c r="AQ35" s="1777"/>
      <c r="AR35" s="1777"/>
      <c r="AS35" s="1777"/>
      <c r="AT35" s="1777"/>
      <c r="AU35" s="1781"/>
      <c r="AV35" s="1776"/>
      <c r="AW35" s="1777"/>
      <c r="AX35" s="1777"/>
      <c r="AY35" s="1777"/>
      <c r="AZ35" s="1777"/>
      <c r="BA35" s="1777"/>
      <c r="BB35" s="1778"/>
    </row>
    <row r="36" spans="2:54" ht="18.75" customHeight="1">
      <c r="B36" s="1768" t="s">
        <v>3765</v>
      </c>
      <c r="C36" s="1384"/>
      <c r="D36" s="1789" t="s">
        <v>6230</v>
      </c>
      <c r="E36" s="1790"/>
      <c r="F36" s="1790"/>
      <c r="G36" s="1790"/>
      <c r="H36" s="1790"/>
      <c r="I36" s="1790"/>
      <c r="J36" s="1790"/>
      <c r="K36" s="1790"/>
      <c r="L36" s="1790"/>
      <c r="M36" s="1790"/>
      <c r="N36" s="1790"/>
      <c r="O36" s="1790"/>
      <c r="P36" s="1790"/>
      <c r="Q36" s="1790"/>
      <c r="R36" s="1790"/>
      <c r="S36" s="1790"/>
      <c r="T36" s="1790"/>
      <c r="U36" s="1790"/>
      <c r="V36" s="1790"/>
      <c r="W36" s="1790"/>
      <c r="X36" s="1790"/>
      <c r="Y36" s="1790"/>
      <c r="Z36" s="1791"/>
      <c r="AA36" s="759"/>
      <c r="AB36" s="554"/>
      <c r="AC36" s="554"/>
      <c r="AD36" s="554"/>
      <c r="AE36" s="554"/>
      <c r="AF36" s="554"/>
      <c r="AG36" s="554"/>
      <c r="AH36" s="1770"/>
      <c r="AI36" s="1771"/>
      <c r="AJ36" s="1771"/>
      <c r="AK36" s="1771"/>
      <c r="AL36" s="1771"/>
      <c r="AM36" s="1771"/>
      <c r="AN36" s="1779"/>
      <c r="AO36" s="1770"/>
      <c r="AP36" s="1771"/>
      <c r="AQ36" s="1771"/>
      <c r="AR36" s="1771"/>
      <c r="AS36" s="1771"/>
      <c r="AT36" s="1771"/>
      <c r="AU36" s="1779"/>
      <c r="AV36" s="1770"/>
      <c r="AW36" s="1771"/>
      <c r="AX36" s="1771"/>
      <c r="AY36" s="1771"/>
      <c r="AZ36" s="1771"/>
      <c r="BA36" s="1771"/>
      <c r="BB36" s="1772"/>
    </row>
    <row r="37" spans="2:54" ht="18.75" customHeight="1">
      <c r="B37" s="1768"/>
      <c r="C37" s="1384"/>
      <c r="D37" s="1792"/>
      <c r="E37" s="388"/>
      <c r="F37" s="388"/>
      <c r="G37" s="388"/>
      <c r="H37" s="388"/>
      <c r="I37" s="388"/>
      <c r="J37" s="388"/>
      <c r="K37" s="388"/>
      <c r="L37" s="388"/>
      <c r="M37" s="388"/>
      <c r="N37" s="388"/>
      <c r="O37" s="388"/>
      <c r="P37" s="388"/>
      <c r="Q37" s="388"/>
      <c r="R37" s="388"/>
      <c r="S37" s="388"/>
      <c r="T37" s="388"/>
      <c r="U37" s="388"/>
      <c r="V37" s="388"/>
      <c r="W37" s="388"/>
      <c r="X37" s="388"/>
      <c r="Y37" s="388"/>
      <c r="Z37" s="1793"/>
      <c r="AA37" s="759"/>
      <c r="AB37" s="554"/>
      <c r="AC37" s="554"/>
      <c r="AD37" s="554"/>
      <c r="AE37" s="554"/>
      <c r="AF37" s="554"/>
      <c r="AG37" s="554"/>
      <c r="AH37" s="1773"/>
      <c r="AI37" s="1774"/>
      <c r="AJ37" s="1774"/>
      <c r="AK37" s="1774"/>
      <c r="AL37" s="1774"/>
      <c r="AM37" s="1774"/>
      <c r="AN37" s="1780"/>
      <c r="AO37" s="1773"/>
      <c r="AP37" s="1774"/>
      <c r="AQ37" s="1774"/>
      <c r="AR37" s="1774"/>
      <c r="AS37" s="1774"/>
      <c r="AT37" s="1774"/>
      <c r="AU37" s="1780"/>
      <c r="AV37" s="1773"/>
      <c r="AW37" s="1774"/>
      <c r="AX37" s="1774"/>
      <c r="AY37" s="1774"/>
      <c r="AZ37" s="1774"/>
      <c r="BA37" s="1774"/>
      <c r="BB37" s="1775"/>
    </row>
    <row r="38" spans="2:54" ht="18.75" customHeight="1">
      <c r="B38" s="1768"/>
      <c r="C38" s="1384"/>
      <c r="D38" s="1792"/>
      <c r="E38" s="388"/>
      <c r="F38" s="388"/>
      <c r="G38" s="388"/>
      <c r="H38" s="388"/>
      <c r="I38" s="388"/>
      <c r="J38" s="388"/>
      <c r="K38" s="388"/>
      <c r="L38" s="388"/>
      <c r="M38" s="388"/>
      <c r="N38" s="388"/>
      <c r="O38" s="388"/>
      <c r="P38" s="388"/>
      <c r="Q38" s="388"/>
      <c r="R38" s="388"/>
      <c r="S38" s="388"/>
      <c r="T38" s="388"/>
      <c r="U38" s="388"/>
      <c r="V38" s="388"/>
      <c r="W38" s="388"/>
      <c r="X38" s="388"/>
      <c r="Y38" s="388"/>
      <c r="Z38" s="1793"/>
      <c r="AA38" s="759"/>
      <c r="AB38" s="554"/>
      <c r="AC38" s="554"/>
      <c r="AD38" s="554"/>
      <c r="AE38" s="554"/>
      <c r="AF38" s="554"/>
      <c r="AG38" s="554"/>
      <c r="AH38" s="1773"/>
      <c r="AI38" s="1774"/>
      <c r="AJ38" s="1774"/>
      <c r="AK38" s="1774"/>
      <c r="AL38" s="1774"/>
      <c r="AM38" s="1774"/>
      <c r="AN38" s="1780"/>
      <c r="AO38" s="1773"/>
      <c r="AP38" s="1774"/>
      <c r="AQ38" s="1774"/>
      <c r="AR38" s="1774"/>
      <c r="AS38" s="1774"/>
      <c r="AT38" s="1774"/>
      <c r="AU38" s="1780"/>
      <c r="AV38" s="1773"/>
      <c r="AW38" s="1774"/>
      <c r="AX38" s="1774"/>
      <c r="AY38" s="1774"/>
      <c r="AZ38" s="1774"/>
      <c r="BA38" s="1774"/>
      <c r="BB38" s="1775"/>
    </row>
    <row r="39" spans="2:54" ht="18.75" customHeight="1">
      <c r="B39" s="1768"/>
      <c r="C39" s="1384"/>
      <c r="D39" s="1794"/>
      <c r="E39" s="1795"/>
      <c r="F39" s="1795"/>
      <c r="G39" s="1795"/>
      <c r="H39" s="1795"/>
      <c r="I39" s="1795"/>
      <c r="J39" s="1795"/>
      <c r="K39" s="1795"/>
      <c r="L39" s="1795"/>
      <c r="M39" s="1795"/>
      <c r="N39" s="1795"/>
      <c r="O39" s="1795"/>
      <c r="P39" s="1795"/>
      <c r="Q39" s="1795"/>
      <c r="R39" s="1795"/>
      <c r="S39" s="1795"/>
      <c r="T39" s="1795"/>
      <c r="U39" s="1795"/>
      <c r="V39" s="1795"/>
      <c r="W39" s="1795"/>
      <c r="X39" s="1795"/>
      <c r="Y39" s="1795"/>
      <c r="Z39" s="1796"/>
      <c r="AA39" s="759"/>
      <c r="AB39" s="554"/>
      <c r="AC39" s="554"/>
      <c r="AD39" s="554"/>
      <c r="AE39" s="554"/>
      <c r="AF39" s="554"/>
      <c r="AG39" s="554"/>
      <c r="AH39" s="1776"/>
      <c r="AI39" s="1777"/>
      <c r="AJ39" s="1777"/>
      <c r="AK39" s="1777"/>
      <c r="AL39" s="1777"/>
      <c r="AM39" s="1777"/>
      <c r="AN39" s="1781"/>
      <c r="AO39" s="1776"/>
      <c r="AP39" s="1777"/>
      <c r="AQ39" s="1777"/>
      <c r="AR39" s="1777"/>
      <c r="AS39" s="1777"/>
      <c r="AT39" s="1777"/>
      <c r="AU39" s="1781"/>
      <c r="AV39" s="1776"/>
      <c r="AW39" s="1777"/>
      <c r="AX39" s="1777"/>
      <c r="AY39" s="1777"/>
      <c r="AZ39" s="1777"/>
      <c r="BA39" s="1777"/>
      <c r="BB39" s="1778"/>
    </row>
    <row r="40" spans="2:54" ht="18.75" customHeight="1">
      <c r="B40" s="1768" t="s">
        <v>3766</v>
      </c>
      <c r="C40" s="1384"/>
      <c r="D40" s="1621" t="s">
        <v>8094</v>
      </c>
      <c r="E40" s="1622"/>
      <c r="F40" s="1622"/>
      <c r="G40" s="1622"/>
      <c r="H40" s="1622"/>
      <c r="I40" s="1622"/>
      <c r="J40" s="1622"/>
      <c r="K40" s="1622"/>
      <c r="L40" s="1622"/>
      <c r="M40" s="1622"/>
      <c r="N40" s="1622"/>
      <c r="O40" s="1622"/>
      <c r="P40" s="1622"/>
      <c r="Q40" s="1622"/>
      <c r="R40" s="1622"/>
      <c r="S40" s="1622"/>
      <c r="T40" s="1622"/>
      <c r="U40" s="1622"/>
      <c r="V40" s="1622"/>
      <c r="W40" s="1622"/>
      <c r="X40" s="1622"/>
      <c r="Y40" s="1622"/>
      <c r="Z40" s="1623"/>
      <c r="AA40" s="759"/>
      <c r="AB40" s="554"/>
      <c r="AC40" s="554"/>
      <c r="AD40" s="554"/>
      <c r="AE40" s="554"/>
      <c r="AF40" s="554"/>
      <c r="AG40" s="554"/>
      <c r="AH40" s="1770"/>
      <c r="AI40" s="1771"/>
      <c r="AJ40" s="1771"/>
      <c r="AK40" s="1771"/>
      <c r="AL40" s="1771"/>
      <c r="AM40" s="1771"/>
      <c r="AN40" s="1779"/>
      <c r="AO40" s="1770"/>
      <c r="AP40" s="1771"/>
      <c r="AQ40" s="1771"/>
      <c r="AR40" s="1771"/>
      <c r="AS40" s="1771"/>
      <c r="AT40" s="1771"/>
      <c r="AU40" s="1779"/>
      <c r="AV40" s="1770"/>
      <c r="AW40" s="1771"/>
      <c r="AX40" s="1771"/>
      <c r="AY40" s="1771"/>
      <c r="AZ40" s="1771"/>
      <c r="BA40" s="1771"/>
      <c r="BB40" s="1772"/>
    </row>
    <row r="41" spans="2:54" ht="18.75" customHeight="1">
      <c r="B41" s="1768"/>
      <c r="C41" s="1384"/>
      <c r="D41" s="1811"/>
      <c r="E41" s="387"/>
      <c r="F41" s="387"/>
      <c r="G41" s="387"/>
      <c r="H41" s="387"/>
      <c r="I41" s="387"/>
      <c r="J41" s="387"/>
      <c r="K41" s="387"/>
      <c r="L41" s="387"/>
      <c r="M41" s="387"/>
      <c r="N41" s="387"/>
      <c r="O41" s="387"/>
      <c r="P41" s="387"/>
      <c r="Q41" s="387"/>
      <c r="R41" s="387"/>
      <c r="S41" s="387"/>
      <c r="T41" s="387"/>
      <c r="U41" s="387"/>
      <c r="V41" s="387"/>
      <c r="W41" s="387"/>
      <c r="X41" s="387"/>
      <c r="Y41" s="387"/>
      <c r="Z41" s="1812"/>
      <c r="AA41" s="759"/>
      <c r="AB41" s="554"/>
      <c r="AC41" s="554"/>
      <c r="AD41" s="554"/>
      <c r="AE41" s="554"/>
      <c r="AF41" s="554"/>
      <c r="AG41" s="554"/>
      <c r="AH41" s="1773"/>
      <c r="AI41" s="1774"/>
      <c r="AJ41" s="1774"/>
      <c r="AK41" s="1774"/>
      <c r="AL41" s="1774"/>
      <c r="AM41" s="1774"/>
      <c r="AN41" s="1780"/>
      <c r="AO41" s="1773"/>
      <c r="AP41" s="1774"/>
      <c r="AQ41" s="1774"/>
      <c r="AR41" s="1774"/>
      <c r="AS41" s="1774"/>
      <c r="AT41" s="1774"/>
      <c r="AU41" s="1780"/>
      <c r="AV41" s="1773"/>
      <c r="AW41" s="1774"/>
      <c r="AX41" s="1774"/>
      <c r="AY41" s="1774"/>
      <c r="AZ41" s="1774"/>
      <c r="BA41" s="1774"/>
      <c r="BB41" s="1775"/>
    </row>
    <row r="42" spans="2:54" ht="18.75" customHeight="1">
      <c r="B42" s="1768"/>
      <c r="C42" s="1384"/>
      <c r="D42" s="1811"/>
      <c r="E42" s="387"/>
      <c r="F42" s="387"/>
      <c r="G42" s="387"/>
      <c r="H42" s="387"/>
      <c r="I42" s="387"/>
      <c r="J42" s="387"/>
      <c r="K42" s="387"/>
      <c r="L42" s="387"/>
      <c r="M42" s="387"/>
      <c r="N42" s="387"/>
      <c r="O42" s="387"/>
      <c r="P42" s="387"/>
      <c r="Q42" s="387"/>
      <c r="R42" s="387"/>
      <c r="S42" s="387"/>
      <c r="T42" s="387"/>
      <c r="U42" s="387"/>
      <c r="V42" s="387"/>
      <c r="W42" s="387"/>
      <c r="X42" s="387"/>
      <c r="Y42" s="387"/>
      <c r="Z42" s="1812"/>
      <c r="AA42" s="759"/>
      <c r="AB42" s="554"/>
      <c r="AC42" s="554"/>
      <c r="AD42" s="554"/>
      <c r="AE42" s="554"/>
      <c r="AF42" s="554"/>
      <c r="AG42" s="554"/>
      <c r="AH42" s="1773"/>
      <c r="AI42" s="1774"/>
      <c r="AJ42" s="1774"/>
      <c r="AK42" s="1774"/>
      <c r="AL42" s="1774"/>
      <c r="AM42" s="1774"/>
      <c r="AN42" s="1780"/>
      <c r="AO42" s="1773"/>
      <c r="AP42" s="1774"/>
      <c r="AQ42" s="1774"/>
      <c r="AR42" s="1774"/>
      <c r="AS42" s="1774"/>
      <c r="AT42" s="1774"/>
      <c r="AU42" s="1780"/>
      <c r="AV42" s="1773"/>
      <c r="AW42" s="1774"/>
      <c r="AX42" s="1774"/>
      <c r="AY42" s="1774"/>
      <c r="AZ42" s="1774"/>
      <c r="BA42" s="1774"/>
      <c r="BB42" s="1775"/>
    </row>
    <row r="43" spans="2:54" ht="18.75" customHeight="1" thickBot="1">
      <c r="B43" s="1809"/>
      <c r="C43" s="1810"/>
      <c r="D43" s="1813"/>
      <c r="E43" s="1814"/>
      <c r="F43" s="1814"/>
      <c r="G43" s="1814"/>
      <c r="H43" s="1814"/>
      <c r="I43" s="1814"/>
      <c r="J43" s="1814"/>
      <c r="K43" s="1814"/>
      <c r="L43" s="1814"/>
      <c r="M43" s="1814"/>
      <c r="N43" s="1814"/>
      <c r="O43" s="1814"/>
      <c r="P43" s="1814"/>
      <c r="Q43" s="1814"/>
      <c r="R43" s="1814"/>
      <c r="S43" s="1814"/>
      <c r="T43" s="1814"/>
      <c r="U43" s="1814"/>
      <c r="V43" s="1814"/>
      <c r="W43" s="1814"/>
      <c r="X43" s="1814"/>
      <c r="Y43" s="1814"/>
      <c r="Z43" s="1815"/>
      <c r="AA43" s="761"/>
      <c r="AB43" s="605"/>
      <c r="AC43" s="605"/>
      <c r="AD43" s="605"/>
      <c r="AE43" s="605"/>
      <c r="AF43" s="605"/>
      <c r="AG43" s="605"/>
      <c r="AH43" s="1782"/>
      <c r="AI43" s="1783"/>
      <c r="AJ43" s="1783"/>
      <c r="AK43" s="1783"/>
      <c r="AL43" s="1783"/>
      <c r="AM43" s="1783"/>
      <c r="AN43" s="1785"/>
      <c r="AO43" s="1782"/>
      <c r="AP43" s="1783"/>
      <c r="AQ43" s="1783"/>
      <c r="AR43" s="1783"/>
      <c r="AS43" s="1783"/>
      <c r="AT43" s="1783"/>
      <c r="AU43" s="1785"/>
      <c r="AV43" s="1782"/>
      <c r="AW43" s="1783"/>
      <c r="AX43" s="1783"/>
      <c r="AY43" s="1783"/>
      <c r="AZ43" s="1783"/>
      <c r="BA43" s="1783"/>
      <c r="BB43" s="1784"/>
    </row>
    <row r="44" spans="2:54" ht="18.75" customHeight="1">
      <c r="B44" s="707" t="s">
        <v>3757</v>
      </c>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4"/>
      <c r="AA44" s="355">
        <f>SUM(AA9:AG43)</f>
        <v>0</v>
      </c>
      <c r="AB44" s="703"/>
      <c r="AC44" s="703"/>
      <c r="AD44" s="703"/>
      <c r="AE44" s="703"/>
      <c r="AF44" s="703"/>
      <c r="AG44" s="703"/>
      <c r="AH44" s="703">
        <f>SUM(AH9:AN43)</f>
        <v>0</v>
      </c>
      <c r="AI44" s="703"/>
      <c r="AJ44" s="703"/>
      <c r="AK44" s="703"/>
      <c r="AL44" s="703"/>
      <c r="AM44" s="703"/>
      <c r="AN44" s="703"/>
      <c r="AO44" s="703">
        <f>SUM(AO9:AU43)</f>
        <v>0</v>
      </c>
      <c r="AP44" s="703"/>
      <c r="AQ44" s="703"/>
      <c r="AR44" s="703"/>
      <c r="AS44" s="703"/>
      <c r="AT44" s="703"/>
      <c r="AU44" s="703"/>
      <c r="AV44" s="703" t="str">
        <f>IF(SUM(AV9:BB43)=0,"",SUM(AV9:BB43))</f>
        <v/>
      </c>
      <c r="AW44" s="703"/>
      <c r="AX44" s="703"/>
      <c r="AY44" s="703"/>
      <c r="AZ44" s="703"/>
      <c r="BA44" s="703"/>
      <c r="BB44" s="704"/>
    </row>
    <row r="45" spans="2:54" ht="18.75" customHeight="1" thickBot="1">
      <c r="B45" s="710"/>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1762"/>
      <c r="AA45" s="754"/>
      <c r="AB45" s="711"/>
      <c r="AC45" s="711"/>
      <c r="AD45" s="711"/>
      <c r="AE45" s="711"/>
      <c r="AF45" s="711"/>
      <c r="AG45" s="711"/>
      <c r="AH45" s="711"/>
      <c r="AI45" s="711"/>
      <c r="AJ45" s="711"/>
      <c r="AK45" s="711"/>
      <c r="AL45" s="711"/>
      <c r="AM45" s="711"/>
      <c r="AN45" s="711"/>
      <c r="AO45" s="711"/>
      <c r="AP45" s="711"/>
      <c r="AQ45" s="711"/>
      <c r="AR45" s="711"/>
      <c r="AS45" s="711"/>
      <c r="AT45" s="711"/>
      <c r="AU45" s="711"/>
      <c r="AV45" s="711"/>
      <c r="AW45" s="711"/>
      <c r="AX45" s="711"/>
      <c r="AY45" s="711"/>
      <c r="AZ45" s="711"/>
      <c r="BA45" s="711"/>
      <c r="BB45" s="1762"/>
    </row>
  </sheetData>
  <sheetProtection password="C724" sheet="1" selectLockedCells="1"/>
  <customSheetViews>
    <customSheetView guid="{BD673287-A10F-4068-ABD9-63827D97DB26}" showGridLines="0">
      <selection activeCell="AH8" sqref="AH8:AN8"/>
      <pageMargins left="0.23622047244094491" right="0.23622047244094491" top="0.74803149606299213" bottom="0.74803149606299213" header="0.31496062992125984" footer="0.31496062992125984"/>
      <pageSetup paperSize="9" scale="92" orientation="portrait" horizontalDpi="4294967293" r:id="rId1"/>
      <headerFooter>
        <oddFooter>&amp;C京都府脳卒中地域連携パス</oddFooter>
      </headerFooter>
    </customSheetView>
    <customSheetView guid="{FF958D2F-9903-489A-8E2E-7F86E054E683}" showGridLines="0">
      <selection activeCell="AH8" sqref="AH8:AN8"/>
      <pageMargins left="0.23622047244094491" right="0.23622047244094491" top="0.74803149606299213" bottom="0.74803149606299213" header="0.31496062992125984" footer="0.31496062992125984"/>
      <pageSetup paperSize="9" scale="92" orientation="portrait" horizontalDpi="4294967293" r:id="rId2"/>
      <headerFooter>
        <oddFooter>&amp;C京都府脳卒中地域連携パス</oddFooter>
      </headerFooter>
    </customSheetView>
    <customSheetView guid="{D639767C-AAF5-43B7-B827-8C53261E766A}" showGridLines="0">
      <selection activeCell="AA8" sqref="AA8:AG8"/>
      <pageMargins left="0.23622047244094491" right="0.23622047244094491" top="0.74803149606299213" bottom="0.74803149606299213" header="0.31496062992125984" footer="0.31496062992125984"/>
      <pageSetup paperSize="9" scale="92" orientation="portrait" horizontalDpi="4294967293" r:id="rId3"/>
      <headerFooter>
        <oddFooter>&amp;C京都府脳卒中地域連携パス</oddFooter>
      </headerFooter>
    </customSheetView>
    <customSheetView guid="{88F1D327-FFB5-4F25-B49B-DDD0F9774A98}" showGridLines="0">
      <selection activeCell="AA8" sqref="AA8:AG8"/>
      <pageMargins left="0.23622047244094491" right="0.23622047244094491" top="0.74803149606299213" bottom="0.74803149606299213" header="0.31496062992125984" footer="0.31496062992125984"/>
      <pageSetup paperSize="9" scale="92" orientation="portrait" horizontalDpi="4294967293" r:id="rId4"/>
      <headerFooter>
        <oddFooter>&amp;C京都府脳卒中地域連携パス</oddFooter>
      </headerFooter>
    </customSheetView>
    <customSheetView guid="{974C7168-E865-490F-B85C-3CD4E07AE638}" showGridLines="0">
      <selection activeCell="AA8" sqref="AA8:AG8"/>
      <pageMargins left="0.23622047244094491" right="0.23622047244094491" top="0.74803149606299213" bottom="0.74803149606299213" header="0.31496062992125984" footer="0.31496062992125984"/>
      <pageSetup paperSize="9" scale="92" orientation="portrait" horizontalDpi="4294967293" r:id="rId5"/>
      <headerFooter>
        <oddFooter>&amp;C京都府脳卒中地域連携パス</oddFooter>
      </headerFooter>
    </customSheetView>
    <customSheetView guid="{72EBFE53-015F-4AF5-85E5-6EE368152204}" showGridLines="0">
      <selection activeCell="AA8" sqref="AA8:AG8"/>
      <pageMargins left="0.25" right="0.25" top="0.75" bottom="0.75" header="0.3" footer="0.3"/>
      <pageSetup paperSize="9" scale="92" orientation="portrait" horizontalDpi="4294967293" r:id="rId6"/>
      <headerFooter>
        <oddFooter>&amp;C京都府医師会地域連携パス</oddFooter>
      </headerFooter>
    </customSheetView>
    <customSheetView guid="{BFAD5E82-91BD-4865-8828-7A5CD3B0AD02}" showGridLines="0">
      <selection activeCell="AA36" sqref="AA36:BB39"/>
      <pageMargins left="0.23622047244094491" right="0.23622047244094491" top="0.74803149606299213" bottom="0.74803149606299213" header="0.31496062992125984" footer="0.31496062992125984"/>
      <pageSetup paperSize="9" scale="92" orientation="portrait" horizontalDpi="4294967293" r:id="rId7"/>
      <headerFooter>
        <oddFooter>&amp;C京都府脳卒中地域連携パス</oddFooter>
      </headerFooter>
    </customSheetView>
    <customSheetView guid="{DA3E2843-7809-455C-A4BC-B15E27031169}" showGridLines="0">
      <selection activeCell="AH8" sqref="AH8:AN8"/>
      <pageMargins left="0.23622047244094491" right="0.23622047244094491" top="0.74803149606299213" bottom="0.74803149606299213" header="0.31496062992125984" footer="0.31496062992125984"/>
      <pageSetup paperSize="9" scale="92" orientation="portrait" horizontalDpi="4294967293" r:id="rId8"/>
      <headerFooter>
        <oddFooter>&amp;C京都府脳卒中地域連携パス</oddFooter>
      </headerFooter>
    </customSheetView>
  </customSheetViews>
  <mergeCells count="133">
    <mergeCell ref="B9:C9"/>
    <mergeCell ref="AV9:BB9"/>
    <mergeCell ref="AV7:BB7"/>
    <mergeCell ref="AA6:AG6"/>
    <mergeCell ref="AH6:AN6"/>
    <mergeCell ref="AH14:AN15"/>
    <mergeCell ref="AV30:BB31"/>
    <mergeCell ref="AO30:AU31"/>
    <mergeCell ref="AH30:AN31"/>
    <mergeCell ref="AV28:BB29"/>
    <mergeCell ref="AO28:AU29"/>
    <mergeCell ref="AH28:AN29"/>
    <mergeCell ref="AV26:BB27"/>
    <mergeCell ref="AH20:AN21"/>
    <mergeCell ref="AV22:BB23"/>
    <mergeCell ref="AA9:AG9"/>
    <mergeCell ref="AA10:AG10"/>
    <mergeCell ref="AV8:BB8"/>
    <mergeCell ref="AA7:AG7"/>
    <mergeCell ref="AH7:AN7"/>
    <mergeCell ref="AO7:AU7"/>
    <mergeCell ref="AA8:AG8"/>
    <mergeCell ref="AO8:AU8"/>
    <mergeCell ref="AH8:AN8"/>
    <mergeCell ref="B3:C3"/>
    <mergeCell ref="D3:P3"/>
    <mergeCell ref="C4:F4"/>
    <mergeCell ref="G4:P4"/>
    <mergeCell ref="U4:V4"/>
    <mergeCell ref="Q4:R4"/>
    <mergeCell ref="AO6:AU6"/>
    <mergeCell ref="AV6:BB6"/>
    <mergeCell ref="S4:T4"/>
    <mergeCell ref="W4:X4"/>
    <mergeCell ref="B44:Z45"/>
    <mergeCell ref="AA44:AG45"/>
    <mergeCell ref="AA34:AG35"/>
    <mergeCell ref="B40:C43"/>
    <mergeCell ref="B36:C39"/>
    <mergeCell ref="B30:C35"/>
    <mergeCell ref="X32:Z33"/>
    <mergeCell ref="X30:Z31"/>
    <mergeCell ref="D40:Z43"/>
    <mergeCell ref="AV44:BB45"/>
    <mergeCell ref="AO44:AU45"/>
    <mergeCell ref="AH44:AN45"/>
    <mergeCell ref="AO9:AU9"/>
    <mergeCell ref="AO10:AU10"/>
    <mergeCell ref="AO11:AU11"/>
    <mergeCell ref="AO12:AU12"/>
    <mergeCell ref="AO13:AU13"/>
    <mergeCell ref="AH9:AN9"/>
    <mergeCell ref="AV10:BB10"/>
    <mergeCell ref="AH10:AN10"/>
    <mergeCell ref="AV12:BB12"/>
    <mergeCell ref="AH11:AN11"/>
    <mergeCell ref="AH12:AN12"/>
    <mergeCell ref="AH13:AN13"/>
    <mergeCell ref="AV11:BB11"/>
    <mergeCell ref="AO22:AU23"/>
    <mergeCell ref="AH22:AN23"/>
    <mergeCell ref="AV24:BB25"/>
    <mergeCell ref="AO24:AU25"/>
    <mergeCell ref="AH24:AN25"/>
    <mergeCell ref="AO26:AU27"/>
    <mergeCell ref="AH26:AN27"/>
    <mergeCell ref="L2:AK2"/>
    <mergeCell ref="X28:Z29"/>
    <mergeCell ref="AA22:AG23"/>
    <mergeCell ref="AA24:AG25"/>
    <mergeCell ref="AA20:AG21"/>
    <mergeCell ref="B6:Z6"/>
    <mergeCell ref="B8:Z8"/>
    <mergeCell ref="B7:Z7"/>
    <mergeCell ref="B16:C21"/>
    <mergeCell ref="AA13:AG13"/>
    <mergeCell ref="X24:Z25"/>
    <mergeCell ref="X22:Z23"/>
    <mergeCell ref="X20:Z21"/>
    <mergeCell ref="X13:Z13"/>
    <mergeCell ref="AA16:AG17"/>
    <mergeCell ref="AA18:AG19"/>
    <mergeCell ref="AA11:AG11"/>
    <mergeCell ref="AA14:AG15"/>
    <mergeCell ref="B14:C15"/>
    <mergeCell ref="B10:C13"/>
    <mergeCell ref="AA26:AG27"/>
    <mergeCell ref="AA28:AG29"/>
    <mergeCell ref="B26:C29"/>
    <mergeCell ref="D26:W29"/>
    <mergeCell ref="D9:Z9"/>
    <mergeCell ref="AV16:BB17"/>
    <mergeCell ref="AO16:AU17"/>
    <mergeCell ref="AV18:BB19"/>
    <mergeCell ref="AO18:AU19"/>
    <mergeCell ref="AH18:AN19"/>
    <mergeCell ref="AH16:AN17"/>
    <mergeCell ref="D36:Z39"/>
    <mergeCell ref="D14:Z15"/>
    <mergeCell ref="D22:W25"/>
    <mergeCell ref="D30:W35"/>
    <mergeCell ref="X26:Z27"/>
    <mergeCell ref="D16:W21"/>
    <mergeCell ref="X18:Z19"/>
    <mergeCell ref="X16:Z17"/>
    <mergeCell ref="X12:Z12"/>
    <mergeCell ref="AV13:BB13"/>
    <mergeCell ref="AV20:BB21"/>
    <mergeCell ref="AO20:AU21"/>
    <mergeCell ref="AV14:BB15"/>
    <mergeCell ref="AO14:AU15"/>
    <mergeCell ref="AA36:AG39"/>
    <mergeCell ref="AA30:AG31"/>
    <mergeCell ref="AA32:AG33"/>
    <mergeCell ref="B22:C25"/>
    <mergeCell ref="X11:Z11"/>
    <mergeCell ref="D10:W13"/>
    <mergeCell ref="AA12:AG12"/>
    <mergeCell ref="X10:Z10"/>
    <mergeCell ref="AV36:BB39"/>
    <mergeCell ref="AO36:AU39"/>
    <mergeCell ref="AH36:AN39"/>
    <mergeCell ref="AV40:BB43"/>
    <mergeCell ref="AO40:AU43"/>
    <mergeCell ref="AH40:AN43"/>
    <mergeCell ref="AV32:BB33"/>
    <mergeCell ref="AO32:AU33"/>
    <mergeCell ref="AH32:AN33"/>
    <mergeCell ref="AV34:BB35"/>
    <mergeCell ref="AO34:AU35"/>
    <mergeCell ref="AH34:AN35"/>
    <mergeCell ref="X34:Z35"/>
    <mergeCell ref="AA40:AG43"/>
  </mergeCells>
  <phoneticPr fontId="3"/>
  <dataValidations count="4">
    <dataValidation imeMode="halfAlpha" allowBlank="1" showInputMessage="1" showErrorMessage="1" sqref="AA8:BB8"/>
    <dataValidation type="list" imeMode="halfAlpha" allowBlank="1" showInputMessage="1" showErrorMessage="1" sqref="AA9:BB13 AA16:BB29">
      <formula1>"0,1"</formula1>
    </dataValidation>
    <dataValidation type="list" imeMode="halfAlpha" allowBlank="1" showInputMessage="1" showErrorMessage="1" sqref="AA30:BB35 AA14:BB15">
      <formula1>"0,1,2"</formula1>
    </dataValidation>
    <dataValidation type="list" imeMode="halfAlpha" allowBlank="1" showInputMessage="1" showErrorMessage="1" sqref="AA36:BB39 AA40:BB43">
      <formula1>"0,1,2,3,4,5"</formula1>
    </dataValidation>
  </dataValidations>
  <pageMargins left="0.23622047244094491" right="0.23622047244094491" top="0.74803149606299213" bottom="0.74803149606299213" header="0.31496062992125984" footer="0.31496062992125984"/>
  <pageSetup paperSize="9" scale="92" orientation="portrait" horizontalDpi="4294967293" r:id="rId9"/>
  <headerFooter>
    <oddFooter>&amp;C京都府脳卒中地域連携パス</oddFooter>
  </headerFooter>
  <legacyDrawing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42"/>
  <sheetViews>
    <sheetView topLeftCell="A7" zoomScaleNormal="100" workbookViewId="0">
      <selection activeCell="B18" sqref="B18"/>
    </sheetView>
  </sheetViews>
  <sheetFormatPr defaultRowHeight="13.5"/>
  <cols>
    <col min="1" max="1" width="55.5" customWidth="1"/>
    <col min="2" max="2" width="16.625" bestFit="1" customWidth="1"/>
    <col min="3" max="3" width="15.125" bestFit="1" customWidth="1"/>
    <col min="4" max="4" width="55.25" customWidth="1"/>
  </cols>
  <sheetData>
    <row r="1" spans="1:5" ht="14.25" thickBot="1">
      <c r="A1" s="50" t="s">
        <v>9136</v>
      </c>
      <c r="B1" s="51" t="s">
        <v>9162</v>
      </c>
      <c r="C1" s="51" t="s">
        <v>9246</v>
      </c>
      <c r="D1" s="52" t="s">
        <v>2197</v>
      </c>
    </row>
    <row r="2" spans="1:5">
      <c r="A2" s="707" t="s">
        <v>9135</v>
      </c>
      <c r="B2" s="20" t="s">
        <v>9188</v>
      </c>
      <c r="C2" s="20" t="s">
        <v>9186</v>
      </c>
      <c r="D2" s="49" t="s">
        <v>9185</v>
      </c>
    </row>
    <row r="3" spans="1:5">
      <c r="A3" s="708"/>
      <c r="B3" s="9" t="s">
        <v>9187</v>
      </c>
      <c r="C3" s="9" t="s">
        <v>9341</v>
      </c>
      <c r="D3" s="46" t="s">
        <v>9142</v>
      </c>
    </row>
    <row r="4" spans="1:5">
      <c r="A4" s="708"/>
      <c r="B4" s="9" t="s">
        <v>9446</v>
      </c>
      <c r="C4" s="9" t="s">
        <v>9342</v>
      </c>
      <c r="D4" s="46"/>
    </row>
    <row r="5" spans="1:5" ht="14.25" thickBot="1">
      <c r="A5" s="710"/>
      <c r="B5" s="45" t="s">
        <v>9142</v>
      </c>
      <c r="C5" s="45" t="s">
        <v>9142</v>
      </c>
      <c r="D5" s="47"/>
    </row>
    <row r="6" spans="1:5">
      <c r="A6" s="707" t="s">
        <v>9137</v>
      </c>
      <c r="B6" s="20" t="s">
        <v>9181</v>
      </c>
      <c r="C6" s="20" t="s">
        <v>9182</v>
      </c>
      <c r="D6" s="49" t="s">
        <v>9183</v>
      </c>
    </row>
    <row r="7" spans="1:5">
      <c r="A7" s="708"/>
      <c r="B7" s="9" t="s">
        <v>9339</v>
      </c>
      <c r="C7" s="9" t="s">
        <v>9340</v>
      </c>
      <c r="D7" s="46" t="s">
        <v>9184</v>
      </c>
    </row>
    <row r="8" spans="1:5">
      <c r="A8" s="708"/>
      <c r="B8" s="9" t="s">
        <v>9296</v>
      </c>
      <c r="C8" s="9" t="s">
        <v>9448</v>
      </c>
      <c r="D8" s="46" t="s">
        <v>9340</v>
      </c>
    </row>
    <row r="9" spans="1:5">
      <c r="A9" s="1823"/>
      <c r="B9" s="95"/>
      <c r="C9" s="95" t="s">
        <v>9451</v>
      </c>
      <c r="D9" s="87" t="s">
        <v>9449</v>
      </c>
    </row>
    <row r="10" spans="1:5" ht="14.25" thickBot="1">
      <c r="A10" s="710"/>
      <c r="B10" s="45"/>
      <c r="C10" s="45"/>
      <c r="D10" s="47"/>
    </row>
    <row r="12" spans="1:5">
      <c r="D12" s="34" t="s">
        <v>2230</v>
      </c>
      <c r="E12" s="9"/>
    </row>
    <row r="13" spans="1:5">
      <c r="A13" s="709" t="s">
        <v>9138</v>
      </c>
      <c r="B13" s="9" t="s">
        <v>9326</v>
      </c>
      <c r="D13" s="9" t="s">
        <v>2231</v>
      </c>
      <c r="E13" s="9" t="s">
        <v>2232</v>
      </c>
    </row>
    <row r="14" spans="1:5">
      <c r="A14" s="709"/>
      <c r="B14" s="9" t="s">
        <v>9352</v>
      </c>
      <c r="D14" s="9" t="s">
        <v>2233</v>
      </c>
      <c r="E14" s="9" t="s">
        <v>2234</v>
      </c>
    </row>
    <row r="15" spans="1:5">
      <c r="A15" s="709"/>
      <c r="B15" s="9" t="s">
        <v>9343</v>
      </c>
      <c r="D15" s="9" t="s">
        <v>2235</v>
      </c>
      <c r="E15" s="9" t="s">
        <v>2236</v>
      </c>
    </row>
    <row r="16" spans="1:5">
      <c r="A16" s="709"/>
      <c r="B16" s="9" t="s">
        <v>9344</v>
      </c>
      <c r="D16" s="9" t="s">
        <v>2237</v>
      </c>
      <c r="E16" s="9" t="s">
        <v>2238</v>
      </c>
    </row>
    <row r="17" spans="1:5">
      <c r="A17" s="709"/>
      <c r="B17" s="9" t="s">
        <v>9177</v>
      </c>
      <c r="D17" s="9" t="s">
        <v>2239</v>
      </c>
      <c r="E17" s="9" t="s">
        <v>2240</v>
      </c>
    </row>
    <row r="18" spans="1:5">
      <c r="A18" s="709"/>
      <c r="B18" s="9" t="s">
        <v>9158</v>
      </c>
      <c r="D18" s="9" t="s">
        <v>2241</v>
      </c>
      <c r="E18" s="9" t="s">
        <v>2242</v>
      </c>
    </row>
    <row r="19" spans="1:5">
      <c r="A19" s="709"/>
      <c r="B19" s="9" t="s">
        <v>9178</v>
      </c>
      <c r="D19" s="9" t="s">
        <v>2243</v>
      </c>
      <c r="E19" s="9" t="s">
        <v>2244</v>
      </c>
    </row>
    <row r="20" spans="1:5">
      <c r="A20" s="709"/>
      <c r="B20" s="9" t="s">
        <v>9179</v>
      </c>
      <c r="D20" s="9" t="s">
        <v>2245</v>
      </c>
      <c r="E20" s="9" t="s">
        <v>2246</v>
      </c>
    </row>
    <row r="21" spans="1:5">
      <c r="A21" s="709"/>
      <c r="B21" s="9" t="s">
        <v>9180</v>
      </c>
      <c r="D21" s="9" t="s">
        <v>2247</v>
      </c>
      <c r="E21" s="9" t="s">
        <v>2248</v>
      </c>
    </row>
    <row r="22" spans="1:5">
      <c r="A22" s="709"/>
      <c r="B22" s="9" t="s">
        <v>9176</v>
      </c>
      <c r="D22" s="9" t="s">
        <v>2249</v>
      </c>
      <c r="E22" s="9" t="s">
        <v>2250</v>
      </c>
    </row>
    <row r="23" spans="1:5">
      <c r="A23" s="709"/>
      <c r="B23" s="9"/>
      <c r="D23" s="9" t="s">
        <v>2251</v>
      </c>
      <c r="E23" s="9" t="s">
        <v>2252</v>
      </c>
    </row>
    <row r="24" spans="1:5">
      <c r="A24" s="709"/>
      <c r="B24" s="9"/>
      <c r="D24" s="9" t="s">
        <v>2253</v>
      </c>
      <c r="E24" s="9" t="s">
        <v>2254</v>
      </c>
    </row>
    <row r="25" spans="1:5">
      <c r="D25" s="9" t="s">
        <v>2255</v>
      </c>
      <c r="E25" s="9" t="s">
        <v>2256</v>
      </c>
    </row>
    <row r="26" spans="1:5">
      <c r="A26" s="34" t="s">
        <v>2212</v>
      </c>
      <c r="B26" s="34" t="s">
        <v>2213</v>
      </c>
      <c r="D26" s="9" t="s">
        <v>2257</v>
      </c>
      <c r="E26" s="9" t="s">
        <v>2258</v>
      </c>
    </row>
    <row r="27" spans="1:5">
      <c r="A27" s="9" t="s">
        <v>2214</v>
      </c>
      <c r="B27" s="9">
        <v>0</v>
      </c>
      <c r="D27" s="9" t="s">
        <v>2259</v>
      </c>
      <c r="E27" s="9" t="s">
        <v>2260</v>
      </c>
    </row>
    <row r="28" spans="1:5">
      <c r="A28" s="9" t="s">
        <v>2217</v>
      </c>
      <c r="B28" s="9">
        <v>1</v>
      </c>
      <c r="D28" s="9" t="s">
        <v>2261</v>
      </c>
      <c r="E28" s="9" t="s">
        <v>2262</v>
      </c>
    </row>
    <row r="29" spans="1:5">
      <c r="A29" s="9" t="s">
        <v>2218</v>
      </c>
      <c r="B29" s="9">
        <v>2</v>
      </c>
      <c r="D29" s="9" t="s">
        <v>2263</v>
      </c>
      <c r="E29" s="9" t="s">
        <v>2264</v>
      </c>
    </row>
    <row r="30" spans="1:5">
      <c r="A30" s="9" t="s">
        <v>2219</v>
      </c>
      <c r="B30" s="9">
        <v>3</v>
      </c>
      <c r="D30" s="9" t="s">
        <v>2265</v>
      </c>
      <c r="E30" s="9" t="s">
        <v>2266</v>
      </c>
    </row>
    <row r="31" spans="1:5">
      <c r="A31" s="9" t="s">
        <v>2220</v>
      </c>
      <c r="B31" s="9">
        <v>4</v>
      </c>
    </row>
    <row r="32" spans="1:5">
      <c r="A32" s="9" t="s">
        <v>2221</v>
      </c>
      <c r="B32" s="9">
        <v>5</v>
      </c>
    </row>
    <row r="33" spans="1:4">
      <c r="A33" s="9" t="s">
        <v>2215</v>
      </c>
      <c r="B33" s="9">
        <v>6</v>
      </c>
    </row>
    <row r="35" spans="1:4">
      <c r="C35" s="34" t="s">
        <v>2213</v>
      </c>
      <c r="D35" s="34" t="s">
        <v>2212</v>
      </c>
    </row>
    <row r="36" spans="1:4">
      <c r="C36" s="9">
        <v>0</v>
      </c>
      <c r="D36" s="9" t="s">
        <v>2214</v>
      </c>
    </row>
    <row r="37" spans="1:4">
      <c r="C37" s="9">
        <v>1</v>
      </c>
      <c r="D37" s="9" t="s">
        <v>2217</v>
      </c>
    </row>
    <row r="38" spans="1:4">
      <c r="C38" s="9">
        <v>2</v>
      </c>
      <c r="D38" s="9" t="s">
        <v>2218</v>
      </c>
    </row>
    <row r="39" spans="1:4">
      <c r="C39" s="9">
        <v>3</v>
      </c>
      <c r="D39" s="9" t="s">
        <v>2219</v>
      </c>
    </row>
    <row r="40" spans="1:4">
      <c r="C40" s="9">
        <v>4</v>
      </c>
      <c r="D40" s="9" t="s">
        <v>2220</v>
      </c>
    </row>
    <row r="41" spans="1:4">
      <c r="C41" s="9">
        <v>5</v>
      </c>
      <c r="D41" s="9" t="s">
        <v>2221</v>
      </c>
    </row>
    <row r="42" spans="1:4">
      <c r="C42" s="9">
        <v>6</v>
      </c>
      <c r="D42" s="9" t="s">
        <v>2215</v>
      </c>
    </row>
  </sheetData>
  <sheetProtection password="C724" sheet="1" objects="1" scenarios="1" selectLockedCells="1"/>
  <customSheetViews>
    <customSheetView guid="{BD673287-A10F-4068-ABD9-63827D97DB26}" topLeftCell="A7">
      <selection activeCell="B18" sqref="B18"/>
      <pageMargins left="0.7" right="0.7" top="0.75" bottom="0.75" header="0.3" footer="0.3"/>
      <pageSetup paperSize="9" scale="90" orientation="portrait" horizontalDpi="4294967293" r:id="rId1"/>
    </customSheetView>
    <customSheetView guid="{FF958D2F-9903-489A-8E2E-7F86E054E683}" topLeftCell="A7">
      <selection activeCell="B18" sqref="B18"/>
      <pageMargins left="0.7" right="0.7" top="0.75" bottom="0.75" header="0.3" footer="0.3"/>
      <pageSetup paperSize="9" scale="90" orientation="portrait" horizontalDpi="4294967293" r:id="rId2"/>
    </customSheetView>
    <customSheetView guid="{D639767C-AAF5-43B7-B827-8C53261E766A}">
      <pageMargins left="0.7" right="0.7" top="0.75" bottom="0.75" header="0.3" footer="0.3"/>
      <pageSetup paperSize="9" scale="90" orientation="portrait" horizontalDpi="4294967293" r:id="rId3"/>
    </customSheetView>
    <customSheetView guid="{88F1D327-FFB5-4F25-B49B-DDD0F9774A98}">
      <pageMargins left="0.7" right="0.7" top="0.75" bottom="0.75" header="0.3" footer="0.3"/>
      <pageSetup paperSize="9" scale="90" orientation="portrait" horizontalDpi="4294967293" r:id="rId4"/>
    </customSheetView>
    <customSheetView guid="{974C7168-E865-490F-B85C-3CD4E07AE638}">
      <pageMargins left="0.7" right="0.7" top="0.75" bottom="0.75" header="0.3" footer="0.3"/>
      <pageSetup paperSize="9" scale="90" orientation="portrait" horizontalDpi="4294967293" r:id="rId5"/>
    </customSheetView>
    <customSheetView guid="{72EBFE53-015F-4AF5-85E5-6EE368152204}">
      <pageMargins left="0.7" right="0.7" top="0.75" bottom="0.75" header="0.3" footer="0.3"/>
      <pageSetup paperSize="9" scale="90" orientation="portrait" horizontalDpi="4294967293" r:id="rId6"/>
    </customSheetView>
    <customSheetView guid="{BFAD5E82-91BD-4865-8828-7A5CD3B0AD02}" topLeftCell="A7">
      <selection activeCell="B18" sqref="B18"/>
      <pageMargins left="0.7" right="0.7" top="0.75" bottom="0.75" header="0.3" footer="0.3"/>
      <pageSetup paperSize="9" scale="90" orientation="portrait" horizontalDpi="4294967293" r:id="rId7"/>
    </customSheetView>
    <customSheetView guid="{DA3E2843-7809-455C-A4BC-B15E27031169}" topLeftCell="A7">
      <selection activeCell="B18" sqref="B18"/>
      <pageMargins left="0.7" right="0.7" top="0.75" bottom="0.75" header="0.3" footer="0.3"/>
      <pageSetup paperSize="9" scale="90" orientation="portrait" horizontalDpi="4294967293" r:id="rId8"/>
    </customSheetView>
  </customSheetViews>
  <mergeCells count="3">
    <mergeCell ref="A2:A5"/>
    <mergeCell ref="A6:A10"/>
    <mergeCell ref="A13:A24"/>
  </mergeCells>
  <phoneticPr fontId="3"/>
  <pageMargins left="0.7" right="0.7" top="0.75" bottom="0.75" header="0.3" footer="0.3"/>
  <pageSetup paperSize="9" scale="90" orientation="portrait" horizontalDpi="4294967293"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7030A0"/>
  </sheetPr>
  <dimension ref="A1:B8499"/>
  <sheetViews>
    <sheetView workbookViewId="0"/>
  </sheetViews>
  <sheetFormatPr defaultRowHeight="13.5"/>
  <cols>
    <col min="1" max="1" width="8.5" bestFit="1" customWidth="1"/>
    <col min="2" max="2" width="33.125" customWidth="1"/>
  </cols>
  <sheetData>
    <row r="1" spans="1:2">
      <c r="A1">
        <v>5200000</v>
      </c>
      <c r="B1" t="s">
        <v>6484</v>
      </c>
    </row>
    <row r="2" spans="1:2">
      <c r="A2">
        <v>5200001</v>
      </c>
      <c r="B2" t="s">
        <v>6485</v>
      </c>
    </row>
    <row r="3" spans="1:2">
      <c r="A3">
        <v>5200002</v>
      </c>
      <c r="B3" t="s">
        <v>6486</v>
      </c>
    </row>
    <row r="4" spans="1:2">
      <c r="A4">
        <v>5200003</v>
      </c>
      <c r="B4" t="s">
        <v>6487</v>
      </c>
    </row>
    <row r="5" spans="1:2">
      <c r="A5">
        <v>5200004</v>
      </c>
      <c r="B5" t="s">
        <v>6488</v>
      </c>
    </row>
    <row r="6" spans="1:2">
      <c r="A6">
        <v>5200005</v>
      </c>
      <c r="B6" t="s">
        <v>6489</v>
      </c>
    </row>
    <row r="7" spans="1:2">
      <c r="A7">
        <v>5200006</v>
      </c>
      <c r="B7" t="s">
        <v>6490</v>
      </c>
    </row>
    <row r="8" spans="1:2">
      <c r="A8">
        <v>5200011</v>
      </c>
      <c r="B8" t="s">
        <v>6491</v>
      </c>
    </row>
    <row r="9" spans="1:2">
      <c r="A9">
        <v>5200012</v>
      </c>
      <c r="B9" t="s">
        <v>6492</v>
      </c>
    </row>
    <row r="10" spans="1:2">
      <c r="A10">
        <v>5200013</v>
      </c>
      <c r="B10" t="s">
        <v>6493</v>
      </c>
    </row>
    <row r="11" spans="1:2">
      <c r="A11">
        <v>5200014</v>
      </c>
      <c r="B11" t="s">
        <v>6494</v>
      </c>
    </row>
    <row r="12" spans="1:2">
      <c r="A12">
        <v>5200015</v>
      </c>
      <c r="B12" t="s">
        <v>6495</v>
      </c>
    </row>
    <row r="13" spans="1:2">
      <c r="A13">
        <v>5200016</v>
      </c>
      <c r="B13" t="s">
        <v>6496</v>
      </c>
    </row>
    <row r="14" spans="1:2">
      <c r="A14">
        <v>5200017</v>
      </c>
      <c r="B14" t="s">
        <v>6497</v>
      </c>
    </row>
    <row r="15" spans="1:2">
      <c r="A15">
        <v>5200021</v>
      </c>
      <c r="B15" t="s">
        <v>6498</v>
      </c>
    </row>
    <row r="16" spans="1:2">
      <c r="A16">
        <v>5200022</v>
      </c>
      <c r="B16" t="s">
        <v>6499</v>
      </c>
    </row>
    <row r="17" spans="1:2">
      <c r="A17">
        <v>5200023</v>
      </c>
      <c r="B17" t="s">
        <v>6500</v>
      </c>
    </row>
    <row r="18" spans="1:2">
      <c r="A18">
        <v>5200024</v>
      </c>
      <c r="B18" t="s">
        <v>6501</v>
      </c>
    </row>
    <row r="19" spans="1:2">
      <c r="A19">
        <v>5200025</v>
      </c>
      <c r="B19" t="s">
        <v>6502</v>
      </c>
    </row>
    <row r="20" spans="1:2">
      <c r="A20">
        <v>5200026</v>
      </c>
      <c r="B20" t="s">
        <v>6503</v>
      </c>
    </row>
    <row r="21" spans="1:2">
      <c r="A21">
        <v>5200027</v>
      </c>
      <c r="B21" t="s">
        <v>6504</v>
      </c>
    </row>
    <row r="22" spans="1:2">
      <c r="A22">
        <v>5200028</v>
      </c>
      <c r="B22" t="s">
        <v>6505</v>
      </c>
    </row>
    <row r="23" spans="1:2">
      <c r="A23">
        <v>5200031</v>
      </c>
      <c r="B23" t="s">
        <v>6506</v>
      </c>
    </row>
    <row r="24" spans="1:2">
      <c r="A24">
        <v>5200032</v>
      </c>
      <c r="B24" t="s">
        <v>6507</v>
      </c>
    </row>
    <row r="25" spans="1:2">
      <c r="A25">
        <v>5200033</v>
      </c>
      <c r="B25" t="s">
        <v>6508</v>
      </c>
    </row>
    <row r="26" spans="1:2">
      <c r="A26">
        <v>5200034</v>
      </c>
      <c r="B26" t="s">
        <v>6509</v>
      </c>
    </row>
    <row r="27" spans="1:2">
      <c r="A27">
        <v>5200035</v>
      </c>
      <c r="B27" t="s">
        <v>6510</v>
      </c>
    </row>
    <row r="28" spans="1:2">
      <c r="A28">
        <v>5200036</v>
      </c>
      <c r="B28" t="s">
        <v>6511</v>
      </c>
    </row>
    <row r="29" spans="1:2">
      <c r="A29">
        <v>5200037</v>
      </c>
      <c r="B29" t="s">
        <v>6512</v>
      </c>
    </row>
    <row r="30" spans="1:2">
      <c r="A30">
        <v>5200038</v>
      </c>
      <c r="B30" t="s">
        <v>6513</v>
      </c>
    </row>
    <row r="31" spans="1:2">
      <c r="A31">
        <v>5200041</v>
      </c>
      <c r="B31" t="s">
        <v>6514</v>
      </c>
    </row>
    <row r="32" spans="1:2">
      <c r="A32">
        <v>5200042</v>
      </c>
      <c r="B32" t="s">
        <v>6515</v>
      </c>
    </row>
    <row r="33" spans="1:2">
      <c r="A33">
        <v>5200043</v>
      </c>
      <c r="B33" t="s">
        <v>6516</v>
      </c>
    </row>
    <row r="34" spans="1:2">
      <c r="A34">
        <v>5200044</v>
      </c>
      <c r="B34" t="s">
        <v>6517</v>
      </c>
    </row>
    <row r="35" spans="1:2">
      <c r="A35">
        <v>5200045</v>
      </c>
      <c r="B35" t="s">
        <v>6518</v>
      </c>
    </row>
    <row r="36" spans="1:2">
      <c r="A36">
        <v>5200046</v>
      </c>
      <c r="B36" t="s">
        <v>6519</v>
      </c>
    </row>
    <row r="37" spans="1:2">
      <c r="A37">
        <v>5200047</v>
      </c>
      <c r="B37" t="s">
        <v>6520</v>
      </c>
    </row>
    <row r="38" spans="1:2">
      <c r="A38">
        <v>5200051</v>
      </c>
      <c r="B38" t="s">
        <v>6521</v>
      </c>
    </row>
    <row r="39" spans="1:2">
      <c r="A39">
        <v>5200052</v>
      </c>
      <c r="B39" t="s">
        <v>6522</v>
      </c>
    </row>
    <row r="40" spans="1:2">
      <c r="A40">
        <v>5200053</v>
      </c>
      <c r="B40" t="s">
        <v>6523</v>
      </c>
    </row>
    <row r="41" spans="1:2">
      <c r="A41">
        <v>5200054</v>
      </c>
      <c r="B41" t="s">
        <v>6524</v>
      </c>
    </row>
    <row r="42" spans="1:2">
      <c r="A42">
        <v>5200055</v>
      </c>
      <c r="B42" t="s">
        <v>6525</v>
      </c>
    </row>
    <row r="43" spans="1:2">
      <c r="A43">
        <v>5200056</v>
      </c>
      <c r="B43" t="s">
        <v>6526</v>
      </c>
    </row>
    <row r="44" spans="1:2">
      <c r="A44">
        <v>5200057</v>
      </c>
      <c r="B44" t="s">
        <v>6527</v>
      </c>
    </row>
    <row r="45" spans="1:2">
      <c r="A45">
        <v>5200061</v>
      </c>
      <c r="B45" t="s">
        <v>6528</v>
      </c>
    </row>
    <row r="46" spans="1:2">
      <c r="A46">
        <v>5200062</v>
      </c>
      <c r="B46" t="s">
        <v>6529</v>
      </c>
    </row>
    <row r="47" spans="1:2">
      <c r="A47">
        <v>5200063</v>
      </c>
      <c r="B47" t="s">
        <v>6530</v>
      </c>
    </row>
    <row r="48" spans="1:2">
      <c r="A48">
        <v>5200064</v>
      </c>
      <c r="B48" t="s">
        <v>6531</v>
      </c>
    </row>
    <row r="49" spans="1:2">
      <c r="A49">
        <v>5200065</v>
      </c>
      <c r="B49" t="s">
        <v>6532</v>
      </c>
    </row>
    <row r="50" spans="1:2">
      <c r="A50">
        <v>5200066</v>
      </c>
      <c r="B50" t="s">
        <v>6533</v>
      </c>
    </row>
    <row r="51" spans="1:2">
      <c r="A51">
        <v>5200067</v>
      </c>
      <c r="B51" t="s">
        <v>6534</v>
      </c>
    </row>
    <row r="52" spans="1:2">
      <c r="A52">
        <v>5200101</v>
      </c>
      <c r="B52" t="s">
        <v>6535</v>
      </c>
    </row>
    <row r="53" spans="1:2">
      <c r="A53">
        <v>5200102</v>
      </c>
      <c r="B53" t="s">
        <v>6536</v>
      </c>
    </row>
    <row r="54" spans="1:2">
      <c r="A54">
        <v>5200103</v>
      </c>
      <c r="B54" t="s">
        <v>6537</v>
      </c>
    </row>
    <row r="55" spans="1:2">
      <c r="A55">
        <v>5200104</v>
      </c>
      <c r="B55" t="s">
        <v>6538</v>
      </c>
    </row>
    <row r="56" spans="1:2">
      <c r="A56">
        <v>5200105</v>
      </c>
      <c r="B56" t="s">
        <v>6539</v>
      </c>
    </row>
    <row r="57" spans="1:2">
      <c r="A57">
        <v>5200106</v>
      </c>
      <c r="B57" t="s">
        <v>6540</v>
      </c>
    </row>
    <row r="58" spans="1:2">
      <c r="A58">
        <v>5200107</v>
      </c>
      <c r="B58" t="s">
        <v>6541</v>
      </c>
    </row>
    <row r="59" spans="1:2">
      <c r="A59">
        <v>5200111</v>
      </c>
      <c r="B59" t="s">
        <v>6542</v>
      </c>
    </row>
    <row r="60" spans="1:2">
      <c r="A60">
        <v>5200112</v>
      </c>
      <c r="B60" t="s">
        <v>6543</v>
      </c>
    </row>
    <row r="61" spans="1:2">
      <c r="A61">
        <v>5200113</v>
      </c>
      <c r="B61" t="s">
        <v>6544</v>
      </c>
    </row>
    <row r="62" spans="1:2">
      <c r="A62">
        <v>5200114</v>
      </c>
      <c r="B62" t="s">
        <v>6545</v>
      </c>
    </row>
    <row r="63" spans="1:2">
      <c r="A63">
        <v>5200115</v>
      </c>
      <c r="B63" t="s">
        <v>6546</v>
      </c>
    </row>
    <row r="64" spans="1:2">
      <c r="A64">
        <v>5200116</v>
      </c>
      <c r="B64" t="s">
        <v>6547</v>
      </c>
    </row>
    <row r="65" spans="1:2">
      <c r="A65">
        <v>5200221</v>
      </c>
      <c r="B65" t="s">
        <v>6548</v>
      </c>
    </row>
    <row r="66" spans="1:2">
      <c r="A66">
        <v>5200222</v>
      </c>
      <c r="B66" t="s">
        <v>6549</v>
      </c>
    </row>
    <row r="67" spans="1:2">
      <c r="A67">
        <v>5200223</v>
      </c>
      <c r="B67" t="s">
        <v>6550</v>
      </c>
    </row>
    <row r="68" spans="1:2">
      <c r="A68">
        <v>5200224</v>
      </c>
      <c r="B68" t="s">
        <v>6551</v>
      </c>
    </row>
    <row r="69" spans="1:2">
      <c r="A69">
        <v>5200225</v>
      </c>
      <c r="B69" t="s">
        <v>6552</v>
      </c>
    </row>
    <row r="70" spans="1:2">
      <c r="A70">
        <v>5200226</v>
      </c>
      <c r="B70" t="s">
        <v>6553</v>
      </c>
    </row>
    <row r="71" spans="1:2">
      <c r="A71">
        <v>5200227</v>
      </c>
      <c r="B71" t="s">
        <v>6554</v>
      </c>
    </row>
    <row r="72" spans="1:2">
      <c r="A72">
        <v>5200231</v>
      </c>
      <c r="B72" t="s">
        <v>6555</v>
      </c>
    </row>
    <row r="73" spans="1:2">
      <c r="A73">
        <v>5200232</v>
      </c>
      <c r="B73" t="s">
        <v>6556</v>
      </c>
    </row>
    <row r="74" spans="1:2">
      <c r="A74">
        <v>5200233</v>
      </c>
      <c r="B74" t="s">
        <v>6557</v>
      </c>
    </row>
    <row r="75" spans="1:2">
      <c r="A75">
        <v>5200234</v>
      </c>
      <c r="B75" t="s">
        <v>6558</v>
      </c>
    </row>
    <row r="76" spans="1:2">
      <c r="A76">
        <v>5200235</v>
      </c>
      <c r="B76" t="s">
        <v>6559</v>
      </c>
    </row>
    <row r="77" spans="1:2">
      <c r="A77">
        <v>5200236</v>
      </c>
      <c r="B77" t="s">
        <v>6560</v>
      </c>
    </row>
    <row r="78" spans="1:2">
      <c r="A78">
        <v>5200241</v>
      </c>
      <c r="B78" t="s">
        <v>6561</v>
      </c>
    </row>
    <row r="79" spans="1:2">
      <c r="A79">
        <v>5200242</v>
      </c>
      <c r="B79" t="s">
        <v>6562</v>
      </c>
    </row>
    <row r="80" spans="1:2">
      <c r="A80">
        <v>5200243</v>
      </c>
      <c r="B80" t="s">
        <v>6563</v>
      </c>
    </row>
    <row r="81" spans="1:2">
      <c r="A81">
        <v>5200244</v>
      </c>
      <c r="B81" t="s">
        <v>6564</v>
      </c>
    </row>
    <row r="82" spans="1:2">
      <c r="A82">
        <v>5200245</v>
      </c>
      <c r="B82" t="s">
        <v>6565</v>
      </c>
    </row>
    <row r="83" spans="1:2">
      <c r="A83">
        <v>5200246</v>
      </c>
      <c r="B83" t="s">
        <v>6566</v>
      </c>
    </row>
    <row r="84" spans="1:2">
      <c r="A84">
        <v>5200247</v>
      </c>
      <c r="B84" t="s">
        <v>6567</v>
      </c>
    </row>
    <row r="85" spans="1:2">
      <c r="A85">
        <v>5200248</v>
      </c>
      <c r="B85" t="s">
        <v>6568</v>
      </c>
    </row>
    <row r="86" spans="1:2">
      <c r="A86">
        <v>5200351</v>
      </c>
      <c r="B86" t="s">
        <v>6569</v>
      </c>
    </row>
    <row r="87" spans="1:2">
      <c r="A87">
        <v>5200352</v>
      </c>
      <c r="B87" t="s">
        <v>6570</v>
      </c>
    </row>
    <row r="88" spans="1:2">
      <c r="A88">
        <v>5200353</v>
      </c>
      <c r="B88" t="s">
        <v>6571</v>
      </c>
    </row>
    <row r="89" spans="1:2">
      <c r="A89">
        <v>5200354</v>
      </c>
      <c r="B89" t="s">
        <v>6572</v>
      </c>
    </row>
    <row r="90" spans="1:2">
      <c r="A90">
        <v>5200355</v>
      </c>
      <c r="B90" t="s">
        <v>6573</v>
      </c>
    </row>
    <row r="91" spans="1:2">
      <c r="A91">
        <v>5200356</v>
      </c>
      <c r="B91" t="s">
        <v>6574</v>
      </c>
    </row>
    <row r="92" spans="1:2">
      <c r="A92">
        <v>5200361</v>
      </c>
      <c r="B92" t="s">
        <v>6575</v>
      </c>
    </row>
    <row r="93" spans="1:2">
      <c r="A93">
        <v>5200362</v>
      </c>
      <c r="B93" t="s">
        <v>6576</v>
      </c>
    </row>
    <row r="94" spans="1:2">
      <c r="A94">
        <v>5200363</v>
      </c>
      <c r="B94" t="s">
        <v>6577</v>
      </c>
    </row>
    <row r="95" spans="1:2">
      <c r="A95">
        <v>5200461</v>
      </c>
      <c r="B95" t="s">
        <v>6578</v>
      </c>
    </row>
    <row r="96" spans="1:2">
      <c r="A96">
        <v>5200462</v>
      </c>
      <c r="B96" t="s">
        <v>6579</v>
      </c>
    </row>
    <row r="97" spans="1:2">
      <c r="A97">
        <v>5200463</v>
      </c>
      <c r="B97" t="s">
        <v>6580</v>
      </c>
    </row>
    <row r="98" spans="1:2">
      <c r="A98">
        <v>5200464</v>
      </c>
      <c r="B98" t="s">
        <v>6581</v>
      </c>
    </row>
    <row r="99" spans="1:2">
      <c r="A99">
        <v>5200465</v>
      </c>
      <c r="B99" t="s">
        <v>6582</v>
      </c>
    </row>
    <row r="100" spans="1:2">
      <c r="A100">
        <v>5200471</v>
      </c>
      <c r="B100" t="s">
        <v>6583</v>
      </c>
    </row>
    <row r="101" spans="1:2">
      <c r="A101">
        <v>5200472</v>
      </c>
      <c r="B101" t="s">
        <v>6584</v>
      </c>
    </row>
    <row r="102" spans="1:2">
      <c r="A102">
        <v>5200473</v>
      </c>
      <c r="B102" t="s">
        <v>6585</v>
      </c>
    </row>
    <row r="103" spans="1:2">
      <c r="A103">
        <v>5200474</v>
      </c>
      <c r="B103" t="s">
        <v>6586</v>
      </c>
    </row>
    <row r="104" spans="1:2">
      <c r="A104">
        <v>5200475</v>
      </c>
      <c r="B104" t="s">
        <v>6587</v>
      </c>
    </row>
    <row r="105" spans="1:2">
      <c r="A105">
        <v>5200476</v>
      </c>
      <c r="B105" t="s">
        <v>6588</v>
      </c>
    </row>
    <row r="106" spans="1:2">
      <c r="A106">
        <v>5200477</v>
      </c>
      <c r="B106" t="s">
        <v>6589</v>
      </c>
    </row>
    <row r="107" spans="1:2">
      <c r="A107">
        <v>5200478</v>
      </c>
      <c r="B107" t="s">
        <v>6590</v>
      </c>
    </row>
    <row r="108" spans="1:2">
      <c r="A108">
        <v>5200501</v>
      </c>
      <c r="B108" t="s">
        <v>6591</v>
      </c>
    </row>
    <row r="109" spans="1:2">
      <c r="A109">
        <v>5200502</v>
      </c>
      <c r="B109" t="s">
        <v>6592</v>
      </c>
    </row>
    <row r="110" spans="1:2">
      <c r="A110">
        <v>5200503</v>
      </c>
      <c r="B110" t="s">
        <v>6593</v>
      </c>
    </row>
    <row r="111" spans="1:2">
      <c r="A111">
        <v>5200511</v>
      </c>
      <c r="B111" t="s">
        <v>6594</v>
      </c>
    </row>
    <row r="112" spans="1:2">
      <c r="A112">
        <v>5200512</v>
      </c>
      <c r="B112" t="s">
        <v>6595</v>
      </c>
    </row>
    <row r="113" spans="1:2">
      <c r="A113">
        <v>5200513</v>
      </c>
      <c r="B113" t="s">
        <v>6596</v>
      </c>
    </row>
    <row r="114" spans="1:2">
      <c r="A114">
        <v>5200514</v>
      </c>
      <c r="B114" t="s">
        <v>6597</v>
      </c>
    </row>
    <row r="115" spans="1:2">
      <c r="A115">
        <v>5200515</v>
      </c>
      <c r="B115" t="s">
        <v>6598</v>
      </c>
    </row>
    <row r="116" spans="1:2">
      <c r="A116">
        <v>5200516</v>
      </c>
      <c r="B116" t="s">
        <v>6599</v>
      </c>
    </row>
    <row r="117" spans="1:2">
      <c r="A117">
        <v>5200521</v>
      </c>
      <c r="B117" t="s">
        <v>6600</v>
      </c>
    </row>
    <row r="118" spans="1:2">
      <c r="A118">
        <v>5200522</v>
      </c>
      <c r="B118" t="s">
        <v>6601</v>
      </c>
    </row>
    <row r="119" spans="1:2">
      <c r="A119">
        <v>5200523</v>
      </c>
      <c r="B119" t="s">
        <v>6602</v>
      </c>
    </row>
    <row r="120" spans="1:2">
      <c r="A120">
        <v>5200524</v>
      </c>
      <c r="B120" t="s">
        <v>6603</v>
      </c>
    </row>
    <row r="121" spans="1:2">
      <c r="A121">
        <v>5200525</v>
      </c>
      <c r="B121" t="s">
        <v>6604</v>
      </c>
    </row>
    <row r="122" spans="1:2">
      <c r="A122">
        <v>5200526</v>
      </c>
      <c r="B122" t="s">
        <v>6605</v>
      </c>
    </row>
    <row r="123" spans="1:2">
      <c r="A123">
        <v>5200527</v>
      </c>
      <c r="B123" t="s">
        <v>6606</v>
      </c>
    </row>
    <row r="124" spans="1:2">
      <c r="A124">
        <v>5200528</v>
      </c>
      <c r="B124" t="s">
        <v>6607</v>
      </c>
    </row>
    <row r="125" spans="1:2">
      <c r="A125">
        <v>5200529</v>
      </c>
      <c r="B125" t="s">
        <v>6608</v>
      </c>
    </row>
    <row r="126" spans="1:2">
      <c r="A126">
        <v>5200531</v>
      </c>
      <c r="B126" t="s">
        <v>6609</v>
      </c>
    </row>
    <row r="127" spans="1:2">
      <c r="A127">
        <v>5200532</v>
      </c>
      <c r="B127" t="s">
        <v>6610</v>
      </c>
    </row>
    <row r="128" spans="1:2">
      <c r="A128">
        <v>5200533</v>
      </c>
      <c r="B128" t="s">
        <v>6611</v>
      </c>
    </row>
    <row r="129" spans="1:2">
      <c r="A129">
        <v>5200801</v>
      </c>
      <c r="B129" t="s">
        <v>6612</v>
      </c>
    </row>
    <row r="130" spans="1:2">
      <c r="A130">
        <v>5200802</v>
      </c>
      <c r="B130" t="s">
        <v>6613</v>
      </c>
    </row>
    <row r="131" spans="1:2">
      <c r="A131">
        <v>5200803</v>
      </c>
      <c r="B131" t="s">
        <v>6614</v>
      </c>
    </row>
    <row r="132" spans="1:2">
      <c r="A132">
        <v>5200804</v>
      </c>
      <c r="B132" t="s">
        <v>6615</v>
      </c>
    </row>
    <row r="133" spans="1:2">
      <c r="A133">
        <v>5200805</v>
      </c>
      <c r="B133" t="s">
        <v>6616</v>
      </c>
    </row>
    <row r="134" spans="1:2">
      <c r="A134">
        <v>5200806</v>
      </c>
      <c r="B134" t="s">
        <v>6617</v>
      </c>
    </row>
    <row r="135" spans="1:2">
      <c r="A135">
        <v>5200807</v>
      </c>
      <c r="B135" t="s">
        <v>6618</v>
      </c>
    </row>
    <row r="136" spans="1:2">
      <c r="A136">
        <v>5200811</v>
      </c>
      <c r="B136" t="s">
        <v>6619</v>
      </c>
    </row>
    <row r="137" spans="1:2">
      <c r="A137">
        <v>5200812</v>
      </c>
      <c r="B137" t="s">
        <v>6620</v>
      </c>
    </row>
    <row r="138" spans="1:2">
      <c r="A138">
        <v>5200813</v>
      </c>
      <c r="B138" t="s">
        <v>6621</v>
      </c>
    </row>
    <row r="139" spans="1:2">
      <c r="A139">
        <v>5200814</v>
      </c>
      <c r="B139" t="s">
        <v>6622</v>
      </c>
    </row>
    <row r="140" spans="1:2">
      <c r="A140">
        <v>5200815</v>
      </c>
      <c r="B140" t="s">
        <v>6623</v>
      </c>
    </row>
    <row r="141" spans="1:2">
      <c r="A141">
        <v>5200816</v>
      </c>
      <c r="B141" t="s">
        <v>6624</v>
      </c>
    </row>
    <row r="142" spans="1:2">
      <c r="A142">
        <v>5200817</v>
      </c>
      <c r="B142" t="s">
        <v>6625</v>
      </c>
    </row>
    <row r="143" spans="1:2">
      <c r="A143">
        <v>5200818</v>
      </c>
      <c r="B143" t="s">
        <v>6626</v>
      </c>
    </row>
    <row r="144" spans="1:2">
      <c r="A144">
        <v>5200821</v>
      </c>
      <c r="B144" t="s">
        <v>6627</v>
      </c>
    </row>
    <row r="145" spans="1:2">
      <c r="A145">
        <v>5200822</v>
      </c>
      <c r="B145" t="s">
        <v>6628</v>
      </c>
    </row>
    <row r="146" spans="1:2">
      <c r="A146">
        <v>5200823</v>
      </c>
      <c r="B146" t="s">
        <v>6629</v>
      </c>
    </row>
    <row r="147" spans="1:2">
      <c r="A147">
        <v>5200824</v>
      </c>
      <c r="B147" t="s">
        <v>6630</v>
      </c>
    </row>
    <row r="148" spans="1:2">
      <c r="A148">
        <v>5200825</v>
      </c>
      <c r="B148" t="s">
        <v>6631</v>
      </c>
    </row>
    <row r="149" spans="1:2">
      <c r="A149">
        <v>5200826</v>
      </c>
      <c r="B149" t="s">
        <v>6632</v>
      </c>
    </row>
    <row r="150" spans="1:2">
      <c r="A150">
        <v>5200827</v>
      </c>
      <c r="B150" t="s">
        <v>6633</v>
      </c>
    </row>
    <row r="151" spans="1:2">
      <c r="A151">
        <v>5200831</v>
      </c>
      <c r="B151" t="s">
        <v>6634</v>
      </c>
    </row>
    <row r="152" spans="1:2">
      <c r="A152">
        <v>5200832</v>
      </c>
      <c r="B152" t="s">
        <v>6635</v>
      </c>
    </row>
    <row r="153" spans="1:2">
      <c r="A153">
        <v>5200833</v>
      </c>
      <c r="B153" t="s">
        <v>6636</v>
      </c>
    </row>
    <row r="154" spans="1:2">
      <c r="A154">
        <v>5200834</v>
      </c>
      <c r="B154" t="s">
        <v>6637</v>
      </c>
    </row>
    <row r="155" spans="1:2">
      <c r="A155">
        <v>5200835</v>
      </c>
      <c r="B155" t="s">
        <v>6638</v>
      </c>
    </row>
    <row r="156" spans="1:2">
      <c r="A156">
        <v>5200836</v>
      </c>
      <c r="B156" t="s">
        <v>6639</v>
      </c>
    </row>
    <row r="157" spans="1:2">
      <c r="A157">
        <v>5200837</v>
      </c>
      <c r="B157" t="s">
        <v>6640</v>
      </c>
    </row>
    <row r="158" spans="1:2">
      <c r="A158">
        <v>5200841</v>
      </c>
      <c r="B158" t="s">
        <v>6641</v>
      </c>
    </row>
    <row r="159" spans="1:2">
      <c r="A159">
        <v>5200842</v>
      </c>
      <c r="B159" t="s">
        <v>6642</v>
      </c>
    </row>
    <row r="160" spans="1:2">
      <c r="A160">
        <v>5200843</v>
      </c>
      <c r="B160" t="s">
        <v>6643</v>
      </c>
    </row>
    <row r="161" spans="1:2">
      <c r="A161">
        <v>5200844</v>
      </c>
      <c r="B161" t="s">
        <v>6644</v>
      </c>
    </row>
    <row r="162" spans="1:2">
      <c r="A162">
        <v>5200845</v>
      </c>
      <c r="B162" t="s">
        <v>6645</v>
      </c>
    </row>
    <row r="163" spans="1:2">
      <c r="A163">
        <v>5200846</v>
      </c>
      <c r="B163" t="s">
        <v>6646</v>
      </c>
    </row>
    <row r="164" spans="1:2">
      <c r="A164">
        <v>5200851</v>
      </c>
      <c r="B164" t="s">
        <v>6647</v>
      </c>
    </row>
    <row r="165" spans="1:2">
      <c r="A165">
        <v>5200852</v>
      </c>
      <c r="B165" t="s">
        <v>6648</v>
      </c>
    </row>
    <row r="166" spans="1:2">
      <c r="A166">
        <v>5200853</v>
      </c>
      <c r="B166" t="s">
        <v>6649</v>
      </c>
    </row>
    <row r="167" spans="1:2">
      <c r="A167">
        <v>5200854</v>
      </c>
      <c r="B167" t="s">
        <v>6650</v>
      </c>
    </row>
    <row r="168" spans="1:2">
      <c r="A168">
        <v>5200855</v>
      </c>
      <c r="B168" t="s">
        <v>6651</v>
      </c>
    </row>
    <row r="169" spans="1:2">
      <c r="A169">
        <v>5200856</v>
      </c>
      <c r="B169" t="s">
        <v>6652</v>
      </c>
    </row>
    <row r="170" spans="1:2">
      <c r="A170">
        <v>5200860</v>
      </c>
      <c r="B170" t="s">
        <v>6653</v>
      </c>
    </row>
    <row r="171" spans="1:2">
      <c r="A171">
        <v>5200861</v>
      </c>
      <c r="B171" t="s">
        <v>6654</v>
      </c>
    </row>
    <row r="172" spans="1:2">
      <c r="A172">
        <v>5200862</v>
      </c>
      <c r="B172" t="s">
        <v>6655</v>
      </c>
    </row>
    <row r="173" spans="1:2">
      <c r="A173">
        <v>5200863</v>
      </c>
      <c r="B173" t="s">
        <v>6656</v>
      </c>
    </row>
    <row r="174" spans="1:2">
      <c r="A174">
        <v>5200864</v>
      </c>
      <c r="B174" t="s">
        <v>6657</v>
      </c>
    </row>
    <row r="175" spans="1:2">
      <c r="A175">
        <v>5200865</v>
      </c>
      <c r="B175" t="s">
        <v>6658</v>
      </c>
    </row>
    <row r="176" spans="1:2">
      <c r="A176">
        <v>5200866</v>
      </c>
      <c r="B176" t="s">
        <v>6659</v>
      </c>
    </row>
    <row r="177" spans="1:2">
      <c r="A177">
        <v>5200867</v>
      </c>
      <c r="B177" t="s">
        <v>6660</v>
      </c>
    </row>
    <row r="178" spans="1:2">
      <c r="A178">
        <v>5200868</v>
      </c>
      <c r="B178" t="s">
        <v>6661</v>
      </c>
    </row>
    <row r="179" spans="1:2">
      <c r="A179">
        <v>5200869</v>
      </c>
      <c r="B179" t="s">
        <v>6662</v>
      </c>
    </row>
    <row r="180" spans="1:2">
      <c r="A180">
        <v>5200871</v>
      </c>
      <c r="B180" t="s">
        <v>6663</v>
      </c>
    </row>
    <row r="181" spans="1:2">
      <c r="A181">
        <v>5201100</v>
      </c>
      <c r="B181" t="s">
        <v>6664</v>
      </c>
    </row>
    <row r="182" spans="1:2">
      <c r="A182">
        <v>5201101</v>
      </c>
      <c r="B182" t="s">
        <v>6665</v>
      </c>
    </row>
    <row r="183" spans="1:2">
      <c r="A183">
        <v>5201102</v>
      </c>
      <c r="B183" t="s">
        <v>6666</v>
      </c>
    </row>
    <row r="184" spans="1:2">
      <c r="A184">
        <v>5201103</v>
      </c>
      <c r="B184" t="s">
        <v>6667</v>
      </c>
    </row>
    <row r="185" spans="1:2">
      <c r="A185">
        <v>5201111</v>
      </c>
      <c r="B185" t="s">
        <v>6668</v>
      </c>
    </row>
    <row r="186" spans="1:2">
      <c r="A186">
        <v>5201112</v>
      </c>
      <c r="B186" t="s">
        <v>6669</v>
      </c>
    </row>
    <row r="187" spans="1:2">
      <c r="A187">
        <v>5201121</v>
      </c>
      <c r="B187" t="s">
        <v>6670</v>
      </c>
    </row>
    <row r="188" spans="1:2">
      <c r="A188">
        <v>5201122</v>
      </c>
      <c r="B188" t="s">
        <v>6671</v>
      </c>
    </row>
    <row r="189" spans="1:2">
      <c r="A189">
        <v>5201123</v>
      </c>
      <c r="B189" t="s">
        <v>6672</v>
      </c>
    </row>
    <row r="190" spans="1:2">
      <c r="A190">
        <v>5201131</v>
      </c>
      <c r="B190" t="s">
        <v>6673</v>
      </c>
    </row>
    <row r="191" spans="1:2">
      <c r="A191">
        <v>5201132</v>
      </c>
      <c r="B191" t="s">
        <v>6674</v>
      </c>
    </row>
    <row r="192" spans="1:2">
      <c r="A192">
        <v>5201133</v>
      </c>
      <c r="B192" t="s">
        <v>6675</v>
      </c>
    </row>
    <row r="193" spans="1:2">
      <c r="A193">
        <v>5201141</v>
      </c>
      <c r="B193" t="s">
        <v>6676</v>
      </c>
    </row>
    <row r="194" spans="1:2">
      <c r="A194">
        <v>5201142</v>
      </c>
      <c r="B194" t="s">
        <v>6677</v>
      </c>
    </row>
    <row r="195" spans="1:2">
      <c r="A195">
        <v>5201143</v>
      </c>
      <c r="B195" t="s">
        <v>6678</v>
      </c>
    </row>
    <row r="196" spans="1:2">
      <c r="A196">
        <v>5201144</v>
      </c>
      <c r="B196" t="s">
        <v>6679</v>
      </c>
    </row>
    <row r="197" spans="1:2">
      <c r="A197">
        <v>5201201</v>
      </c>
      <c r="B197" t="s">
        <v>6680</v>
      </c>
    </row>
    <row r="198" spans="1:2">
      <c r="A198">
        <v>5201202</v>
      </c>
      <c r="B198" t="s">
        <v>6681</v>
      </c>
    </row>
    <row r="199" spans="1:2">
      <c r="A199">
        <v>5201203</v>
      </c>
      <c r="B199" t="s">
        <v>6682</v>
      </c>
    </row>
    <row r="200" spans="1:2">
      <c r="A200">
        <v>5201204</v>
      </c>
      <c r="B200" t="s">
        <v>6683</v>
      </c>
    </row>
    <row r="201" spans="1:2">
      <c r="A201">
        <v>5201205</v>
      </c>
      <c r="B201" t="s">
        <v>6684</v>
      </c>
    </row>
    <row r="202" spans="1:2">
      <c r="A202">
        <v>5201211</v>
      </c>
      <c r="B202" t="s">
        <v>6685</v>
      </c>
    </row>
    <row r="203" spans="1:2">
      <c r="A203">
        <v>5201212</v>
      </c>
      <c r="B203" t="s">
        <v>6686</v>
      </c>
    </row>
    <row r="204" spans="1:2">
      <c r="A204">
        <v>5201213</v>
      </c>
      <c r="B204" t="s">
        <v>6687</v>
      </c>
    </row>
    <row r="205" spans="1:2">
      <c r="A205">
        <v>5201214</v>
      </c>
      <c r="B205" t="s">
        <v>6688</v>
      </c>
    </row>
    <row r="206" spans="1:2">
      <c r="A206">
        <v>5201215</v>
      </c>
      <c r="B206" t="s">
        <v>6689</v>
      </c>
    </row>
    <row r="207" spans="1:2">
      <c r="A207">
        <v>5201216</v>
      </c>
      <c r="B207" t="s">
        <v>6690</v>
      </c>
    </row>
    <row r="208" spans="1:2">
      <c r="A208">
        <v>5201217</v>
      </c>
      <c r="B208" t="s">
        <v>6691</v>
      </c>
    </row>
    <row r="209" spans="1:2">
      <c r="A209">
        <v>5201221</v>
      </c>
      <c r="B209" t="s">
        <v>6692</v>
      </c>
    </row>
    <row r="210" spans="1:2">
      <c r="A210">
        <v>5201222</v>
      </c>
      <c r="B210" t="s">
        <v>6693</v>
      </c>
    </row>
    <row r="211" spans="1:2">
      <c r="A211">
        <v>5201223</v>
      </c>
      <c r="B211" t="s">
        <v>6694</v>
      </c>
    </row>
    <row r="212" spans="1:2">
      <c r="A212">
        <v>5201224</v>
      </c>
      <c r="B212" t="s">
        <v>6695</v>
      </c>
    </row>
    <row r="213" spans="1:2">
      <c r="A213">
        <v>5201231</v>
      </c>
      <c r="B213" t="s">
        <v>6696</v>
      </c>
    </row>
    <row r="214" spans="1:2">
      <c r="A214">
        <v>5201232</v>
      </c>
      <c r="B214" t="s">
        <v>6697</v>
      </c>
    </row>
    <row r="215" spans="1:2">
      <c r="A215">
        <v>5201233</v>
      </c>
      <c r="B215" t="s">
        <v>6698</v>
      </c>
    </row>
    <row r="216" spans="1:2">
      <c r="A216">
        <v>5201234</v>
      </c>
      <c r="B216" t="s">
        <v>6699</v>
      </c>
    </row>
    <row r="217" spans="1:2">
      <c r="A217">
        <v>5201235</v>
      </c>
      <c r="B217" t="s">
        <v>6700</v>
      </c>
    </row>
    <row r="218" spans="1:2">
      <c r="A218">
        <v>5201401</v>
      </c>
      <c r="B218" t="s">
        <v>6701</v>
      </c>
    </row>
    <row r="219" spans="1:2">
      <c r="A219">
        <v>5201411</v>
      </c>
      <c r="B219" t="s">
        <v>6702</v>
      </c>
    </row>
    <row r="220" spans="1:2">
      <c r="A220">
        <v>5201412</v>
      </c>
      <c r="B220" t="s">
        <v>6703</v>
      </c>
    </row>
    <row r="221" spans="1:2">
      <c r="A221">
        <v>5201413</v>
      </c>
      <c r="B221" t="s">
        <v>6704</v>
      </c>
    </row>
    <row r="222" spans="1:2">
      <c r="A222">
        <v>5201414</v>
      </c>
      <c r="B222" t="s">
        <v>6705</v>
      </c>
    </row>
    <row r="223" spans="1:2">
      <c r="A223">
        <v>5201415</v>
      </c>
      <c r="B223" t="s">
        <v>6706</v>
      </c>
    </row>
    <row r="224" spans="1:2">
      <c r="A224">
        <v>5201421</v>
      </c>
      <c r="B224" t="s">
        <v>6707</v>
      </c>
    </row>
    <row r="225" spans="1:2">
      <c r="A225">
        <v>5201422</v>
      </c>
      <c r="B225" t="s">
        <v>6708</v>
      </c>
    </row>
    <row r="226" spans="1:2">
      <c r="A226">
        <v>5201423</v>
      </c>
      <c r="B226" t="s">
        <v>6709</v>
      </c>
    </row>
    <row r="227" spans="1:2">
      <c r="A227">
        <v>5201424</v>
      </c>
      <c r="B227" t="s">
        <v>6710</v>
      </c>
    </row>
    <row r="228" spans="1:2">
      <c r="A228">
        <v>5201425</v>
      </c>
      <c r="B228" t="s">
        <v>6711</v>
      </c>
    </row>
    <row r="229" spans="1:2">
      <c r="A229">
        <v>5201431</v>
      </c>
      <c r="B229" t="s">
        <v>6712</v>
      </c>
    </row>
    <row r="230" spans="1:2">
      <c r="A230">
        <v>5201432</v>
      </c>
      <c r="B230" t="s">
        <v>6713</v>
      </c>
    </row>
    <row r="231" spans="1:2">
      <c r="A231">
        <v>5201433</v>
      </c>
      <c r="B231" t="s">
        <v>6714</v>
      </c>
    </row>
    <row r="232" spans="1:2">
      <c r="A232">
        <v>5201441</v>
      </c>
      <c r="B232" t="s">
        <v>4182</v>
      </c>
    </row>
    <row r="233" spans="1:2">
      <c r="A233">
        <v>5201442</v>
      </c>
      <c r="B233" t="s">
        <v>4183</v>
      </c>
    </row>
    <row r="234" spans="1:2">
      <c r="A234">
        <v>5201443</v>
      </c>
      <c r="B234" t="s">
        <v>4184</v>
      </c>
    </row>
    <row r="235" spans="1:2">
      <c r="A235">
        <v>5201444</v>
      </c>
      <c r="B235" t="s">
        <v>4185</v>
      </c>
    </row>
    <row r="236" spans="1:2">
      <c r="A236">
        <v>5201451</v>
      </c>
      <c r="B236" t="s">
        <v>4186</v>
      </c>
    </row>
    <row r="237" spans="1:2">
      <c r="A237">
        <v>5201452</v>
      </c>
      <c r="B237" t="s">
        <v>4187</v>
      </c>
    </row>
    <row r="238" spans="1:2">
      <c r="A238">
        <v>5201453</v>
      </c>
      <c r="B238" t="s">
        <v>4188</v>
      </c>
    </row>
    <row r="239" spans="1:2">
      <c r="A239">
        <v>5201454</v>
      </c>
      <c r="B239" t="s">
        <v>4189</v>
      </c>
    </row>
    <row r="240" spans="1:2">
      <c r="A240">
        <v>5201455</v>
      </c>
      <c r="B240" t="s">
        <v>4190</v>
      </c>
    </row>
    <row r="241" spans="1:2">
      <c r="A241">
        <v>5201501</v>
      </c>
      <c r="B241" t="s">
        <v>4191</v>
      </c>
    </row>
    <row r="242" spans="1:2">
      <c r="A242">
        <v>5201502</v>
      </c>
      <c r="B242" t="s">
        <v>4192</v>
      </c>
    </row>
    <row r="243" spans="1:2">
      <c r="A243">
        <v>5201503</v>
      </c>
      <c r="B243" t="s">
        <v>4193</v>
      </c>
    </row>
    <row r="244" spans="1:2">
      <c r="A244">
        <v>5201511</v>
      </c>
      <c r="B244" t="s">
        <v>4194</v>
      </c>
    </row>
    <row r="245" spans="1:2">
      <c r="A245">
        <v>5201512</v>
      </c>
      <c r="B245" t="s">
        <v>4195</v>
      </c>
    </row>
    <row r="246" spans="1:2">
      <c r="A246">
        <v>5201521</v>
      </c>
      <c r="B246" t="s">
        <v>4196</v>
      </c>
    </row>
    <row r="247" spans="1:2">
      <c r="A247">
        <v>5201522</v>
      </c>
      <c r="B247" t="s">
        <v>4197</v>
      </c>
    </row>
    <row r="248" spans="1:2">
      <c r="A248">
        <v>5201531</v>
      </c>
      <c r="B248" t="s">
        <v>4198</v>
      </c>
    </row>
    <row r="249" spans="1:2">
      <c r="A249">
        <v>5201532</v>
      </c>
      <c r="B249" t="s">
        <v>4199</v>
      </c>
    </row>
    <row r="250" spans="1:2">
      <c r="A250">
        <v>5201533</v>
      </c>
      <c r="B250" t="s">
        <v>4200</v>
      </c>
    </row>
    <row r="251" spans="1:2">
      <c r="A251">
        <v>5201601</v>
      </c>
      <c r="B251" t="s">
        <v>4201</v>
      </c>
    </row>
    <row r="252" spans="1:2">
      <c r="A252">
        <v>5201602</v>
      </c>
      <c r="B252" t="s">
        <v>4202</v>
      </c>
    </row>
    <row r="253" spans="1:2">
      <c r="A253">
        <v>5201603</v>
      </c>
      <c r="B253" t="s">
        <v>4203</v>
      </c>
    </row>
    <row r="254" spans="1:2">
      <c r="A254">
        <v>5201604</v>
      </c>
      <c r="B254" t="s">
        <v>4204</v>
      </c>
    </row>
    <row r="255" spans="1:2">
      <c r="A255">
        <v>5201605</v>
      </c>
      <c r="B255" t="s">
        <v>4205</v>
      </c>
    </row>
    <row r="256" spans="1:2">
      <c r="A256">
        <v>5201611</v>
      </c>
      <c r="B256" t="s">
        <v>4206</v>
      </c>
    </row>
    <row r="257" spans="1:2">
      <c r="A257">
        <v>5201612</v>
      </c>
      <c r="B257" t="s">
        <v>4207</v>
      </c>
    </row>
    <row r="258" spans="1:2">
      <c r="A258">
        <v>5201613</v>
      </c>
      <c r="B258" t="s">
        <v>4208</v>
      </c>
    </row>
    <row r="259" spans="1:2">
      <c r="A259">
        <v>5201614</v>
      </c>
      <c r="B259" t="s">
        <v>4209</v>
      </c>
    </row>
    <row r="260" spans="1:2">
      <c r="A260">
        <v>5201621</v>
      </c>
      <c r="B260" t="s">
        <v>4210</v>
      </c>
    </row>
    <row r="261" spans="1:2">
      <c r="A261">
        <v>5201622</v>
      </c>
      <c r="B261" t="s">
        <v>4211</v>
      </c>
    </row>
    <row r="262" spans="1:2">
      <c r="A262">
        <v>5201623</v>
      </c>
      <c r="B262" t="s">
        <v>4212</v>
      </c>
    </row>
    <row r="263" spans="1:2">
      <c r="A263">
        <v>5201631</v>
      </c>
      <c r="B263" t="s">
        <v>4213</v>
      </c>
    </row>
    <row r="264" spans="1:2">
      <c r="A264">
        <v>5201632</v>
      </c>
      <c r="B264" t="s">
        <v>4214</v>
      </c>
    </row>
    <row r="265" spans="1:2">
      <c r="A265">
        <v>5201633</v>
      </c>
      <c r="B265" t="s">
        <v>4215</v>
      </c>
    </row>
    <row r="266" spans="1:2">
      <c r="A266">
        <v>5201634</v>
      </c>
      <c r="B266" t="s">
        <v>4216</v>
      </c>
    </row>
    <row r="267" spans="1:2">
      <c r="A267">
        <v>5201635</v>
      </c>
      <c r="B267" t="s">
        <v>4217</v>
      </c>
    </row>
    <row r="268" spans="1:2">
      <c r="A268">
        <v>5201636</v>
      </c>
      <c r="B268" t="s">
        <v>4218</v>
      </c>
    </row>
    <row r="269" spans="1:2">
      <c r="A269">
        <v>5201641</v>
      </c>
      <c r="B269" t="s">
        <v>4219</v>
      </c>
    </row>
    <row r="270" spans="1:2">
      <c r="A270">
        <v>5201642</v>
      </c>
      <c r="B270" t="s">
        <v>4220</v>
      </c>
    </row>
    <row r="271" spans="1:2">
      <c r="A271">
        <v>5201643</v>
      </c>
      <c r="B271" t="s">
        <v>4221</v>
      </c>
    </row>
    <row r="272" spans="1:2">
      <c r="A272">
        <v>5201644</v>
      </c>
      <c r="B272" t="s">
        <v>4222</v>
      </c>
    </row>
    <row r="273" spans="1:2">
      <c r="A273">
        <v>5201645</v>
      </c>
      <c r="B273" t="s">
        <v>4223</v>
      </c>
    </row>
    <row r="274" spans="1:2">
      <c r="A274">
        <v>5201646</v>
      </c>
      <c r="B274" t="s">
        <v>4224</v>
      </c>
    </row>
    <row r="275" spans="1:2">
      <c r="A275">
        <v>5201647</v>
      </c>
      <c r="B275" t="s">
        <v>4225</v>
      </c>
    </row>
    <row r="276" spans="1:2">
      <c r="A276">
        <v>5201648</v>
      </c>
      <c r="B276" t="s">
        <v>4226</v>
      </c>
    </row>
    <row r="277" spans="1:2">
      <c r="A277">
        <v>5201651</v>
      </c>
      <c r="B277" t="s">
        <v>4227</v>
      </c>
    </row>
    <row r="278" spans="1:2">
      <c r="A278">
        <v>5201652</v>
      </c>
      <c r="B278" t="s">
        <v>4228</v>
      </c>
    </row>
    <row r="279" spans="1:2">
      <c r="A279">
        <v>5201653</v>
      </c>
      <c r="B279" t="s">
        <v>4229</v>
      </c>
    </row>
    <row r="280" spans="1:2">
      <c r="A280">
        <v>5201654</v>
      </c>
      <c r="B280" t="s">
        <v>4230</v>
      </c>
    </row>
    <row r="281" spans="1:2">
      <c r="A281">
        <v>5201655</v>
      </c>
      <c r="B281" t="s">
        <v>4231</v>
      </c>
    </row>
    <row r="282" spans="1:2">
      <c r="A282">
        <v>5201801</v>
      </c>
      <c r="B282" t="s">
        <v>4232</v>
      </c>
    </row>
    <row r="283" spans="1:2">
      <c r="A283">
        <v>5201802</v>
      </c>
      <c r="B283" t="s">
        <v>4233</v>
      </c>
    </row>
    <row r="284" spans="1:2">
      <c r="A284">
        <v>5201803</v>
      </c>
      <c r="B284" t="s">
        <v>4234</v>
      </c>
    </row>
    <row r="285" spans="1:2">
      <c r="A285">
        <v>5201804</v>
      </c>
      <c r="B285" t="s">
        <v>4235</v>
      </c>
    </row>
    <row r="286" spans="1:2">
      <c r="A286">
        <v>5201805</v>
      </c>
      <c r="B286" t="s">
        <v>4236</v>
      </c>
    </row>
    <row r="287" spans="1:2">
      <c r="A287">
        <v>5201806</v>
      </c>
      <c r="B287" t="s">
        <v>4237</v>
      </c>
    </row>
    <row r="288" spans="1:2">
      <c r="A288">
        <v>5201811</v>
      </c>
      <c r="B288" t="s">
        <v>4238</v>
      </c>
    </row>
    <row r="289" spans="1:2">
      <c r="A289">
        <v>5201812</v>
      </c>
      <c r="B289" t="s">
        <v>4239</v>
      </c>
    </row>
    <row r="290" spans="1:2">
      <c r="A290">
        <v>5201813</v>
      </c>
      <c r="B290" t="s">
        <v>4240</v>
      </c>
    </row>
    <row r="291" spans="1:2">
      <c r="A291">
        <v>5201814</v>
      </c>
      <c r="B291" t="s">
        <v>4241</v>
      </c>
    </row>
    <row r="292" spans="1:2">
      <c r="A292">
        <v>5201821</v>
      </c>
      <c r="B292" t="s">
        <v>4242</v>
      </c>
    </row>
    <row r="293" spans="1:2">
      <c r="A293">
        <v>5201822</v>
      </c>
      <c r="B293" t="s">
        <v>4243</v>
      </c>
    </row>
    <row r="294" spans="1:2">
      <c r="A294">
        <v>5201823</v>
      </c>
      <c r="B294" t="s">
        <v>4244</v>
      </c>
    </row>
    <row r="295" spans="1:2">
      <c r="A295">
        <v>5201824</v>
      </c>
      <c r="B295" t="s">
        <v>4245</v>
      </c>
    </row>
    <row r="296" spans="1:2">
      <c r="A296">
        <v>5201825</v>
      </c>
      <c r="B296" t="s">
        <v>4246</v>
      </c>
    </row>
    <row r="297" spans="1:2">
      <c r="A297">
        <v>5201826</v>
      </c>
      <c r="B297" t="s">
        <v>4247</v>
      </c>
    </row>
    <row r="298" spans="1:2">
      <c r="A298">
        <v>5201831</v>
      </c>
      <c r="B298" t="s">
        <v>4248</v>
      </c>
    </row>
    <row r="299" spans="1:2">
      <c r="A299">
        <v>5201832</v>
      </c>
      <c r="B299" t="s">
        <v>4249</v>
      </c>
    </row>
    <row r="300" spans="1:2">
      <c r="A300">
        <v>5201833</v>
      </c>
      <c r="B300" t="s">
        <v>4250</v>
      </c>
    </row>
    <row r="301" spans="1:2">
      <c r="A301">
        <v>5201834</v>
      </c>
      <c r="B301" t="s">
        <v>4251</v>
      </c>
    </row>
    <row r="302" spans="1:2">
      <c r="A302">
        <v>5201835</v>
      </c>
      <c r="B302" t="s">
        <v>4252</v>
      </c>
    </row>
    <row r="303" spans="1:2">
      <c r="A303">
        <v>5201836</v>
      </c>
      <c r="B303" t="s">
        <v>4253</v>
      </c>
    </row>
    <row r="304" spans="1:2">
      <c r="A304">
        <v>5201837</v>
      </c>
      <c r="B304" t="s">
        <v>4254</v>
      </c>
    </row>
    <row r="305" spans="1:2">
      <c r="A305">
        <v>5202101</v>
      </c>
      <c r="B305" t="s">
        <v>4255</v>
      </c>
    </row>
    <row r="306" spans="1:2">
      <c r="A306">
        <v>5202102</v>
      </c>
      <c r="B306" t="s">
        <v>4256</v>
      </c>
    </row>
    <row r="307" spans="1:2">
      <c r="A307">
        <v>5202111</v>
      </c>
      <c r="B307" t="s">
        <v>4257</v>
      </c>
    </row>
    <row r="308" spans="1:2">
      <c r="A308">
        <v>5202112</v>
      </c>
      <c r="B308" t="s">
        <v>4258</v>
      </c>
    </row>
    <row r="309" spans="1:2">
      <c r="A309">
        <v>5202113</v>
      </c>
      <c r="B309" t="s">
        <v>4259</v>
      </c>
    </row>
    <row r="310" spans="1:2">
      <c r="A310">
        <v>5202114</v>
      </c>
      <c r="B310" t="s">
        <v>4260</v>
      </c>
    </row>
    <row r="311" spans="1:2">
      <c r="A311">
        <v>5202115</v>
      </c>
      <c r="B311" t="s">
        <v>4261</v>
      </c>
    </row>
    <row r="312" spans="1:2">
      <c r="A312">
        <v>5202116</v>
      </c>
      <c r="B312" t="s">
        <v>4262</v>
      </c>
    </row>
    <row r="313" spans="1:2">
      <c r="A313">
        <v>5202117</v>
      </c>
      <c r="B313" t="s">
        <v>4263</v>
      </c>
    </row>
    <row r="314" spans="1:2">
      <c r="A314">
        <v>5202118</v>
      </c>
      <c r="B314" t="s">
        <v>4264</v>
      </c>
    </row>
    <row r="315" spans="1:2">
      <c r="A315">
        <v>5202121</v>
      </c>
      <c r="B315" t="s">
        <v>4265</v>
      </c>
    </row>
    <row r="316" spans="1:2">
      <c r="A316">
        <v>5202122</v>
      </c>
      <c r="B316" t="s">
        <v>4266</v>
      </c>
    </row>
    <row r="317" spans="1:2">
      <c r="A317">
        <v>5202123</v>
      </c>
      <c r="B317" t="s">
        <v>4267</v>
      </c>
    </row>
    <row r="318" spans="1:2">
      <c r="A318">
        <v>5202124</v>
      </c>
      <c r="B318" t="s">
        <v>4268</v>
      </c>
    </row>
    <row r="319" spans="1:2">
      <c r="A319">
        <v>5202125</v>
      </c>
      <c r="B319" t="s">
        <v>4269</v>
      </c>
    </row>
    <row r="320" spans="1:2">
      <c r="A320">
        <v>5202131</v>
      </c>
      <c r="B320" t="s">
        <v>4270</v>
      </c>
    </row>
    <row r="321" spans="1:2">
      <c r="A321">
        <v>5202132</v>
      </c>
      <c r="B321" t="s">
        <v>4271</v>
      </c>
    </row>
    <row r="322" spans="1:2">
      <c r="A322">
        <v>5202133</v>
      </c>
      <c r="B322" t="s">
        <v>4272</v>
      </c>
    </row>
    <row r="323" spans="1:2">
      <c r="A323">
        <v>5202134</v>
      </c>
      <c r="B323" t="s">
        <v>4273</v>
      </c>
    </row>
    <row r="324" spans="1:2">
      <c r="A324">
        <v>5202135</v>
      </c>
      <c r="B324" t="s">
        <v>4274</v>
      </c>
    </row>
    <row r="325" spans="1:2">
      <c r="A325">
        <v>5202141</v>
      </c>
      <c r="B325" t="s">
        <v>4275</v>
      </c>
    </row>
    <row r="326" spans="1:2">
      <c r="A326">
        <v>5202142</v>
      </c>
      <c r="B326" t="s">
        <v>4276</v>
      </c>
    </row>
    <row r="327" spans="1:2">
      <c r="A327">
        <v>5202143</v>
      </c>
      <c r="B327" t="s">
        <v>4277</v>
      </c>
    </row>
    <row r="328" spans="1:2">
      <c r="A328">
        <v>5202144</v>
      </c>
      <c r="B328" t="s">
        <v>4278</v>
      </c>
    </row>
    <row r="329" spans="1:2">
      <c r="A329">
        <v>5202145</v>
      </c>
      <c r="B329" t="s">
        <v>4279</v>
      </c>
    </row>
    <row r="330" spans="1:2">
      <c r="A330">
        <v>5202151</v>
      </c>
      <c r="B330" t="s">
        <v>4280</v>
      </c>
    </row>
    <row r="331" spans="1:2">
      <c r="A331">
        <v>5202152</v>
      </c>
      <c r="B331" t="s">
        <v>4281</v>
      </c>
    </row>
    <row r="332" spans="1:2">
      <c r="A332">
        <v>5202153</v>
      </c>
      <c r="B332" t="s">
        <v>4282</v>
      </c>
    </row>
    <row r="333" spans="1:2">
      <c r="A333">
        <v>5202161</v>
      </c>
      <c r="B333" t="s">
        <v>4283</v>
      </c>
    </row>
    <row r="334" spans="1:2">
      <c r="A334">
        <v>5202162</v>
      </c>
      <c r="B334" t="s">
        <v>4284</v>
      </c>
    </row>
    <row r="335" spans="1:2">
      <c r="A335">
        <v>5202163</v>
      </c>
      <c r="B335" t="s">
        <v>4285</v>
      </c>
    </row>
    <row r="336" spans="1:2">
      <c r="A336">
        <v>5202164</v>
      </c>
      <c r="B336" t="s">
        <v>4286</v>
      </c>
    </row>
    <row r="337" spans="1:2">
      <c r="A337">
        <v>5202165</v>
      </c>
      <c r="B337" t="s">
        <v>4287</v>
      </c>
    </row>
    <row r="338" spans="1:2">
      <c r="A338">
        <v>5202166</v>
      </c>
      <c r="B338" t="s">
        <v>4288</v>
      </c>
    </row>
    <row r="339" spans="1:2">
      <c r="A339">
        <v>5202167</v>
      </c>
      <c r="B339" t="s">
        <v>4289</v>
      </c>
    </row>
    <row r="340" spans="1:2">
      <c r="A340">
        <v>5202261</v>
      </c>
      <c r="B340" t="s">
        <v>4290</v>
      </c>
    </row>
    <row r="341" spans="1:2">
      <c r="A341">
        <v>5202261</v>
      </c>
      <c r="B341" t="s">
        <v>4291</v>
      </c>
    </row>
    <row r="342" spans="1:2">
      <c r="A342">
        <v>5202262</v>
      </c>
      <c r="B342" t="s">
        <v>4292</v>
      </c>
    </row>
    <row r="343" spans="1:2">
      <c r="A343">
        <v>5202262</v>
      </c>
      <c r="B343" t="s">
        <v>4293</v>
      </c>
    </row>
    <row r="344" spans="1:2">
      <c r="A344">
        <v>5202263</v>
      </c>
      <c r="B344" t="s">
        <v>4294</v>
      </c>
    </row>
    <row r="345" spans="1:2">
      <c r="A345">
        <v>5202264</v>
      </c>
      <c r="B345" t="s">
        <v>4295</v>
      </c>
    </row>
    <row r="346" spans="1:2">
      <c r="A346">
        <v>5202265</v>
      </c>
      <c r="B346" t="s">
        <v>4296</v>
      </c>
    </row>
    <row r="347" spans="1:2">
      <c r="A347">
        <v>5202265</v>
      </c>
      <c r="B347" t="s">
        <v>4297</v>
      </c>
    </row>
    <row r="348" spans="1:2">
      <c r="A348">
        <v>5202266</v>
      </c>
      <c r="B348" t="s">
        <v>4298</v>
      </c>
    </row>
    <row r="349" spans="1:2">
      <c r="A349">
        <v>5202267</v>
      </c>
      <c r="B349" t="s">
        <v>4299</v>
      </c>
    </row>
    <row r="350" spans="1:2">
      <c r="A350">
        <v>5202267</v>
      </c>
      <c r="B350" t="s">
        <v>4300</v>
      </c>
    </row>
    <row r="351" spans="1:2">
      <c r="A351">
        <v>5202271</v>
      </c>
      <c r="B351" t="s">
        <v>4301</v>
      </c>
    </row>
    <row r="352" spans="1:2">
      <c r="A352">
        <v>5202272</v>
      </c>
      <c r="B352" t="s">
        <v>4302</v>
      </c>
    </row>
    <row r="353" spans="1:2">
      <c r="A353">
        <v>5202273</v>
      </c>
      <c r="B353" t="s">
        <v>4303</v>
      </c>
    </row>
    <row r="354" spans="1:2">
      <c r="A354">
        <v>5202274</v>
      </c>
      <c r="B354" t="s">
        <v>4304</v>
      </c>
    </row>
    <row r="355" spans="1:2">
      <c r="A355">
        <v>5202275</v>
      </c>
      <c r="B355" t="s">
        <v>4305</v>
      </c>
    </row>
    <row r="356" spans="1:2">
      <c r="A356">
        <v>5202276</v>
      </c>
      <c r="B356" t="s">
        <v>4306</v>
      </c>
    </row>
    <row r="357" spans="1:2">
      <c r="A357">
        <v>5202277</v>
      </c>
      <c r="B357" t="s">
        <v>4307</v>
      </c>
    </row>
    <row r="358" spans="1:2">
      <c r="A358">
        <v>5202278</v>
      </c>
      <c r="B358" t="s">
        <v>4308</v>
      </c>
    </row>
    <row r="359" spans="1:2">
      <c r="A359">
        <v>5202279</v>
      </c>
      <c r="B359" t="s">
        <v>4309</v>
      </c>
    </row>
    <row r="360" spans="1:2">
      <c r="A360">
        <v>5202300</v>
      </c>
      <c r="B360" t="s">
        <v>4310</v>
      </c>
    </row>
    <row r="361" spans="1:2">
      <c r="A361">
        <v>5202301</v>
      </c>
      <c r="B361" t="s">
        <v>4311</v>
      </c>
    </row>
    <row r="362" spans="1:2">
      <c r="A362">
        <v>5202302</v>
      </c>
      <c r="B362" t="s">
        <v>4312</v>
      </c>
    </row>
    <row r="363" spans="1:2">
      <c r="A363">
        <v>5202303</v>
      </c>
      <c r="B363" t="s">
        <v>4313</v>
      </c>
    </row>
    <row r="364" spans="1:2">
      <c r="A364">
        <v>5202304</v>
      </c>
      <c r="B364" t="s">
        <v>4314</v>
      </c>
    </row>
    <row r="365" spans="1:2">
      <c r="A365">
        <v>5202305</v>
      </c>
      <c r="B365" t="s">
        <v>4315</v>
      </c>
    </row>
    <row r="366" spans="1:2">
      <c r="A366">
        <v>5202311</v>
      </c>
      <c r="B366" t="s">
        <v>4316</v>
      </c>
    </row>
    <row r="367" spans="1:2">
      <c r="A367">
        <v>5202312</v>
      </c>
      <c r="B367" t="s">
        <v>4317</v>
      </c>
    </row>
    <row r="368" spans="1:2">
      <c r="A368">
        <v>5202313</v>
      </c>
      <c r="B368" t="s">
        <v>4318</v>
      </c>
    </row>
    <row r="369" spans="1:2">
      <c r="A369">
        <v>5202314</v>
      </c>
      <c r="B369" t="s">
        <v>4319</v>
      </c>
    </row>
    <row r="370" spans="1:2">
      <c r="A370">
        <v>5202315</v>
      </c>
      <c r="B370" t="s">
        <v>4320</v>
      </c>
    </row>
    <row r="371" spans="1:2">
      <c r="A371">
        <v>5202316</v>
      </c>
      <c r="B371" t="s">
        <v>4321</v>
      </c>
    </row>
    <row r="372" spans="1:2">
      <c r="A372">
        <v>5202321</v>
      </c>
      <c r="B372" t="s">
        <v>4322</v>
      </c>
    </row>
    <row r="373" spans="1:2">
      <c r="A373">
        <v>5202322</v>
      </c>
      <c r="B373" t="s">
        <v>4323</v>
      </c>
    </row>
    <row r="374" spans="1:2">
      <c r="A374">
        <v>5202323</v>
      </c>
      <c r="B374" t="s">
        <v>4324</v>
      </c>
    </row>
    <row r="375" spans="1:2">
      <c r="A375">
        <v>5202324</v>
      </c>
      <c r="B375" t="s">
        <v>4325</v>
      </c>
    </row>
    <row r="376" spans="1:2">
      <c r="A376">
        <v>5202331</v>
      </c>
      <c r="B376" t="s">
        <v>4326</v>
      </c>
    </row>
    <row r="377" spans="1:2">
      <c r="A377">
        <v>5202332</v>
      </c>
      <c r="B377" t="s">
        <v>4327</v>
      </c>
    </row>
    <row r="378" spans="1:2">
      <c r="A378">
        <v>5202333</v>
      </c>
      <c r="B378" t="s">
        <v>4328</v>
      </c>
    </row>
    <row r="379" spans="1:2">
      <c r="A379">
        <v>5202341</v>
      </c>
      <c r="B379" t="s">
        <v>4329</v>
      </c>
    </row>
    <row r="380" spans="1:2">
      <c r="A380">
        <v>5202342</v>
      </c>
      <c r="B380" t="s">
        <v>4330</v>
      </c>
    </row>
    <row r="381" spans="1:2">
      <c r="A381">
        <v>5202343</v>
      </c>
      <c r="B381" t="s">
        <v>4331</v>
      </c>
    </row>
    <row r="382" spans="1:2">
      <c r="A382">
        <v>5202351</v>
      </c>
      <c r="B382" t="s">
        <v>4332</v>
      </c>
    </row>
    <row r="383" spans="1:2">
      <c r="A383">
        <v>5202352</v>
      </c>
      <c r="B383" t="s">
        <v>4333</v>
      </c>
    </row>
    <row r="384" spans="1:2">
      <c r="A384">
        <v>5202353</v>
      </c>
      <c r="B384" t="s">
        <v>4334</v>
      </c>
    </row>
    <row r="385" spans="1:2">
      <c r="A385">
        <v>5202361</v>
      </c>
      <c r="B385" t="s">
        <v>4335</v>
      </c>
    </row>
    <row r="386" spans="1:2">
      <c r="A386">
        <v>5202362</v>
      </c>
      <c r="B386" t="s">
        <v>4336</v>
      </c>
    </row>
    <row r="387" spans="1:2">
      <c r="A387">
        <v>5202363</v>
      </c>
      <c r="B387" t="s">
        <v>4337</v>
      </c>
    </row>
    <row r="388" spans="1:2">
      <c r="A388">
        <v>5202364</v>
      </c>
      <c r="B388" t="s">
        <v>4338</v>
      </c>
    </row>
    <row r="389" spans="1:2">
      <c r="A389">
        <v>5202411</v>
      </c>
      <c r="B389" t="s">
        <v>4339</v>
      </c>
    </row>
    <row r="390" spans="1:2">
      <c r="A390">
        <v>5202412</v>
      </c>
      <c r="B390" t="s">
        <v>4340</v>
      </c>
    </row>
    <row r="391" spans="1:2">
      <c r="A391">
        <v>5202413</v>
      </c>
      <c r="B391" t="s">
        <v>4341</v>
      </c>
    </row>
    <row r="392" spans="1:2">
      <c r="A392">
        <v>5202414</v>
      </c>
      <c r="B392" t="s">
        <v>4342</v>
      </c>
    </row>
    <row r="393" spans="1:2">
      <c r="A393">
        <v>5202415</v>
      </c>
      <c r="B393" t="s">
        <v>4343</v>
      </c>
    </row>
    <row r="394" spans="1:2">
      <c r="A394">
        <v>5202416</v>
      </c>
      <c r="B394" t="s">
        <v>4344</v>
      </c>
    </row>
    <row r="395" spans="1:2">
      <c r="A395">
        <v>5202417</v>
      </c>
      <c r="B395" t="s">
        <v>4345</v>
      </c>
    </row>
    <row r="396" spans="1:2">
      <c r="A396">
        <v>5202421</v>
      </c>
      <c r="B396" t="s">
        <v>4346</v>
      </c>
    </row>
    <row r="397" spans="1:2">
      <c r="A397">
        <v>5202422</v>
      </c>
      <c r="B397" t="s">
        <v>4347</v>
      </c>
    </row>
    <row r="398" spans="1:2">
      <c r="A398">
        <v>5202423</v>
      </c>
      <c r="B398" t="s">
        <v>4348</v>
      </c>
    </row>
    <row r="399" spans="1:2">
      <c r="A399">
        <v>5202424</v>
      </c>
      <c r="B399" t="s">
        <v>4349</v>
      </c>
    </row>
    <row r="400" spans="1:2">
      <c r="A400">
        <v>5202431</v>
      </c>
      <c r="B400" t="s">
        <v>4350</v>
      </c>
    </row>
    <row r="401" spans="1:2">
      <c r="A401">
        <v>5202432</v>
      </c>
      <c r="B401" t="s">
        <v>4351</v>
      </c>
    </row>
    <row r="402" spans="1:2">
      <c r="A402">
        <v>5202433</v>
      </c>
      <c r="B402" t="s">
        <v>4352</v>
      </c>
    </row>
    <row r="403" spans="1:2">
      <c r="A403">
        <v>5202434</v>
      </c>
      <c r="B403" t="s">
        <v>4353</v>
      </c>
    </row>
    <row r="404" spans="1:2">
      <c r="A404">
        <v>5202435</v>
      </c>
      <c r="B404" t="s">
        <v>4354</v>
      </c>
    </row>
    <row r="405" spans="1:2">
      <c r="A405">
        <v>5202436</v>
      </c>
      <c r="B405" t="s">
        <v>4355</v>
      </c>
    </row>
    <row r="406" spans="1:2">
      <c r="A406">
        <v>5202437</v>
      </c>
      <c r="B406" t="s">
        <v>4356</v>
      </c>
    </row>
    <row r="407" spans="1:2">
      <c r="A407">
        <v>5202500</v>
      </c>
      <c r="B407" t="s">
        <v>4357</v>
      </c>
    </row>
    <row r="408" spans="1:2">
      <c r="A408">
        <v>5202501</v>
      </c>
      <c r="B408" t="s">
        <v>4358</v>
      </c>
    </row>
    <row r="409" spans="1:2">
      <c r="A409">
        <v>5202502</v>
      </c>
      <c r="B409" t="s">
        <v>4359</v>
      </c>
    </row>
    <row r="410" spans="1:2">
      <c r="A410">
        <v>5202503</v>
      </c>
      <c r="B410" t="s">
        <v>4360</v>
      </c>
    </row>
    <row r="411" spans="1:2">
      <c r="A411">
        <v>5202504</v>
      </c>
      <c r="B411" t="s">
        <v>4361</v>
      </c>
    </row>
    <row r="412" spans="1:2">
      <c r="A412">
        <v>5202511</v>
      </c>
      <c r="B412" t="s">
        <v>4362</v>
      </c>
    </row>
    <row r="413" spans="1:2">
      <c r="A413">
        <v>5202512</v>
      </c>
      <c r="B413" t="s">
        <v>4363</v>
      </c>
    </row>
    <row r="414" spans="1:2">
      <c r="A414">
        <v>5202513</v>
      </c>
      <c r="B414" t="s">
        <v>4364</v>
      </c>
    </row>
    <row r="415" spans="1:2">
      <c r="A415">
        <v>5202514</v>
      </c>
      <c r="B415" t="s">
        <v>4365</v>
      </c>
    </row>
    <row r="416" spans="1:2">
      <c r="A416">
        <v>5202521</v>
      </c>
      <c r="B416" t="s">
        <v>4366</v>
      </c>
    </row>
    <row r="417" spans="1:2">
      <c r="A417">
        <v>5202522</v>
      </c>
      <c r="B417" t="s">
        <v>4367</v>
      </c>
    </row>
    <row r="418" spans="1:2">
      <c r="A418">
        <v>5202523</v>
      </c>
      <c r="B418" t="s">
        <v>4368</v>
      </c>
    </row>
    <row r="419" spans="1:2">
      <c r="A419">
        <v>5202524</v>
      </c>
      <c r="B419" t="s">
        <v>4369</v>
      </c>
    </row>
    <row r="420" spans="1:2">
      <c r="A420">
        <v>5202531</v>
      </c>
      <c r="B420" t="s">
        <v>4370</v>
      </c>
    </row>
    <row r="421" spans="1:2">
      <c r="A421">
        <v>5202541</v>
      </c>
      <c r="B421" t="s">
        <v>4371</v>
      </c>
    </row>
    <row r="422" spans="1:2">
      <c r="A422">
        <v>5202542</v>
      </c>
      <c r="B422" t="s">
        <v>4372</v>
      </c>
    </row>
    <row r="423" spans="1:2">
      <c r="A423">
        <v>5202551</v>
      </c>
      <c r="B423" t="s">
        <v>4373</v>
      </c>
    </row>
    <row r="424" spans="1:2">
      <c r="A424">
        <v>5202552</v>
      </c>
      <c r="B424" t="s">
        <v>4374</v>
      </c>
    </row>
    <row r="425" spans="1:2">
      <c r="A425">
        <v>5202561</v>
      </c>
      <c r="B425" t="s">
        <v>4375</v>
      </c>
    </row>
    <row r="426" spans="1:2">
      <c r="A426">
        <v>5202562</v>
      </c>
      <c r="B426" t="s">
        <v>4376</v>
      </c>
    </row>
    <row r="427" spans="1:2">
      <c r="A427">
        <v>5202563</v>
      </c>
      <c r="B427" t="s">
        <v>4377</v>
      </c>
    </row>
    <row r="428" spans="1:2">
      <c r="A428">
        <v>5202564</v>
      </c>
      <c r="B428" t="s">
        <v>4378</v>
      </c>
    </row>
    <row r="429" spans="1:2">
      <c r="A429">
        <v>5202571</v>
      </c>
      <c r="B429" t="s">
        <v>4379</v>
      </c>
    </row>
    <row r="430" spans="1:2">
      <c r="A430">
        <v>5202572</v>
      </c>
      <c r="B430" t="s">
        <v>4380</v>
      </c>
    </row>
    <row r="431" spans="1:2">
      <c r="A431">
        <v>5202573</v>
      </c>
      <c r="B431" t="s">
        <v>4381</v>
      </c>
    </row>
    <row r="432" spans="1:2">
      <c r="A432">
        <v>5203000</v>
      </c>
      <c r="B432" t="s">
        <v>4382</v>
      </c>
    </row>
    <row r="433" spans="1:2">
      <c r="A433">
        <v>5203001</v>
      </c>
      <c r="B433" t="s">
        <v>4383</v>
      </c>
    </row>
    <row r="434" spans="1:2">
      <c r="A434">
        <v>5203002</v>
      </c>
      <c r="B434" t="s">
        <v>4384</v>
      </c>
    </row>
    <row r="435" spans="1:2">
      <c r="A435">
        <v>5203003</v>
      </c>
      <c r="B435" t="s">
        <v>4385</v>
      </c>
    </row>
    <row r="436" spans="1:2">
      <c r="A436">
        <v>5203004</v>
      </c>
      <c r="B436" t="s">
        <v>4386</v>
      </c>
    </row>
    <row r="437" spans="1:2">
      <c r="A437">
        <v>5203005</v>
      </c>
      <c r="B437" t="s">
        <v>4387</v>
      </c>
    </row>
    <row r="438" spans="1:2">
      <c r="A438">
        <v>5203006</v>
      </c>
      <c r="B438" t="s">
        <v>4388</v>
      </c>
    </row>
    <row r="439" spans="1:2">
      <c r="A439">
        <v>5203011</v>
      </c>
      <c r="B439" t="s">
        <v>4389</v>
      </c>
    </row>
    <row r="440" spans="1:2">
      <c r="A440">
        <v>5203012</v>
      </c>
      <c r="B440" t="s">
        <v>4390</v>
      </c>
    </row>
    <row r="441" spans="1:2">
      <c r="A441">
        <v>5203013</v>
      </c>
      <c r="B441" t="s">
        <v>4391</v>
      </c>
    </row>
    <row r="442" spans="1:2">
      <c r="A442">
        <v>5203014</v>
      </c>
      <c r="B442" t="s">
        <v>4392</v>
      </c>
    </row>
    <row r="443" spans="1:2">
      <c r="A443">
        <v>5203015</v>
      </c>
      <c r="B443" t="s">
        <v>4393</v>
      </c>
    </row>
    <row r="444" spans="1:2">
      <c r="A444">
        <v>5203016</v>
      </c>
      <c r="B444" t="s">
        <v>4394</v>
      </c>
    </row>
    <row r="445" spans="1:2">
      <c r="A445">
        <v>5203017</v>
      </c>
      <c r="B445" t="s">
        <v>4395</v>
      </c>
    </row>
    <row r="446" spans="1:2">
      <c r="A446">
        <v>5203021</v>
      </c>
      <c r="B446" t="s">
        <v>4396</v>
      </c>
    </row>
    <row r="447" spans="1:2">
      <c r="A447">
        <v>5203022</v>
      </c>
      <c r="B447" t="s">
        <v>4397</v>
      </c>
    </row>
    <row r="448" spans="1:2">
      <c r="A448">
        <v>5203023</v>
      </c>
      <c r="B448" t="s">
        <v>4398</v>
      </c>
    </row>
    <row r="449" spans="1:2">
      <c r="A449">
        <v>5203024</v>
      </c>
      <c r="B449" t="s">
        <v>4399</v>
      </c>
    </row>
    <row r="450" spans="1:2">
      <c r="A450">
        <v>5203025</v>
      </c>
      <c r="B450" t="s">
        <v>4400</v>
      </c>
    </row>
    <row r="451" spans="1:2">
      <c r="A451">
        <v>5203026</v>
      </c>
      <c r="B451" t="s">
        <v>4401</v>
      </c>
    </row>
    <row r="452" spans="1:2">
      <c r="A452">
        <v>5203027</v>
      </c>
      <c r="B452" t="s">
        <v>4402</v>
      </c>
    </row>
    <row r="453" spans="1:2">
      <c r="A453">
        <v>5203031</v>
      </c>
      <c r="B453" t="s">
        <v>4403</v>
      </c>
    </row>
    <row r="454" spans="1:2">
      <c r="A454">
        <v>5203032</v>
      </c>
      <c r="B454" t="s">
        <v>4404</v>
      </c>
    </row>
    <row r="455" spans="1:2">
      <c r="A455">
        <v>5203033</v>
      </c>
      <c r="B455" t="s">
        <v>4405</v>
      </c>
    </row>
    <row r="456" spans="1:2">
      <c r="A456">
        <v>5203034</v>
      </c>
      <c r="B456" t="s">
        <v>4406</v>
      </c>
    </row>
    <row r="457" spans="1:2">
      <c r="A457">
        <v>5203035</v>
      </c>
      <c r="B457" t="s">
        <v>4407</v>
      </c>
    </row>
    <row r="458" spans="1:2">
      <c r="A458">
        <v>5203036</v>
      </c>
      <c r="B458" t="s">
        <v>4408</v>
      </c>
    </row>
    <row r="459" spans="1:2">
      <c r="A459">
        <v>5203037</v>
      </c>
      <c r="B459" t="s">
        <v>4409</v>
      </c>
    </row>
    <row r="460" spans="1:2">
      <c r="A460">
        <v>5203041</v>
      </c>
      <c r="B460" t="s">
        <v>4410</v>
      </c>
    </row>
    <row r="461" spans="1:2">
      <c r="A461">
        <v>5203042</v>
      </c>
      <c r="B461" t="s">
        <v>4411</v>
      </c>
    </row>
    <row r="462" spans="1:2">
      <c r="A462">
        <v>5203043</v>
      </c>
      <c r="B462" t="s">
        <v>4412</v>
      </c>
    </row>
    <row r="463" spans="1:2">
      <c r="A463">
        <v>5203044</v>
      </c>
      <c r="B463" t="s">
        <v>4413</v>
      </c>
    </row>
    <row r="464" spans="1:2">
      <c r="A464">
        <v>5203045</v>
      </c>
      <c r="B464" t="s">
        <v>4414</v>
      </c>
    </row>
    <row r="465" spans="1:2">
      <c r="A465">
        <v>5203046</v>
      </c>
      <c r="B465" t="s">
        <v>4415</v>
      </c>
    </row>
    <row r="466" spans="1:2">
      <c r="A466">
        <v>5203047</v>
      </c>
      <c r="B466" t="s">
        <v>4416</v>
      </c>
    </row>
    <row r="467" spans="1:2">
      <c r="A467">
        <v>5203101</v>
      </c>
      <c r="B467" t="s">
        <v>4417</v>
      </c>
    </row>
    <row r="468" spans="1:2">
      <c r="A468">
        <v>5203102</v>
      </c>
      <c r="B468" t="s">
        <v>4418</v>
      </c>
    </row>
    <row r="469" spans="1:2">
      <c r="A469">
        <v>5203103</v>
      </c>
      <c r="B469" t="s">
        <v>4419</v>
      </c>
    </row>
    <row r="470" spans="1:2">
      <c r="A470">
        <v>5203104</v>
      </c>
      <c r="B470" t="s">
        <v>4420</v>
      </c>
    </row>
    <row r="471" spans="1:2">
      <c r="A471">
        <v>5203105</v>
      </c>
      <c r="B471" t="s">
        <v>4421</v>
      </c>
    </row>
    <row r="472" spans="1:2">
      <c r="A472">
        <v>5203106</v>
      </c>
      <c r="B472" t="s">
        <v>4422</v>
      </c>
    </row>
    <row r="473" spans="1:2">
      <c r="A473">
        <v>5203107</v>
      </c>
      <c r="B473" t="s">
        <v>4423</v>
      </c>
    </row>
    <row r="474" spans="1:2">
      <c r="A474">
        <v>5203108</v>
      </c>
      <c r="B474" t="s">
        <v>4424</v>
      </c>
    </row>
    <row r="475" spans="1:2">
      <c r="A475">
        <v>5203109</v>
      </c>
      <c r="B475" t="s">
        <v>4425</v>
      </c>
    </row>
    <row r="476" spans="1:2">
      <c r="A476">
        <v>5203111</v>
      </c>
      <c r="B476" t="s">
        <v>4426</v>
      </c>
    </row>
    <row r="477" spans="1:2">
      <c r="A477">
        <v>5203112</v>
      </c>
      <c r="B477" t="s">
        <v>4427</v>
      </c>
    </row>
    <row r="478" spans="1:2">
      <c r="A478">
        <v>5203113</v>
      </c>
      <c r="B478" t="s">
        <v>4428</v>
      </c>
    </row>
    <row r="479" spans="1:2">
      <c r="A479">
        <v>5203114</v>
      </c>
      <c r="B479" t="s">
        <v>4429</v>
      </c>
    </row>
    <row r="480" spans="1:2">
      <c r="A480">
        <v>5203115</v>
      </c>
      <c r="B480" t="s">
        <v>4430</v>
      </c>
    </row>
    <row r="481" spans="1:2">
      <c r="A481">
        <v>5203116</v>
      </c>
      <c r="B481" t="s">
        <v>4431</v>
      </c>
    </row>
    <row r="482" spans="1:2">
      <c r="A482">
        <v>5203121</v>
      </c>
      <c r="B482" t="s">
        <v>4432</v>
      </c>
    </row>
    <row r="483" spans="1:2">
      <c r="A483">
        <v>5203200</v>
      </c>
      <c r="B483" t="s">
        <v>4433</v>
      </c>
    </row>
    <row r="484" spans="1:2">
      <c r="A484">
        <v>5203201</v>
      </c>
      <c r="B484" t="s">
        <v>4434</v>
      </c>
    </row>
    <row r="485" spans="1:2">
      <c r="A485">
        <v>5203202</v>
      </c>
      <c r="B485" t="s">
        <v>4435</v>
      </c>
    </row>
    <row r="486" spans="1:2">
      <c r="A486">
        <v>5203203</v>
      </c>
      <c r="B486" t="s">
        <v>4436</v>
      </c>
    </row>
    <row r="487" spans="1:2">
      <c r="A487">
        <v>5203211</v>
      </c>
      <c r="B487" t="s">
        <v>4437</v>
      </c>
    </row>
    <row r="488" spans="1:2">
      <c r="A488">
        <v>5203212</v>
      </c>
      <c r="B488" t="s">
        <v>4438</v>
      </c>
    </row>
    <row r="489" spans="1:2">
      <c r="A489">
        <v>5203213</v>
      </c>
      <c r="B489" t="s">
        <v>4439</v>
      </c>
    </row>
    <row r="490" spans="1:2">
      <c r="A490">
        <v>5203214</v>
      </c>
      <c r="B490" t="s">
        <v>4440</v>
      </c>
    </row>
    <row r="491" spans="1:2">
      <c r="A491">
        <v>5203215</v>
      </c>
      <c r="B491" t="s">
        <v>4441</v>
      </c>
    </row>
    <row r="492" spans="1:2">
      <c r="A492">
        <v>5203216</v>
      </c>
      <c r="B492" t="s">
        <v>4442</v>
      </c>
    </row>
    <row r="493" spans="1:2">
      <c r="A493">
        <v>5203221</v>
      </c>
      <c r="B493" t="s">
        <v>4443</v>
      </c>
    </row>
    <row r="494" spans="1:2">
      <c r="A494">
        <v>5203222</v>
      </c>
      <c r="B494" t="s">
        <v>4444</v>
      </c>
    </row>
    <row r="495" spans="1:2">
      <c r="A495">
        <v>5203223</v>
      </c>
      <c r="B495" t="s">
        <v>4445</v>
      </c>
    </row>
    <row r="496" spans="1:2">
      <c r="A496">
        <v>5203231</v>
      </c>
      <c r="B496" t="s">
        <v>4446</v>
      </c>
    </row>
    <row r="497" spans="1:2">
      <c r="A497">
        <v>5203232</v>
      </c>
      <c r="B497" t="s">
        <v>4447</v>
      </c>
    </row>
    <row r="498" spans="1:2">
      <c r="A498">
        <v>5203233</v>
      </c>
      <c r="B498" t="s">
        <v>4448</v>
      </c>
    </row>
    <row r="499" spans="1:2">
      <c r="A499">
        <v>5203234</v>
      </c>
      <c r="B499" t="s">
        <v>4449</v>
      </c>
    </row>
    <row r="500" spans="1:2">
      <c r="A500">
        <v>5203235</v>
      </c>
      <c r="B500" t="s">
        <v>4450</v>
      </c>
    </row>
    <row r="501" spans="1:2">
      <c r="A501">
        <v>5203241</v>
      </c>
      <c r="B501" t="s">
        <v>4451</v>
      </c>
    </row>
    <row r="502" spans="1:2">
      <c r="A502">
        <v>5203242</v>
      </c>
      <c r="B502" t="s">
        <v>4452</v>
      </c>
    </row>
    <row r="503" spans="1:2">
      <c r="A503">
        <v>5203243</v>
      </c>
      <c r="B503" t="s">
        <v>4453</v>
      </c>
    </row>
    <row r="504" spans="1:2">
      <c r="A504">
        <v>5203244</v>
      </c>
      <c r="B504" t="s">
        <v>4454</v>
      </c>
    </row>
    <row r="505" spans="1:2">
      <c r="A505">
        <v>5203245</v>
      </c>
      <c r="B505" t="s">
        <v>4455</v>
      </c>
    </row>
    <row r="506" spans="1:2">
      <c r="A506">
        <v>5203251</v>
      </c>
      <c r="B506" t="s">
        <v>4456</v>
      </c>
    </row>
    <row r="507" spans="1:2">
      <c r="A507">
        <v>5203252</v>
      </c>
      <c r="B507" t="s">
        <v>4457</v>
      </c>
    </row>
    <row r="508" spans="1:2">
      <c r="A508">
        <v>5203253</v>
      </c>
      <c r="B508" t="s">
        <v>4458</v>
      </c>
    </row>
    <row r="509" spans="1:2">
      <c r="A509">
        <v>5203254</v>
      </c>
      <c r="B509" t="s">
        <v>4459</v>
      </c>
    </row>
    <row r="510" spans="1:2">
      <c r="A510">
        <v>5203301</v>
      </c>
      <c r="B510" t="s">
        <v>4460</v>
      </c>
    </row>
    <row r="511" spans="1:2">
      <c r="A511">
        <v>5203302</v>
      </c>
      <c r="B511" t="s">
        <v>4461</v>
      </c>
    </row>
    <row r="512" spans="1:2">
      <c r="A512">
        <v>5203303</v>
      </c>
      <c r="B512" t="s">
        <v>4462</v>
      </c>
    </row>
    <row r="513" spans="1:2">
      <c r="A513">
        <v>5203304</v>
      </c>
      <c r="B513" t="s">
        <v>4463</v>
      </c>
    </row>
    <row r="514" spans="1:2">
      <c r="A514">
        <v>5203305</v>
      </c>
      <c r="B514" t="s">
        <v>4464</v>
      </c>
    </row>
    <row r="515" spans="1:2">
      <c r="A515">
        <v>5203306</v>
      </c>
      <c r="B515" t="s">
        <v>4465</v>
      </c>
    </row>
    <row r="516" spans="1:2">
      <c r="A516">
        <v>5203307</v>
      </c>
      <c r="B516" t="s">
        <v>4466</v>
      </c>
    </row>
    <row r="517" spans="1:2">
      <c r="A517">
        <v>5203308</v>
      </c>
      <c r="B517" t="s">
        <v>4467</v>
      </c>
    </row>
    <row r="518" spans="1:2">
      <c r="A518">
        <v>5203311</v>
      </c>
      <c r="B518" t="s">
        <v>4468</v>
      </c>
    </row>
    <row r="519" spans="1:2">
      <c r="A519">
        <v>5203312</v>
      </c>
      <c r="B519" t="s">
        <v>4469</v>
      </c>
    </row>
    <row r="520" spans="1:2">
      <c r="A520">
        <v>5203313</v>
      </c>
      <c r="B520" t="s">
        <v>4470</v>
      </c>
    </row>
    <row r="521" spans="1:2">
      <c r="A521">
        <v>5203314</v>
      </c>
      <c r="B521" t="s">
        <v>4471</v>
      </c>
    </row>
    <row r="522" spans="1:2">
      <c r="A522">
        <v>5203315</v>
      </c>
      <c r="B522" t="s">
        <v>4472</v>
      </c>
    </row>
    <row r="523" spans="1:2">
      <c r="A523">
        <v>5203316</v>
      </c>
      <c r="B523" t="s">
        <v>4473</v>
      </c>
    </row>
    <row r="524" spans="1:2">
      <c r="A524">
        <v>5203321</v>
      </c>
      <c r="B524" t="s">
        <v>4474</v>
      </c>
    </row>
    <row r="525" spans="1:2">
      <c r="A525">
        <v>5203322</v>
      </c>
      <c r="B525" t="s">
        <v>4475</v>
      </c>
    </row>
    <row r="526" spans="1:2">
      <c r="A526">
        <v>5203323</v>
      </c>
      <c r="B526" t="s">
        <v>4476</v>
      </c>
    </row>
    <row r="527" spans="1:2">
      <c r="A527">
        <v>5203324</v>
      </c>
      <c r="B527" t="s">
        <v>4477</v>
      </c>
    </row>
    <row r="528" spans="1:2">
      <c r="A528">
        <v>5203325</v>
      </c>
      <c r="B528" t="s">
        <v>4478</v>
      </c>
    </row>
    <row r="529" spans="1:2">
      <c r="A529">
        <v>5203326</v>
      </c>
      <c r="B529" t="s">
        <v>4479</v>
      </c>
    </row>
    <row r="530" spans="1:2">
      <c r="A530">
        <v>5203331</v>
      </c>
      <c r="B530" t="s">
        <v>4480</v>
      </c>
    </row>
    <row r="531" spans="1:2">
      <c r="A531">
        <v>5203332</v>
      </c>
      <c r="B531" t="s">
        <v>4481</v>
      </c>
    </row>
    <row r="532" spans="1:2">
      <c r="A532">
        <v>5203333</v>
      </c>
      <c r="B532" t="s">
        <v>4482</v>
      </c>
    </row>
    <row r="533" spans="1:2">
      <c r="A533">
        <v>5203401</v>
      </c>
      <c r="B533" t="s">
        <v>4483</v>
      </c>
    </row>
    <row r="534" spans="1:2">
      <c r="A534">
        <v>5203402</v>
      </c>
      <c r="B534" t="s">
        <v>4484</v>
      </c>
    </row>
    <row r="535" spans="1:2">
      <c r="A535">
        <v>5203403</v>
      </c>
      <c r="B535" t="s">
        <v>4485</v>
      </c>
    </row>
    <row r="536" spans="1:2">
      <c r="A536">
        <v>5203404</v>
      </c>
      <c r="B536" t="s">
        <v>4486</v>
      </c>
    </row>
    <row r="537" spans="1:2">
      <c r="A537">
        <v>5203405</v>
      </c>
      <c r="B537" t="s">
        <v>4487</v>
      </c>
    </row>
    <row r="538" spans="1:2">
      <c r="A538">
        <v>5203411</v>
      </c>
      <c r="B538" t="s">
        <v>4488</v>
      </c>
    </row>
    <row r="539" spans="1:2">
      <c r="A539">
        <v>5203412</v>
      </c>
      <c r="B539" t="s">
        <v>4489</v>
      </c>
    </row>
    <row r="540" spans="1:2">
      <c r="A540">
        <v>5203413</v>
      </c>
      <c r="B540" t="s">
        <v>4490</v>
      </c>
    </row>
    <row r="541" spans="1:2">
      <c r="A541">
        <v>5203414</v>
      </c>
      <c r="B541" t="s">
        <v>4491</v>
      </c>
    </row>
    <row r="542" spans="1:2">
      <c r="A542">
        <v>5203415</v>
      </c>
      <c r="B542" t="s">
        <v>4492</v>
      </c>
    </row>
    <row r="543" spans="1:2">
      <c r="A543">
        <v>5203421</v>
      </c>
      <c r="B543" t="s">
        <v>4493</v>
      </c>
    </row>
    <row r="544" spans="1:2">
      <c r="A544">
        <v>5203422</v>
      </c>
      <c r="B544" t="s">
        <v>4494</v>
      </c>
    </row>
    <row r="545" spans="1:2">
      <c r="A545">
        <v>5203423</v>
      </c>
      <c r="B545" t="s">
        <v>4495</v>
      </c>
    </row>
    <row r="546" spans="1:2">
      <c r="A546">
        <v>5203424</v>
      </c>
      <c r="B546" t="s">
        <v>4496</v>
      </c>
    </row>
    <row r="547" spans="1:2">
      <c r="A547">
        <v>5203425</v>
      </c>
      <c r="B547" t="s">
        <v>4497</v>
      </c>
    </row>
    <row r="548" spans="1:2">
      <c r="A548">
        <v>5203426</v>
      </c>
      <c r="B548" t="s">
        <v>4498</v>
      </c>
    </row>
    <row r="549" spans="1:2">
      <c r="A549">
        <v>5203427</v>
      </c>
      <c r="B549" t="s">
        <v>4499</v>
      </c>
    </row>
    <row r="550" spans="1:2">
      <c r="A550">
        <v>5203431</v>
      </c>
      <c r="B550" t="s">
        <v>4500</v>
      </c>
    </row>
    <row r="551" spans="1:2">
      <c r="A551">
        <v>5203432</v>
      </c>
      <c r="B551" t="s">
        <v>4501</v>
      </c>
    </row>
    <row r="552" spans="1:2">
      <c r="A552">
        <v>5203433</v>
      </c>
      <c r="B552" t="s">
        <v>4502</v>
      </c>
    </row>
    <row r="553" spans="1:2">
      <c r="A553">
        <v>5203434</v>
      </c>
      <c r="B553" t="s">
        <v>4503</v>
      </c>
    </row>
    <row r="554" spans="1:2">
      <c r="A554">
        <v>5203435</v>
      </c>
      <c r="B554" t="s">
        <v>4504</v>
      </c>
    </row>
    <row r="555" spans="1:2">
      <c r="A555">
        <v>5203436</v>
      </c>
      <c r="B555" t="s">
        <v>4505</v>
      </c>
    </row>
    <row r="556" spans="1:2">
      <c r="A556">
        <v>5210000</v>
      </c>
      <c r="B556" t="s">
        <v>4506</v>
      </c>
    </row>
    <row r="557" spans="1:2">
      <c r="A557">
        <v>5210001</v>
      </c>
      <c r="B557" t="s">
        <v>4507</v>
      </c>
    </row>
    <row r="558" spans="1:2">
      <c r="A558">
        <v>5210002</v>
      </c>
      <c r="B558" t="s">
        <v>4508</v>
      </c>
    </row>
    <row r="559" spans="1:2">
      <c r="A559">
        <v>5210003</v>
      </c>
      <c r="B559" t="s">
        <v>4509</v>
      </c>
    </row>
    <row r="560" spans="1:2">
      <c r="A560">
        <v>5210004</v>
      </c>
      <c r="B560" t="s">
        <v>4510</v>
      </c>
    </row>
    <row r="561" spans="1:2">
      <c r="A561">
        <v>5210011</v>
      </c>
      <c r="B561" t="s">
        <v>4511</v>
      </c>
    </row>
    <row r="562" spans="1:2">
      <c r="A562">
        <v>5210012</v>
      </c>
      <c r="B562" t="s">
        <v>4512</v>
      </c>
    </row>
    <row r="563" spans="1:2">
      <c r="A563">
        <v>5210013</v>
      </c>
      <c r="B563" t="s">
        <v>4513</v>
      </c>
    </row>
    <row r="564" spans="1:2">
      <c r="A564">
        <v>5210014</v>
      </c>
      <c r="B564" t="s">
        <v>4514</v>
      </c>
    </row>
    <row r="565" spans="1:2">
      <c r="A565">
        <v>5210015</v>
      </c>
      <c r="B565" t="s">
        <v>4515</v>
      </c>
    </row>
    <row r="566" spans="1:2">
      <c r="A566">
        <v>5210016</v>
      </c>
      <c r="B566" t="s">
        <v>4516</v>
      </c>
    </row>
    <row r="567" spans="1:2">
      <c r="A567">
        <v>5210021</v>
      </c>
      <c r="B567" t="s">
        <v>4517</v>
      </c>
    </row>
    <row r="568" spans="1:2">
      <c r="A568">
        <v>5210022</v>
      </c>
      <c r="B568" t="s">
        <v>4518</v>
      </c>
    </row>
    <row r="569" spans="1:2">
      <c r="A569">
        <v>5210023</v>
      </c>
      <c r="B569" t="s">
        <v>4519</v>
      </c>
    </row>
    <row r="570" spans="1:2">
      <c r="A570">
        <v>5210024</v>
      </c>
      <c r="B570" t="s">
        <v>4520</v>
      </c>
    </row>
    <row r="571" spans="1:2">
      <c r="A571">
        <v>5210025</v>
      </c>
      <c r="B571" t="s">
        <v>4521</v>
      </c>
    </row>
    <row r="572" spans="1:2">
      <c r="A572">
        <v>5210031</v>
      </c>
      <c r="B572" t="s">
        <v>4522</v>
      </c>
    </row>
    <row r="573" spans="1:2">
      <c r="A573">
        <v>5210032</v>
      </c>
      <c r="B573" t="s">
        <v>4523</v>
      </c>
    </row>
    <row r="574" spans="1:2">
      <c r="A574">
        <v>5210033</v>
      </c>
      <c r="B574" t="s">
        <v>4524</v>
      </c>
    </row>
    <row r="575" spans="1:2">
      <c r="A575">
        <v>5210034</v>
      </c>
      <c r="B575" t="s">
        <v>4525</v>
      </c>
    </row>
    <row r="576" spans="1:2">
      <c r="A576">
        <v>5210035</v>
      </c>
      <c r="B576" t="s">
        <v>4526</v>
      </c>
    </row>
    <row r="577" spans="1:2">
      <c r="A577">
        <v>5210061</v>
      </c>
      <c r="B577" t="s">
        <v>4527</v>
      </c>
    </row>
    <row r="578" spans="1:2">
      <c r="A578">
        <v>5210062</v>
      </c>
      <c r="B578" t="s">
        <v>4528</v>
      </c>
    </row>
    <row r="579" spans="1:2">
      <c r="A579">
        <v>5210063</v>
      </c>
      <c r="B579" t="s">
        <v>4529</v>
      </c>
    </row>
    <row r="580" spans="1:2">
      <c r="A580">
        <v>5210064</v>
      </c>
      <c r="B580" t="s">
        <v>4530</v>
      </c>
    </row>
    <row r="581" spans="1:2">
      <c r="A581">
        <v>5210071</v>
      </c>
      <c r="B581" t="s">
        <v>4531</v>
      </c>
    </row>
    <row r="582" spans="1:2">
      <c r="A582">
        <v>5210072</v>
      </c>
      <c r="B582" t="s">
        <v>4532</v>
      </c>
    </row>
    <row r="583" spans="1:2">
      <c r="A583">
        <v>5210073</v>
      </c>
      <c r="B583" t="s">
        <v>4533</v>
      </c>
    </row>
    <row r="584" spans="1:2">
      <c r="A584">
        <v>5210074</v>
      </c>
      <c r="B584" t="s">
        <v>4534</v>
      </c>
    </row>
    <row r="585" spans="1:2">
      <c r="A585">
        <v>5210081</v>
      </c>
      <c r="B585" t="s">
        <v>4535</v>
      </c>
    </row>
    <row r="586" spans="1:2">
      <c r="A586">
        <v>5210082</v>
      </c>
      <c r="B586" t="s">
        <v>4536</v>
      </c>
    </row>
    <row r="587" spans="1:2">
      <c r="A587">
        <v>5210083</v>
      </c>
      <c r="B587" t="s">
        <v>4537</v>
      </c>
    </row>
    <row r="588" spans="1:2">
      <c r="A588">
        <v>5210084</v>
      </c>
      <c r="B588" t="s">
        <v>4538</v>
      </c>
    </row>
    <row r="589" spans="1:2">
      <c r="A589">
        <v>5210091</v>
      </c>
      <c r="B589" t="s">
        <v>4539</v>
      </c>
    </row>
    <row r="590" spans="1:2">
      <c r="A590">
        <v>5210092</v>
      </c>
      <c r="B590" t="s">
        <v>4540</v>
      </c>
    </row>
    <row r="591" spans="1:2">
      <c r="A591">
        <v>5210093</v>
      </c>
      <c r="B591" t="s">
        <v>4541</v>
      </c>
    </row>
    <row r="592" spans="1:2">
      <c r="A592">
        <v>5210201</v>
      </c>
      <c r="B592" t="s">
        <v>4542</v>
      </c>
    </row>
    <row r="593" spans="1:2">
      <c r="A593">
        <v>5210202</v>
      </c>
      <c r="B593" t="s">
        <v>4543</v>
      </c>
    </row>
    <row r="594" spans="1:2">
      <c r="A594">
        <v>5210203</v>
      </c>
      <c r="B594" t="s">
        <v>4544</v>
      </c>
    </row>
    <row r="595" spans="1:2">
      <c r="A595">
        <v>5210211</v>
      </c>
      <c r="B595" t="s">
        <v>4545</v>
      </c>
    </row>
    <row r="596" spans="1:2">
      <c r="A596">
        <v>5210212</v>
      </c>
      <c r="B596" t="s">
        <v>4546</v>
      </c>
    </row>
    <row r="597" spans="1:2">
      <c r="A597">
        <v>5210213</v>
      </c>
      <c r="B597" t="s">
        <v>4547</v>
      </c>
    </row>
    <row r="598" spans="1:2">
      <c r="A598">
        <v>5210214</v>
      </c>
      <c r="B598" t="s">
        <v>4548</v>
      </c>
    </row>
    <row r="599" spans="1:2">
      <c r="A599">
        <v>5210215</v>
      </c>
      <c r="B599" t="s">
        <v>4549</v>
      </c>
    </row>
    <row r="600" spans="1:2">
      <c r="A600">
        <v>5210216</v>
      </c>
      <c r="B600" t="s">
        <v>4550</v>
      </c>
    </row>
    <row r="601" spans="1:2">
      <c r="A601">
        <v>5210217</v>
      </c>
      <c r="B601" t="s">
        <v>4551</v>
      </c>
    </row>
    <row r="602" spans="1:2">
      <c r="A602">
        <v>5210218</v>
      </c>
      <c r="B602" t="s">
        <v>4552</v>
      </c>
    </row>
    <row r="603" spans="1:2">
      <c r="A603">
        <v>5210219</v>
      </c>
      <c r="B603" t="s">
        <v>4553</v>
      </c>
    </row>
    <row r="604" spans="1:2">
      <c r="A604">
        <v>5210221</v>
      </c>
      <c r="B604" t="s">
        <v>4554</v>
      </c>
    </row>
    <row r="605" spans="1:2">
      <c r="A605">
        <v>5210222</v>
      </c>
      <c r="B605" t="s">
        <v>4555</v>
      </c>
    </row>
    <row r="606" spans="1:2">
      <c r="A606">
        <v>5210223</v>
      </c>
      <c r="B606" t="s">
        <v>4556</v>
      </c>
    </row>
    <row r="607" spans="1:2">
      <c r="A607">
        <v>5210224</v>
      </c>
      <c r="B607" t="s">
        <v>4557</v>
      </c>
    </row>
    <row r="608" spans="1:2">
      <c r="A608">
        <v>5210225</v>
      </c>
      <c r="B608" t="s">
        <v>4558</v>
      </c>
    </row>
    <row r="609" spans="1:2">
      <c r="A609">
        <v>5210226</v>
      </c>
      <c r="B609" t="s">
        <v>4559</v>
      </c>
    </row>
    <row r="610" spans="1:2">
      <c r="A610">
        <v>5210227</v>
      </c>
      <c r="B610" t="s">
        <v>4560</v>
      </c>
    </row>
    <row r="611" spans="1:2">
      <c r="A611">
        <v>5210231</v>
      </c>
      <c r="B611" t="s">
        <v>4561</v>
      </c>
    </row>
    <row r="612" spans="1:2">
      <c r="A612">
        <v>5210232</v>
      </c>
      <c r="B612" t="s">
        <v>4562</v>
      </c>
    </row>
    <row r="613" spans="1:2">
      <c r="A613">
        <v>5210233</v>
      </c>
      <c r="B613" t="s">
        <v>4563</v>
      </c>
    </row>
    <row r="614" spans="1:2">
      <c r="A614">
        <v>5210234</v>
      </c>
      <c r="B614" t="s">
        <v>4564</v>
      </c>
    </row>
    <row r="615" spans="1:2">
      <c r="A615">
        <v>5210235</v>
      </c>
      <c r="B615" t="s">
        <v>4565</v>
      </c>
    </row>
    <row r="616" spans="1:2">
      <c r="A616">
        <v>5210236</v>
      </c>
      <c r="B616" t="s">
        <v>4566</v>
      </c>
    </row>
    <row r="617" spans="1:2">
      <c r="A617">
        <v>5210241</v>
      </c>
      <c r="B617" t="s">
        <v>4567</v>
      </c>
    </row>
    <row r="618" spans="1:2">
      <c r="A618">
        <v>5210242</v>
      </c>
      <c r="B618" t="s">
        <v>4568</v>
      </c>
    </row>
    <row r="619" spans="1:2">
      <c r="A619">
        <v>5210243</v>
      </c>
      <c r="B619" t="s">
        <v>4569</v>
      </c>
    </row>
    <row r="620" spans="1:2">
      <c r="A620">
        <v>5210244</v>
      </c>
      <c r="B620" t="s">
        <v>4570</v>
      </c>
    </row>
    <row r="621" spans="1:2">
      <c r="A621">
        <v>5210245</v>
      </c>
      <c r="B621" t="s">
        <v>4571</v>
      </c>
    </row>
    <row r="622" spans="1:2">
      <c r="A622">
        <v>5210301</v>
      </c>
      <c r="B622" t="s">
        <v>4572</v>
      </c>
    </row>
    <row r="623" spans="1:2">
      <c r="A623">
        <v>5210302</v>
      </c>
      <c r="B623" t="s">
        <v>4573</v>
      </c>
    </row>
    <row r="624" spans="1:2">
      <c r="A624">
        <v>5210303</v>
      </c>
      <c r="B624" t="s">
        <v>4574</v>
      </c>
    </row>
    <row r="625" spans="1:2">
      <c r="A625">
        <v>5210304</v>
      </c>
      <c r="B625" t="s">
        <v>4575</v>
      </c>
    </row>
    <row r="626" spans="1:2">
      <c r="A626">
        <v>5210305</v>
      </c>
      <c r="B626" t="s">
        <v>4576</v>
      </c>
    </row>
    <row r="627" spans="1:2">
      <c r="A627">
        <v>5210306</v>
      </c>
      <c r="B627" t="s">
        <v>4577</v>
      </c>
    </row>
    <row r="628" spans="1:2">
      <c r="A628">
        <v>5210307</v>
      </c>
      <c r="B628" t="s">
        <v>4578</v>
      </c>
    </row>
    <row r="629" spans="1:2">
      <c r="A629">
        <v>5210308</v>
      </c>
      <c r="B629" t="s">
        <v>4579</v>
      </c>
    </row>
    <row r="630" spans="1:2">
      <c r="A630">
        <v>5210311</v>
      </c>
      <c r="B630" t="s">
        <v>4580</v>
      </c>
    </row>
    <row r="631" spans="1:2">
      <c r="A631">
        <v>5210312</v>
      </c>
      <c r="B631" t="s">
        <v>4581</v>
      </c>
    </row>
    <row r="632" spans="1:2">
      <c r="A632">
        <v>5210313</v>
      </c>
      <c r="B632" t="s">
        <v>4582</v>
      </c>
    </row>
    <row r="633" spans="1:2">
      <c r="A633">
        <v>5210314</v>
      </c>
      <c r="B633" t="s">
        <v>4583</v>
      </c>
    </row>
    <row r="634" spans="1:2">
      <c r="A634">
        <v>5210321</v>
      </c>
      <c r="B634" t="s">
        <v>4584</v>
      </c>
    </row>
    <row r="635" spans="1:2">
      <c r="A635">
        <v>5210322</v>
      </c>
      <c r="B635" t="s">
        <v>4585</v>
      </c>
    </row>
    <row r="636" spans="1:2">
      <c r="A636">
        <v>5210323</v>
      </c>
      <c r="B636" t="s">
        <v>4586</v>
      </c>
    </row>
    <row r="637" spans="1:2">
      <c r="A637">
        <v>5210324</v>
      </c>
      <c r="B637" t="s">
        <v>4587</v>
      </c>
    </row>
    <row r="638" spans="1:2">
      <c r="A638">
        <v>5210325</v>
      </c>
      <c r="B638" t="s">
        <v>4588</v>
      </c>
    </row>
    <row r="639" spans="1:2">
      <c r="A639">
        <v>5210326</v>
      </c>
      <c r="B639" t="s">
        <v>4589</v>
      </c>
    </row>
    <row r="640" spans="1:2">
      <c r="A640">
        <v>5210327</v>
      </c>
      <c r="B640" t="s">
        <v>4590</v>
      </c>
    </row>
    <row r="641" spans="1:2">
      <c r="A641">
        <v>5211101</v>
      </c>
      <c r="B641" t="s">
        <v>4591</v>
      </c>
    </row>
    <row r="642" spans="1:2">
      <c r="A642">
        <v>5211102</v>
      </c>
      <c r="B642" t="s">
        <v>4592</v>
      </c>
    </row>
    <row r="643" spans="1:2">
      <c r="A643">
        <v>5211103</v>
      </c>
      <c r="B643" t="s">
        <v>4593</v>
      </c>
    </row>
    <row r="644" spans="1:2">
      <c r="A644">
        <v>5211104</v>
      </c>
      <c r="B644" t="s">
        <v>4594</v>
      </c>
    </row>
    <row r="645" spans="1:2">
      <c r="A645">
        <v>5211105</v>
      </c>
      <c r="B645" t="s">
        <v>4595</v>
      </c>
    </row>
    <row r="646" spans="1:2">
      <c r="A646">
        <v>5211111</v>
      </c>
      <c r="B646" t="s">
        <v>4596</v>
      </c>
    </row>
    <row r="647" spans="1:2">
      <c r="A647">
        <v>5211112</v>
      </c>
      <c r="B647" t="s">
        <v>4597</v>
      </c>
    </row>
    <row r="648" spans="1:2">
      <c r="A648">
        <v>5211113</v>
      </c>
      <c r="B648" t="s">
        <v>4598</v>
      </c>
    </row>
    <row r="649" spans="1:2">
      <c r="A649">
        <v>5211114</v>
      </c>
      <c r="B649" t="s">
        <v>4599</v>
      </c>
    </row>
    <row r="650" spans="1:2">
      <c r="A650">
        <v>5211115</v>
      </c>
      <c r="B650" t="s">
        <v>4600</v>
      </c>
    </row>
    <row r="651" spans="1:2">
      <c r="A651">
        <v>5211121</v>
      </c>
      <c r="B651" t="s">
        <v>4601</v>
      </c>
    </row>
    <row r="652" spans="1:2">
      <c r="A652">
        <v>5211122</v>
      </c>
      <c r="B652" t="s">
        <v>4602</v>
      </c>
    </row>
    <row r="653" spans="1:2">
      <c r="A653">
        <v>5211123</v>
      </c>
      <c r="B653" t="s">
        <v>4603</v>
      </c>
    </row>
    <row r="654" spans="1:2">
      <c r="A654">
        <v>5211124</v>
      </c>
      <c r="B654" t="s">
        <v>4604</v>
      </c>
    </row>
    <row r="655" spans="1:2">
      <c r="A655">
        <v>5211125</v>
      </c>
      <c r="B655" t="s">
        <v>4605</v>
      </c>
    </row>
    <row r="656" spans="1:2">
      <c r="A656">
        <v>5211126</v>
      </c>
      <c r="B656" t="s">
        <v>4606</v>
      </c>
    </row>
    <row r="657" spans="1:2">
      <c r="A657">
        <v>5211131</v>
      </c>
      <c r="B657" t="s">
        <v>4607</v>
      </c>
    </row>
    <row r="658" spans="1:2">
      <c r="A658">
        <v>5211132</v>
      </c>
      <c r="B658" t="s">
        <v>4608</v>
      </c>
    </row>
    <row r="659" spans="1:2">
      <c r="A659">
        <v>5211133</v>
      </c>
      <c r="B659" t="s">
        <v>4609</v>
      </c>
    </row>
    <row r="660" spans="1:2">
      <c r="A660">
        <v>5211134</v>
      </c>
      <c r="B660" t="s">
        <v>4610</v>
      </c>
    </row>
    <row r="661" spans="1:2">
      <c r="A661">
        <v>5211135</v>
      </c>
      <c r="B661" t="s">
        <v>4611</v>
      </c>
    </row>
    <row r="662" spans="1:2">
      <c r="A662">
        <v>5211136</v>
      </c>
      <c r="B662" t="s">
        <v>4612</v>
      </c>
    </row>
    <row r="663" spans="1:2">
      <c r="A663">
        <v>5211141</v>
      </c>
      <c r="B663" t="s">
        <v>4613</v>
      </c>
    </row>
    <row r="664" spans="1:2">
      <c r="A664">
        <v>5211142</v>
      </c>
      <c r="B664" t="s">
        <v>4614</v>
      </c>
    </row>
    <row r="665" spans="1:2">
      <c r="A665">
        <v>5211143</v>
      </c>
      <c r="B665" t="s">
        <v>4615</v>
      </c>
    </row>
    <row r="666" spans="1:2">
      <c r="A666">
        <v>5211144</v>
      </c>
      <c r="B666" t="s">
        <v>4616</v>
      </c>
    </row>
    <row r="667" spans="1:2">
      <c r="A667">
        <v>5211145</v>
      </c>
      <c r="B667" t="s">
        <v>4617</v>
      </c>
    </row>
    <row r="668" spans="1:2">
      <c r="A668">
        <v>5211146</v>
      </c>
      <c r="B668" t="s">
        <v>4618</v>
      </c>
    </row>
    <row r="669" spans="1:2">
      <c r="A669">
        <v>5211147</v>
      </c>
      <c r="B669" t="s">
        <v>4619</v>
      </c>
    </row>
    <row r="670" spans="1:2">
      <c r="A670">
        <v>5211201</v>
      </c>
      <c r="B670" t="s">
        <v>4620</v>
      </c>
    </row>
    <row r="671" spans="1:2">
      <c r="A671">
        <v>5211202</v>
      </c>
      <c r="B671" t="s">
        <v>4621</v>
      </c>
    </row>
    <row r="672" spans="1:2">
      <c r="A672">
        <v>5211203</v>
      </c>
      <c r="B672" t="s">
        <v>4622</v>
      </c>
    </row>
    <row r="673" spans="1:2">
      <c r="A673">
        <v>5211204</v>
      </c>
      <c r="B673" t="s">
        <v>4623</v>
      </c>
    </row>
    <row r="674" spans="1:2">
      <c r="A674">
        <v>5211205</v>
      </c>
      <c r="B674" t="s">
        <v>4624</v>
      </c>
    </row>
    <row r="675" spans="1:2">
      <c r="A675">
        <v>5211211</v>
      </c>
      <c r="B675" t="s">
        <v>4625</v>
      </c>
    </row>
    <row r="676" spans="1:2">
      <c r="A676">
        <v>5211212</v>
      </c>
      <c r="B676" t="s">
        <v>4626</v>
      </c>
    </row>
    <row r="677" spans="1:2">
      <c r="A677">
        <v>5211213</v>
      </c>
      <c r="B677" t="s">
        <v>4627</v>
      </c>
    </row>
    <row r="678" spans="1:2">
      <c r="A678">
        <v>5211214</v>
      </c>
      <c r="B678" t="s">
        <v>4628</v>
      </c>
    </row>
    <row r="679" spans="1:2">
      <c r="A679">
        <v>5211215</v>
      </c>
      <c r="B679" t="s">
        <v>4629</v>
      </c>
    </row>
    <row r="680" spans="1:2">
      <c r="A680">
        <v>5211221</v>
      </c>
      <c r="B680" t="s">
        <v>4630</v>
      </c>
    </row>
    <row r="681" spans="1:2">
      <c r="A681">
        <v>5211222</v>
      </c>
      <c r="B681" t="s">
        <v>4631</v>
      </c>
    </row>
    <row r="682" spans="1:2">
      <c r="A682">
        <v>5211223</v>
      </c>
      <c r="B682" t="s">
        <v>4632</v>
      </c>
    </row>
    <row r="683" spans="1:2">
      <c r="A683">
        <v>5211224</v>
      </c>
      <c r="B683" t="s">
        <v>4633</v>
      </c>
    </row>
    <row r="684" spans="1:2">
      <c r="A684">
        <v>5211225</v>
      </c>
      <c r="B684" t="s">
        <v>4634</v>
      </c>
    </row>
    <row r="685" spans="1:2">
      <c r="A685">
        <v>5211231</v>
      </c>
      <c r="B685" t="s">
        <v>4635</v>
      </c>
    </row>
    <row r="686" spans="1:2">
      <c r="A686">
        <v>5211232</v>
      </c>
      <c r="B686" t="s">
        <v>4636</v>
      </c>
    </row>
    <row r="687" spans="1:2">
      <c r="A687">
        <v>5211233</v>
      </c>
      <c r="B687" t="s">
        <v>4637</v>
      </c>
    </row>
    <row r="688" spans="1:2">
      <c r="A688">
        <v>5211234</v>
      </c>
      <c r="B688" t="s">
        <v>4638</v>
      </c>
    </row>
    <row r="689" spans="1:2">
      <c r="A689">
        <v>5211235</v>
      </c>
      <c r="B689" t="s">
        <v>4639</v>
      </c>
    </row>
    <row r="690" spans="1:2">
      <c r="A690">
        <v>5211241</v>
      </c>
      <c r="B690" t="s">
        <v>4640</v>
      </c>
    </row>
    <row r="691" spans="1:2">
      <c r="A691">
        <v>5211242</v>
      </c>
      <c r="B691" t="s">
        <v>4641</v>
      </c>
    </row>
    <row r="692" spans="1:2">
      <c r="A692">
        <v>5211243</v>
      </c>
      <c r="B692" t="s">
        <v>4642</v>
      </c>
    </row>
    <row r="693" spans="1:2">
      <c r="A693">
        <v>5211244</v>
      </c>
      <c r="B693" t="s">
        <v>4643</v>
      </c>
    </row>
    <row r="694" spans="1:2">
      <c r="A694">
        <v>5211245</v>
      </c>
      <c r="B694" t="s">
        <v>4644</v>
      </c>
    </row>
    <row r="695" spans="1:2">
      <c r="A695">
        <v>5211300</v>
      </c>
      <c r="B695" t="s">
        <v>4645</v>
      </c>
    </row>
    <row r="696" spans="1:2">
      <c r="A696">
        <v>5211301</v>
      </c>
      <c r="B696" t="s">
        <v>4646</v>
      </c>
    </row>
    <row r="697" spans="1:2">
      <c r="A697">
        <v>5211311</v>
      </c>
      <c r="B697" t="s">
        <v>4647</v>
      </c>
    </row>
    <row r="698" spans="1:2">
      <c r="A698">
        <v>5211321</v>
      </c>
      <c r="B698" t="s">
        <v>4648</v>
      </c>
    </row>
    <row r="699" spans="1:2">
      <c r="A699">
        <v>5211322</v>
      </c>
      <c r="B699" t="s">
        <v>4649</v>
      </c>
    </row>
    <row r="700" spans="1:2">
      <c r="A700">
        <v>5211331</v>
      </c>
      <c r="B700" t="s">
        <v>4650</v>
      </c>
    </row>
    <row r="701" spans="1:2">
      <c r="A701">
        <v>5211332</v>
      </c>
      <c r="B701" t="s">
        <v>4651</v>
      </c>
    </row>
    <row r="702" spans="1:2">
      <c r="A702">
        <v>5211333</v>
      </c>
      <c r="B702" t="s">
        <v>4652</v>
      </c>
    </row>
    <row r="703" spans="1:2">
      <c r="A703">
        <v>5211334</v>
      </c>
      <c r="B703" t="s">
        <v>4653</v>
      </c>
    </row>
    <row r="704" spans="1:2">
      <c r="A704">
        <v>5211341</v>
      </c>
      <c r="B704" t="s">
        <v>8315</v>
      </c>
    </row>
    <row r="705" spans="1:2">
      <c r="A705">
        <v>5211342</v>
      </c>
      <c r="B705" t="s">
        <v>8316</v>
      </c>
    </row>
    <row r="706" spans="1:2">
      <c r="A706">
        <v>5211343</v>
      </c>
      <c r="B706" t="s">
        <v>8317</v>
      </c>
    </row>
    <row r="707" spans="1:2">
      <c r="A707">
        <v>5211344</v>
      </c>
      <c r="B707" t="s">
        <v>8318</v>
      </c>
    </row>
    <row r="708" spans="1:2">
      <c r="A708">
        <v>5211345</v>
      </c>
      <c r="B708" t="s">
        <v>8319</v>
      </c>
    </row>
    <row r="709" spans="1:2">
      <c r="A709">
        <v>5211346</v>
      </c>
      <c r="B709" t="s">
        <v>8320</v>
      </c>
    </row>
    <row r="710" spans="1:2">
      <c r="A710">
        <v>5211351</v>
      </c>
      <c r="B710" t="s">
        <v>8321</v>
      </c>
    </row>
    <row r="711" spans="1:2">
      <c r="A711">
        <v>5220000</v>
      </c>
      <c r="B711" t="s">
        <v>8322</v>
      </c>
    </row>
    <row r="712" spans="1:2">
      <c r="A712">
        <v>5220001</v>
      </c>
      <c r="B712" t="s">
        <v>8323</v>
      </c>
    </row>
    <row r="713" spans="1:2">
      <c r="A713">
        <v>5220002</v>
      </c>
      <c r="B713" t="s">
        <v>8324</v>
      </c>
    </row>
    <row r="714" spans="1:2">
      <c r="A714">
        <v>5220002</v>
      </c>
      <c r="B714" t="s">
        <v>8325</v>
      </c>
    </row>
    <row r="715" spans="1:2">
      <c r="A715">
        <v>5220003</v>
      </c>
      <c r="B715" t="s">
        <v>8326</v>
      </c>
    </row>
    <row r="716" spans="1:2">
      <c r="A716">
        <v>5220004</v>
      </c>
      <c r="B716" t="s">
        <v>8327</v>
      </c>
    </row>
    <row r="717" spans="1:2">
      <c r="A717">
        <v>5220005</v>
      </c>
      <c r="B717" t="s">
        <v>8328</v>
      </c>
    </row>
    <row r="718" spans="1:2">
      <c r="A718">
        <v>5220006</v>
      </c>
      <c r="B718" t="s">
        <v>8329</v>
      </c>
    </row>
    <row r="719" spans="1:2">
      <c r="A719">
        <v>5220007</v>
      </c>
      <c r="B719" t="s">
        <v>8330</v>
      </c>
    </row>
    <row r="720" spans="1:2">
      <c r="A720">
        <v>5220008</v>
      </c>
      <c r="B720" t="s">
        <v>8331</v>
      </c>
    </row>
    <row r="721" spans="1:2">
      <c r="A721">
        <v>5220009</v>
      </c>
      <c r="B721" t="s">
        <v>8332</v>
      </c>
    </row>
    <row r="722" spans="1:2">
      <c r="A722">
        <v>5220011</v>
      </c>
      <c r="B722" t="s">
        <v>8333</v>
      </c>
    </row>
    <row r="723" spans="1:2">
      <c r="A723">
        <v>5220012</v>
      </c>
      <c r="B723" t="s">
        <v>8334</v>
      </c>
    </row>
    <row r="724" spans="1:2">
      <c r="A724">
        <v>5220013</v>
      </c>
      <c r="B724" t="s">
        <v>8335</v>
      </c>
    </row>
    <row r="725" spans="1:2">
      <c r="A725">
        <v>5220014</v>
      </c>
      <c r="B725" t="s">
        <v>8336</v>
      </c>
    </row>
    <row r="726" spans="1:2">
      <c r="A726">
        <v>5220015</v>
      </c>
      <c r="B726" t="s">
        <v>8337</v>
      </c>
    </row>
    <row r="727" spans="1:2">
      <c r="A727">
        <v>5220016</v>
      </c>
      <c r="B727" t="s">
        <v>8338</v>
      </c>
    </row>
    <row r="728" spans="1:2">
      <c r="A728">
        <v>5220017</v>
      </c>
      <c r="B728" t="s">
        <v>8339</v>
      </c>
    </row>
    <row r="729" spans="1:2">
      <c r="A729">
        <v>5220018</v>
      </c>
      <c r="B729" t="s">
        <v>8340</v>
      </c>
    </row>
    <row r="730" spans="1:2">
      <c r="A730">
        <v>5220019</v>
      </c>
      <c r="B730" t="s">
        <v>8341</v>
      </c>
    </row>
    <row r="731" spans="1:2">
      <c r="A731">
        <v>5220021</v>
      </c>
      <c r="B731" t="s">
        <v>8342</v>
      </c>
    </row>
    <row r="732" spans="1:2">
      <c r="A732">
        <v>5220022</v>
      </c>
      <c r="B732" t="s">
        <v>8343</v>
      </c>
    </row>
    <row r="733" spans="1:2">
      <c r="A733">
        <v>5220023</v>
      </c>
      <c r="B733" t="s">
        <v>8344</v>
      </c>
    </row>
    <row r="734" spans="1:2">
      <c r="A734">
        <v>5220024</v>
      </c>
      <c r="B734" t="s">
        <v>8345</v>
      </c>
    </row>
    <row r="735" spans="1:2">
      <c r="A735">
        <v>5220025</v>
      </c>
      <c r="B735" t="s">
        <v>8346</v>
      </c>
    </row>
    <row r="736" spans="1:2">
      <c r="A736">
        <v>5220026</v>
      </c>
      <c r="B736" t="s">
        <v>8347</v>
      </c>
    </row>
    <row r="737" spans="1:2">
      <c r="A737">
        <v>5220027</v>
      </c>
      <c r="B737" t="s">
        <v>8348</v>
      </c>
    </row>
    <row r="738" spans="1:2">
      <c r="A738">
        <v>5220029</v>
      </c>
      <c r="B738" t="s">
        <v>8349</v>
      </c>
    </row>
    <row r="739" spans="1:2">
      <c r="A739">
        <v>5220031</v>
      </c>
      <c r="B739" t="s">
        <v>8350</v>
      </c>
    </row>
    <row r="740" spans="1:2">
      <c r="A740">
        <v>5220032</v>
      </c>
      <c r="B740" t="s">
        <v>8351</v>
      </c>
    </row>
    <row r="741" spans="1:2">
      <c r="A741">
        <v>5220033</v>
      </c>
      <c r="B741" t="s">
        <v>8352</v>
      </c>
    </row>
    <row r="742" spans="1:2">
      <c r="A742">
        <v>5220034</v>
      </c>
      <c r="B742" t="s">
        <v>8353</v>
      </c>
    </row>
    <row r="743" spans="1:2">
      <c r="A743">
        <v>5220035</v>
      </c>
      <c r="B743" t="s">
        <v>8354</v>
      </c>
    </row>
    <row r="744" spans="1:2">
      <c r="A744">
        <v>5220036</v>
      </c>
      <c r="B744" t="s">
        <v>8355</v>
      </c>
    </row>
    <row r="745" spans="1:2">
      <c r="A745">
        <v>5220037</v>
      </c>
      <c r="B745" t="s">
        <v>8356</v>
      </c>
    </row>
    <row r="746" spans="1:2">
      <c r="A746">
        <v>5220038</v>
      </c>
      <c r="B746" t="s">
        <v>8357</v>
      </c>
    </row>
    <row r="747" spans="1:2">
      <c r="A747">
        <v>5220038</v>
      </c>
      <c r="B747" t="s">
        <v>8358</v>
      </c>
    </row>
    <row r="748" spans="1:2">
      <c r="A748">
        <v>5220039</v>
      </c>
      <c r="B748" t="s">
        <v>8359</v>
      </c>
    </row>
    <row r="749" spans="1:2">
      <c r="A749">
        <v>5220041</v>
      </c>
      <c r="B749" t="s">
        <v>8360</v>
      </c>
    </row>
    <row r="750" spans="1:2">
      <c r="A750">
        <v>5220042</v>
      </c>
      <c r="B750" t="s">
        <v>8361</v>
      </c>
    </row>
    <row r="751" spans="1:2">
      <c r="A751">
        <v>5220043</v>
      </c>
      <c r="B751" t="s">
        <v>8362</v>
      </c>
    </row>
    <row r="752" spans="1:2">
      <c r="A752">
        <v>5220044</v>
      </c>
      <c r="B752" t="s">
        <v>8363</v>
      </c>
    </row>
    <row r="753" spans="1:2">
      <c r="A753">
        <v>5220045</v>
      </c>
      <c r="B753" t="s">
        <v>8095</v>
      </c>
    </row>
    <row r="754" spans="1:2">
      <c r="A754">
        <v>5220046</v>
      </c>
      <c r="B754" t="s">
        <v>8364</v>
      </c>
    </row>
    <row r="755" spans="1:2">
      <c r="A755">
        <v>5220047</v>
      </c>
      <c r="B755" t="s">
        <v>8365</v>
      </c>
    </row>
    <row r="756" spans="1:2">
      <c r="A756">
        <v>5220051</v>
      </c>
      <c r="B756" t="s">
        <v>8366</v>
      </c>
    </row>
    <row r="757" spans="1:2">
      <c r="A757">
        <v>5220051</v>
      </c>
      <c r="B757" t="s">
        <v>8367</v>
      </c>
    </row>
    <row r="758" spans="1:2">
      <c r="A758">
        <v>5220052</v>
      </c>
      <c r="B758" t="s">
        <v>8368</v>
      </c>
    </row>
    <row r="759" spans="1:2">
      <c r="A759">
        <v>5220053</v>
      </c>
      <c r="B759" t="s">
        <v>8369</v>
      </c>
    </row>
    <row r="760" spans="1:2">
      <c r="A760">
        <v>5220054</v>
      </c>
      <c r="B760" t="s">
        <v>8370</v>
      </c>
    </row>
    <row r="761" spans="1:2">
      <c r="A761">
        <v>5220055</v>
      </c>
      <c r="B761" t="s">
        <v>8371</v>
      </c>
    </row>
    <row r="762" spans="1:2">
      <c r="A762">
        <v>5220056</v>
      </c>
      <c r="B762" t="s">
        <v>8372</v>
      </c>
    </row>
    <row r="763" spans="1:2">
      <c r="A763">
        <v>5220057</v>
      </c>
      <c r="B763" t="s">
        <v>8373</v>
      </c>
    </row>
    <row r="764" spans="1:2">
      <c r="A764">
        <v>5220058</v>
      </c>
      <c r="B764" t="s">
        <v>8374</v>
      </c>
    </row>
    <row r="765" spans="1:2">
      <c r="A765">
        <v>5220059</v>
      </c>
      <c r="B765" t="s">
        <v>8375</v>
      </c>
    </row>
    <row r="766" spans="1:2">
      <c r="A766">
        <v>5220061</v>
      </c>
      <c r="B766" t="s">
        <v>8376</v>
      </c>
    </row>
    <row r="767" spans="1:2">
      <c r="A767">
        <v>5220062</v>
      </c>
      <c r="B767" t="s">
        <v>8377</v>
      </c>
    </row>
    <row r="768" spans="1:2">
      <c r="A768">
        <v>5220063</v>
      </c>
      <c r="B768" t="s">
        <v>8378</v>
      </c>
    </row>
    <row r="769" spans="1:2">
      <c r="A769">
        <v>5220064</v>
      </c>
      <c r="B769" t="s">
        <v>8379</v>
      </c>
    </row>
    <row r="770" spans="1:2">
      <c r="A770">
        <v>5220065</v>
      </c>
      <c r="B770" t="s">
        <v>8380</v>
      </c>
    </row>
    <row r="771" spans="1:2">
      <c r="A771">
        <v>5220066</v>
      </c>
      <c r="B771" t="s">
        <v>8381</v>
      </c>
    </row>
    <row r="772" spans="1:2">
      <c r="A772">
        <v>5220067</v>
      </c>
      <c r="B772" t="s">
        <v>8382</v>
      </c>
    </row>
    <row r="773" spans="1:2">
      <c r="A773">
        <v>5220068</v>
      </c>
      <c r="B773" t="s">
        <v>8383</v>
      </c>
    </row>
    <row r="774" spans="1:2">
      <c r="A774">
        <v>5220069</v>
      </c>
      <c r="B774" t="s">
        <v>8384</v>
      </c>
    </row>
    <row r="775" spans="1:2">
      <c r="A775">
        <v>5220071</v>
      </c>
      <c r="B775" t="s">
        <v>8385</v>
      </c>
    </row>
    <row r="776" spans="1:2">
      <c r="A776">
        <v>5220072</v>
      </c>
      <c r="B776" t="s">
        <v>8386</v>
      </c>
    </row>
    <row r="777" spans="1:2">
      <c r="A777">
        <v>5220073</v>
      </c>
      <c r="B777" t="s">
        <v>8387</v>
      </c>
    </row>
    <row r="778" spans="1:2">
      <c r="A778">
        <v>5220074</v>
      </c>
      <c r="B778" t="s">
        <v>8388</v>
      </c>
    </row>
    <row r="779" spans="1:2">
      <c r="A779">
        <v>5220075</v>
      </c>
      <c r="B779" t="s">
        <v>8389</v>
      </c>
    </row>
    <row r="780" spans="1:2">
      <c r="A780">
        <v>5220081</v>
      </c>
      <c r="B780" t="s">
        <v>8390</v>
      </c>
    </row>
    <row r="781" spans="1:2">
      <c r="A781">
        <v>5220082</v>
      </c>
      <c r="B781" t="s">
        <v>8391</v>
      </c>
    </row>
    <row r="782" spans="1:2">
      <c r="A782">
        <v>5220083</v>
      </c>
      <c r="B782" t="s">
        <v>8392</v>
      </c>
    </row>
    <row r="783" spans="1:2">
      <c r="A783">
        <v>5220084</v>
      </c>
      <c r="B783" t="s">
        <v>8393</v>
      </c>
    </row>
    <row r="784" spans="1:2">
      <c r="A784">
        <v>5220085</v>
      </c>
      <c r="B784" t="s">
        <v>8394</v>
      </c>
    </row>
    <row r="785" spans="1:2">
      <c r="A785">
        <v>5220086</v>
      </c>
      <c r="B785" t="s">
        <v>8395</v>
      </c>
    </row>
    <row r="786" spans="1:2">
      <c r="A786">
        <v>5220087</v>
      </c>
      <c r="B786" t="s">
        <v>8396</v>
      </c>
    </row>
    <row r="787" spans="1:2">
      <c r="A787">
        <v>5220088</v>
      </c>
      <c r="B787" t="s">
        <v>8397</v>
      </c>
    </row>
    <row r="788" spans="1:2">
      <c r="A788">
        <v>5220089</v>
      </c>
      <c r="B788" t="s">
        <v>8398</v>
      </c>
    </row>
    <row r="789" spans="1:2">
      <c r="A789">
        <v>5220200</v>
      </c>
      <c r="B789" t="s">
        <v>8399</v>
      </c>
    </row>
    <row r="790" spans="1:2">
      <c r="A790">
        <v>5220201</v>
      </c>
      <c r="B790" t="s">
        <v>8400</v>
      </c>
    </row>
    <row r="791" spans="1:2">
      <c r="A791">
        <v>5220211</v>
      </c>
      <c r="B791" t="s">
        <v>8401</v>
      </c>
    </row>
    <row r="792" spans="1:2">
      <c r="A792">
        <v>5220212</v>
      </c>
      <c r="B792" t="s">
        <v>8402</v>
      </c>
    </row>
    <row r="793" spans="1:2">
      <c r="A793">
        <v>5220213</v>
      </c>
      <c r="B793" t="s">
        <v>8403</v>
      </c>
    </row>
    <row r="794" spans="1:2">
      <c r="A794">
        <v>5220214</v>
      </c>
      <c r="B794" t="s">
        <v>8404</v>
      </c>
    </row>
    <row r="795" spans="1:2">
      <c r="A795">
        <v>5220221</v>
      </c>
      <c r="B795" t="s">
        <v>8405</v>
      </c>
    </row>
    <row r="796" spans="1:2">
      <c r="A796">
        <v>5220222</v>
      </c>
      <c r="B796" t="s">
        <v>8406</v>
      </c>
    </row>
    <row r="797" spans="1:2">
      <c r="A797">
        <v>5220223</v>
      </c>
      <c r="B797" t="s">
        <v>8407</v>
      </c>
    </row>
    <row r="798" spans="1:2">
      <c r="A798">
        <v>5220231</v>
      </c>
      <c r="B798" t="s">
        <v>8408</v>
      </c>
    </row>
    <row r="799" spans="1:2">
      <c r="A799">
        <v>5220232</v>
      </c>
      <c r="B799" t="s">
        <v>8409</v>
      </c>
    </row>
    <row r="800" spans="1:2">
      <c r="A800">
        <v>5220233</v>
      </c>
      <c r="B800" t="s">
        <v>8410</v>
      </c>
    </row>
    <row r="801" spans="1:2">
      <c r="A801">
        <v>5220234</v>
      </c>
      <c r="B801" t="s">
        <v>8411</v>
      </c>
    </row>
    <row r="802" spans="1:2">
      <c r="A802">
        <v>5220235</v>
      </c>
      <c r="B802" t="s">
        <v>8412</v>
      </c>
    </row>
    <row r="803" spans="1:2">
      <c r="A803">
        <v>5220236</v>
      </c>
      <c r="B803" t="s">
        <v>8413</v>
      </c>
    </row>
    <row r="804" spans="1:2">
      <c r="A804">
        <v>5220237</v>
      </c>
      <c r="B804" t="s">
        <v>8414</v>
      </c>
    </row>
    <row r="805" spans="1:2">
      <c r="A805">
        <v>5220238</v>
      </c>
      <c r="B805" t="s">
        <v>8415</v>
      </c>
    </row>
    <row r="806" spans="1:2">
      <c r="A806">
        <v>5220239</v>
      </c>
      <c r="B806" t="s">
        <v>8096</v>
      </c>
    </row>
    <row r="807" spans="1:2">
      <c r="A807">
        <v>5220241</v>
      </c>
      <c r="B807" t="s">
        <v>8416</v>
      </c>
    </row>
    <row r="808" spans="1:2">
      <c r="A808">
        <v>5220242</v>
      </c>
      <c r="B808" t="s">
        <v>8417</v>
      </c>
    </row>
    <row r="809" spans="1:2">
      <c r="A809">
        <v>5220243</v>
      </c>
      <c r="B809" t="s">
        <v>8418</v>
      </c>
    </row>
    <row r="810" spans="1:2">
      <c r="A810">
        <v>5220244</v>
      </c>
      <c r="B810" t="s">
        <v>8419</v>
      </c>
    </row>
    <row r="811" spans="1:2">
      <c r="A811">
        <v>5220251</v>
      </c>
      <c r="B811" t="s">
        <v>8420</v>
      </c>
    </row>
    <row r="812" spans="1:2">
      <c r="A812">
        <v>5220252</v>
      </c>
      <c r="B812" t="s">
        <v>8421</v>
      </c>
    </row>
    <row r="813" spans="1:2">
      <c r="A813">
        <v>5220253</v>
      </c>
      <c r="B813" t="s">
        <v>8422</v>
      </c>
    </row>
    <row r="814" spans="1:2">
      <c r="A814">
        <v>5220254</v>
      </c>
      <c r="B814" t="s">
        <v>8423</v>
      </c>
    </row>
    <row r="815" spans="1:2">
      <c r="A815">
        <v>5220261</v>
      </c>
      <c r="B815" t="s">
        <v>8424</v>
      </c>
    </row>
    <row r="816" spans="1:2">
      <c r="A816">
        <v>5220262</v>
      </c>
      <c r="B816" t="s">
        <v>8425</v>
      </c>
    </row>
    <row r="817" spans="1:2">
      <c r="A817">
        <v>5220263</v>
      </c>
      <c r="B817" t="s">
        <v>8426</v>
      </c>
    </row>
    <row r="818" spans="1:2">
      <c r="A818">
        <v>5220271</v>
      </c>
      <c r="B818" t="s">
        <v>8427</v>
      </c>
    </row>
    <row r="819" spans="1:2">
      <c r="A819">
        <v>5220300</v>
      </c>
      <c r="B819" t="s">
        <v>8428</v>
      </c>
    </row>
    <row r="820" spans="1:2">
      <c r="A820">
        <v>5220301</v>
      </c>
      <c r="B820" t="s">
        <v>8429</v>
      </c>
    </row>
    <row r="821" spans="1:2">
      <c r="A821">
        <v>5220302</v>
      </c>
      <c r="B821" t="s">
        <v>8430</v>
      </c>
    </row>
    <row r="822" spans="1:2">
      <c r="A822">
        <v>5220303</v>
      </c>
      <c r="B822" t="s">
        <v>8431</v>
      </c>
    </row>
    <row r="823" spans="1:2">
      <c r="A823">
        <v>5220304</v>
      </c>
      <c r="B823" t="s">
        <v>8432</v>
      </c>
    </row>
    <row r="824" spans="1:2">
      <c r="A824">
        <v>5220305</v>
      </c>
      <c r="B824" t="s">
        <v>8433</v>
      </c>
    </row>
    <row r="825" spans="1:2">
      <c r="A825">
        <v>5220306</v>
      </c>
      <c r="B825" t="s">
        <v>8434</v>
      </c>
    </row>
    <row r="826" spans="1:2">
      <c r="A826">
        <v>5220311</v>
      </c>
      <c r="B826" t="s">
        <v>8435</v>
      </c>
    </row>
    <row r="827" spans="1:2">
      <c r="A827">
        <v>5220312</v>
      </c>
      <c r="B827" t="s">
        <v>8436</v>
      </c>
    </row>
    <row r="828" spans="1:2">
      <c r="A828">
        <v>5220313</v>
      </c>
      <c r="B828" t="s">
        <v>8437</v>
      </c>
    </row>
    <row r="829" spans="1:2">
      <c r="A829">
        <v>5220314</v>
      </c>
      <c r="B829" t="s">
        <v>8438</v>
      </c>
    </row>
    <row r="830" spans="1:2">
      <c r="A830">
        <v>5220315</v>
      </c>
      <c r="B830" t="s">
        <v>8439</v>
      </c>
    </row>
    <row r="831" spans="1:2">
      <c r="A831">
        <v>5220316</v>
      </c>
      <c r="B831" t="s">
        <v>8440</v>
      </c>
    </row>
    <row r="832" spans="1:2">
      <c r="A832">
        <v>5220317</v>
      </c>
      <c r="B832" t="s">
        <v>8441</v>
      </c>
    </row>
    <row r="833" spans="1:2">
      <c r="A833">
        <v>5220318</v>
      </c>
      <c r="B833" t="s">
        <v>8442</v>
      </c>
    </row>
    <row r="834" spans="1:2">
      <c r="A834">
        <v>5220319</v>
      </c>
      <c r="B834" t="s">
        <v>8443</v>
      </c>
    </row>
    <row r="835" spans="1:2">
      <c r="A835">
        <v>5220321</v>
      </c>
      <c r="B835" t="s">
        <v>8444</v>
      </c>
    </row>
    <row r="836" spans="1:2">
      <c r="A836">
        <v>5220322</v>
      </c>
      <c r="B836" t="s">
        <v>8445</v>
      </c>
    </row>
    <row r="837" spans="1:2">
      <c r="A837">
        <v>5220323</v>
      </c>
      <c r="B837" t="s">
        <v>8446</v>
      </c>
    </row>
    <row r="838" spans="1:2">
      <c r="A838">
        <v>5220324</v>
      </c>
      <c r="B838" t="s">
        <v>8447</v>
      </c>
    </row>
    <row r="839" spans="1:2">
      <c r="A839">
        <v>5220325</v>
      </c>
      <c r="B839" t="s">
        <v>8448</v>
      </c>
    </row>
    <row r="840" spans="1:2">
      <c r="A840">
        <v>5220326</v>
      </c>
      <c r="B840" t="s">
        <v>8449</v>
      </c>
    </row>
    <row r="841" spans="1:2">
      <c r="A841">
        <v>5220327</v>
      </c>
      <c r="B841" t="s">
        <v>8450</v>
      </c>
    </row>
    <row r="842" spans="1:2">
      <c r="A842">
        <v>5220331</v>
      </c>
      <c r="B842" t="s">
        <v>8451</v>
      </c>
    </row>
    <row r="843" spans="1:2">
      <c r="A843">
        <v>5220332</v>
      </c>
      <c r="B843" t="s">
        <v>8452</v>
      </c>
    </row>
    <row r="844" spans="1:2">
      <c r="A844">
        <v>5220333</v>
      </c>
      <c r="B844" t="s">
        <v>8453</v>
      </c>
    </row>
    <row r="845" spans="1:2">
      <c r="A845">
        <v>5220334</v>
      </c>
      <c r="B845" t="s">
        <v>8454</v>
      </c>
    </row>
    <row r="846" spans="1:2">
      <c r="A846">
        <v>5220335</v>
      </c>
      <c r="B846" t="s">
        <v>8455</v>
      </c>
    </row>
    <row r="847" spans="1:2">
      <c r="A847">
        <v>5220336</v>
      </c>
      <c r="B847" t="s">
        <v>8456</v>
      </c>
    </row>
    <row r="848" spans="1:2">
      <c r="A848">
        <v>5220337</v>
      </c>
      <c r="B848" t="s">
        <v>8457</v>
      </c>
    </row>
    <row r="849" spans="1:2">
      <c r="A849">
        <v>5220338</v>
      </c>
      <c r="B849" t="s">
        <v>8458</v>
      </c>
    </row>
    <row r="850" spans="1:2">
      <c r="A850">
        <v>5220341</v>
      </c>
      <c r="B850" t="s">
        <v>8459</v>
      </c>
    </row>
    <row r="851" spans="1:2">
      <c r="A851">
        <v>5220342</v>
      </c>
      <c r="B851" t="s">
        <v>8460</v>
      </c>
    </row>
    <row r="852" spans="1:2">
      <c r="A852">
        <v>5220343</v>
      </c>
      <c r="B852" t="s">
        <v>8461</v>
      </c>
    </row>
    <row r="853" spans="1:2">
      <c r="A853">
        <v>5220351</v>
      </c>
      <c r="B853" t="s">
        <v>8462</v>
      </c>
    </row>
    <row r="854" spans="1:2">
      <c r="A854">
        <v>5220352</v>
      </c>
      <c r="B854" t="s">
        <v>8463</v>
      </c>
    </row>
    <row r="855" spans="1:2">
      <c r="A855">
        <v>5220353</v>
      </c>
      <c r="B855" t="s">
        <v>8464</v>
      </c>
    </row>
    <row r="856" spans="1:2">
      <c r="A856">
        <v>5220354</v>
      </c>
      <c r="B856" t="s">
        <v>8465</v>
      </c>
    </row>
    <row r="857" spans="1:2">
      <c r="A857">
        <v>5220355</v>
      </c>
      <c r="B857" t="s">
        <v>8466</v>
      </c>
    </row>
    <row r="858" spans="1:2">
      <c r="A858">
        <v>5220356</v>
      </c>
      <c r="B858" t="s">
        <v>8467</v>
      </c>
    </row>
    <row r="859" spans="1:2">
      <c r="A859">
        <v>5230000</v>
      </c>
      <c r="B859" t="s">
        <v>8468</v>
      </c>
    </row>
    <row r="860" spans="1:2">
      <c r="A860">
        <v>5230001</v>
      </c>
      <c r="B860" t="s">
        <v>8469</v>
      </c>
    </row>
    <row r="861" spans="1:2">
      <c r="A861">
        <v>5230002</v>
      </c>
      <c r="B861" t="s">
        <v>8470</v>
      </c>
    </row>
    <row r="862" spans="1:2">
      <c r="A862">
        <v>5230003</v>
      </c>
      <c r="B862" t="s">
        <v>8471</v>
      </c>
    </row>
    <row r="863" spans="1:2">
      <c r="A863">
        <v>5230004</v>
      </c>
      <c r="B863" t="s">
        <v>8472</v>
      </c>
    </row>
    <row r="864" spans="1:2">
      <c r="A864">
        <v>5230005</v>
      </c>
      <c r="B864" t="s">
        <v>8473</v>
      </c>
    </row>
    <row r="865" spans="1:2">
      <c r="A865">
        <v>5230011</v>
      </c>
      <c r="B865" t="s">
        <v>8474</v>
      </c>
    </row>
    <row r="866" spans="1:2">
      <c r="A866">
        <v>5230012</v>
      </c>
      <c r="B866" t="s">
        <v>8475</v>
      </c>
    </row>
    <row r="867" spans="1:2">
      <c r="A867">
        <v>5230013</v>
      </c>
      <c r="B867" t="s">
        <v>8476</v>
      </c>
    </row>
    <row r="868" spans="1:2">
      <c r="A868">
        <v>5230014</v>
      </c>
      <c r="B868" t="s">
        <v>8477</v>
      </c>
    </row>
    <row r="869" spans="1:2">
      <c r="A869">
        <v>5230015</v>
      </c>
      <c r="B869" t="s">
        <v>8478</v>
      </c>
    </row>
    <row r="870" spans="1:2">
      <c r="A870">
        <v>5230016</v>
      </c>
      <c r="B870" t="s">
        <v>8479</v>
      </c>
    </row>
    <row r="871" spans="1:2">
      <c r="A871">
        <v>5230021</v>
      </c>
      <c r="B871" t="s">
        <v>8480</v>
      </c>
    </row>
    <row r="872" spans="1:2">
      <c r="A872">
        <v>5230022</v>
      </c>
      <c r="B872" t="s">
        <v>8481</v>
      </c>
    </row>
    <row r="873" spans="1:2">
      <c r="A873">
        <v>5230023</v>
      </c>
      <c r="B873" t="s">
        <v>8482</v>
      </c>
    </row>
    <row r="874" spans="1:2">
      <c r="A874">
        <v>5230024</v>
      </c>
      <c r="B874" t="s">
        <v>8483</v>
      </c>
    </row>
    <row r="875" spans="1:2">
      <c r="A875">
        <v>5230025</v>
      </c>
      <c r="B875" t="s">
        <v>8484</v>
      </c>
    </row>
    <row r="876" spans="1:2">
      <c r="A876">
        <v>5230026</v>
      </c>
      <c r="B876" t="s">
        <v>8485</v>
      </c>
    </row>
    <row r="877" spans="1:2">
      <c r="A877">
        <v>5230027</v>
      </c>
      <c r="B877" t="s">
        <v>8486</v>
      </c>
    </row>
    <row r="878" spans="1:2">
      <c r="A878">
        <v>5230031</v>
      </c>
      <c r="B878" t="s">
        <v>8487</v>
      </c>
    </row>
    <row r="879" spans="1:2">
      <c r="A879">
        <v>5230032</v>
      </c>
      <c r="B879" t="s">
        <v>8488</v>
      </c>
    </row>
    <row r="880" spans="1:2">
      <c r="A880">
        <v>5230033</v>
      </c>
      <c r="B880" t="s">
        <v>8489</v>
      </c>
    </row>
    <row r="881" spans="1:2">
      <c r="A881">
        <v>5230034</v>
      </c>
      <c r="B881" t="s">
        <v>8490</v>
      </c>
    </row>
    <row r="882" spans="1:2">
      <c r="A882">
        <v>5230035</v>
      </c>
      <c r="B882" t="s">
        <v>8491</v>
      </c>
    </row>
    <row r="883" spans="1:2">
      <c r="A883">
        <v>5230036</v>
      </c>
      <c r="B883" t="s">
        <v>8492</v>
      </c>
    </row>
    <row r="884" spans="1:2">
      <c r="A884">
        <v>5230037</v>
      </c>
      <c r="B884" t="s">
        <v>8493</v>
      </c>
    </row>
    <row r="885" spans="1:2">
      <c r="A885">
        <v>5230041</v>
      </c>
      <c r="B885" t="s">
        <v>8494</v>
      </c>
    </row>
    <row r="886" spans="1:2">
      <c r="A886">
        <v>5230042</v>
      </c>
      <c r="B886" t="s">
        <v>8495</v>
      </c>
    </row>
    <row r="887" spans="1:2">
      <c r="A887">
        <v>5230043</v>
      </c>
      <c r="B887" t="s">
        <v>8496</v>
      </c>
    </row>
    <row r="888" spans="1:2">
      <c r="A888">
        <v>5230044</v>
      </c>
      <c r="B888" t="s">
        <v>8497</v>
      </c>
    </row>
    <row r="889" spans="1:2">
      <c r="A889">
        <v>5230045</v>
      </c>
      <c r="B889" t="s">
        <v>8498</v>
      </c>
    </row>
    <row r="890" spans="1:2">
      <c r="A890">
        <v>5230046</v>
      </c>
      <c r="B890" t="s">
        <v>8499</v>
      </c>
    </row>
    <row r="891" spans="1:2">
      <c r="A891">
        <v>5230047</v>
      </c>
      <c r="B891" t="s">
        <v>8500</v>
      </c>
    </row>
    <row r="892" spans="1:2">
      <c r="A892">
        <v>5230048</v>
      </c>
      <c r="B892" t="s">
        <v>8501</v>
      </c>
    </row>
    <row r="893" spans="1:2">
      <c r="A893">
        <v>5230051</v>
      </c>
      <c r="B893" t="s">
        <v>8502</v>
      </c>
    </row>
    <row r="894" spans="1:2">
      <c r="A894">
        <v>5230052</v>
      </c>
      <c r="B894" t="s">
        <v>8503</v>
      </c>
    </row>
    <row r="895" spans="1:2">
      <c r="A895">
        <v>5230053</v>
      </c>
      <c r="B895" t="s">
        <v>8504</v>
      </c>
    </row>
    <row r="896" spans="1:2">
      <c r="A896">
        <v>5230054</v>
      </c>
      <c r="B896" t="s">
        <v>8505</v>
      </c>
    </row>
    <row r="897" spans="1:2">
      <c r="A897">
        <v>5230055</v>
      </c>
      <c r="B897" t="s">
        <v>8506</v>
      </c>
    </row>
    <row r="898" spans="1:2">
      <c r="A898">
        <v>5230056</v>
      </c>
      <c r="B898" t="s">
        <v>8507</v>
      </c>
    </row>
    <row r="899" spans="1:2">
      <c r="A899">
        <v>5230057</v>
      </c>
      <c r="B899" t="s">
        <v>8508</v>
      </c>
    </row>
    <row r="900" spans="1:2">
      <c r="A900">
        <v>5230058</v>
      </c>
      <c r="B900" t="s">
        <v>8509</v>
      </c>
    </row>
    <row r="901" spans="1:2">
      <c r="A901">
        <v>5230061</v>
      </c>
      <c r="B901" t="s">
        <v>8510</v>
      </c>
    </row>
    <row r="902" spans="1:2">
      <c r="A902">
        <v>5230062</v>
      </c>
      <c r="B902" t="s">
        <v>8511</v>
      </c>
    </row>
    <row r="903" spans="1:2">
      <c r="A903">
        <v>5230063</v>
      </c>
      <c r="B903" t="s">
        <v>8512</v>
      </c>
    </row>
    <row r="904" spans="1:2">
      <c r="A904">
        <v>5230064</v>
      </c>
      <c r="B904" t="s">
        <v>8513</v>
      </c>
    </row>
    <row r="905" spans="1:2">
      <c r="A905">
        <v>5230071</v>
      </c>
      <c r="B905" t="s">
        <v>8514</v>
      </c>
    </row>
    <row r="906" spans="1:2">
      <c r="A906">
        <v>5230072</v>
      </c>
      <c r="B906" t="s">
        <v>8515</v>
      </c>
    </row>
    <row r="907" spans="1:2">
      <c r="A907">
        <v>5230073</v>
      </c>
      <c r="B907" t="s">
        <v>8516</v>
      </c>
    </row>
    <row r="908" spans="1:2">
      <c r="A908">
        <v>5230074</v>
      </c>
      <c r="B908" t="s">
        <v>8517</v>
      </c>
    </row>
    <row r="909" spans="1:2">
      <c r="A909">
        <v>5230075</v>
      </c>
      <c r="B909" t="s">
        <v>8518</v>
      </c>
    </row>
    <row r="910" spans="1:2">
      <c r="A910">
        <v>5230076</v>
      </c>
      <c r="B910" t="s">
        <v>8519</v>
      </c>
    </row>
    <row r="911" spans="1:2">
      <c r="A911">
        <v>5230081</v>
      </c>
      <c r="B911" t="s">
        <v>8520</v>
      </c>
    </row>
    <row r="912" spans="1:2">
      <c r="A912">
        <v>5230082</v>
      </c>
      <c r="B912" t="s">
        <v>8521</v>
      </c>
    </row>
    <row r="913" spans="1:2">
      <c r="A913">
        <v>5230083</v>
      </c>
      <c r="B913" t="s">
        <v>8522</v>
      </c>
    </row>
    <row r="914" spans="1:2">
      <c r="A914">
        <v>5230084</v>
      </c>
      <c r="B914" t="s">
        <v>8523</v>
      </c>
    </row>
    <row r="915" spans="1:2">
      <c r="A915">
        <v>5230085</v>
      </c>
      <c r="B915" t="s">
        <v>8524</v>
      </c>
    </row>
    <row r="916" spans="1:2">
      <c r="A916">
        <v>5230086</v>
      </c>
      <c r="B916" t="s">
        <v>8525</v>
      </c>
    </row>
    <row r="917" spans="1:2">
      <c r="A917">
        <v>5230087</v>
      </c>
      <c r="B917" t="s">
        <v>8526</v>
      </c>
    </row>
    <row r="918" spans="1:2">
      <c r="A918">
        <v>5230801</v>
      </c>
      <c r="B918" t="s">
        <v>8527</v>
      </c>
    </row>
    <row r="919" spans="1:2">
      <c r="A919">
        <v>5230802</v>
      </c>
      <c r="B919" t="s">
        <v>8528</v>
      </c>
    </row>
    <row r="920" spans="1:2">
      <c r="A920">
        <v>5230803</v>
      </c>
      <c r="B920" t="s">
        <v>8529</v>
      </c>
    </row>
    <row r="921" spans="1:2">
      <c r="A921">
        <v>5230804</v>
      </c>
      <c r="B921" t="s">
        <v>8530</v>
      </c>
    </row>
    <row r="922" spans="1:2">
      <c r="A922">
        <v>5230805</v>
      </c>
      <c r="B922" t="s">
        <v>8531</v>
      </c>
    </row>
    <row r="923" spans="1:2">
      <c r="A923">
        <v>5230806</v>
      </c>
      <c r="B923" t="s">
        <v>8532</v>
      </c>
    </row>
    <row r="924" spans="1:2">
      <c r="A924">
        <v>5230807</v>
      </c>
      <c r="B924" t="s">
        <v>8533</v>
      </c>
    </row>
    <row r="925" spans="1:2">
      <c r="A925">
        <v>5230808</v>
      </c>
      <c r="B925" t="s">
        <v>8534</v>
      </c>
    </row>
    <row r="926" spans="1:2">
      <c r="A926">
        <v>5230811</v>
      </c>
      <c r="B926" t="s">
        <v>8535</v>
      </c>
    </row>
    <row r="927" spans="1:2">
      <c r="A927">
        <v>5230812</v>
      </c>
      <c r="B927" t="s">
        <v>8536</v>
      </c>
    </row>
    <row r="928" spans="1:2">
      <c r="A928">
        <v>5230813</v>
      </c>
      <c r="B928" t="s">
        <v>8537</v>
      </c>
    </row>
    <row r="929" spans="1:2">
      <c r="A929">
        <v>5230814</v>
      </c>
      <c r="B929" t="s">
        <v>8538</v>
      </c>
    </row>
    <row r="930" spans="1:2">
      <c r="A930">
        <v>5230815</v>
      </c>
      <c r="B930" t="s">
        <v>8539</v>
      </c>
    </row>
    <row r="931" spans="1:2">
      <c r="A931">
        <v>5230816</v>
      </c>
      <c r="B931" t="s">
        <v>8540</v>
      </c>
    </row>
    <row r="932" spans="1:2">
      <c r="A932">
        <v>5230817</v>
      </c>
      <c r="B932" t="s">
        <v>8541</v>
      </c>
    </row>
    <row r="933" spans="1:2">
      <c r="A933">
        <v>5230818</v>
      </c>
      <c r="B933" t="s">
        <v>8542</v>
      </c>
    </row>
    <row r="934" spans="1:2">
      <c r="A934">
        <v>5230819</v>
      </c>
      <c r="B934" t="s">
        <v>8543</v>
      </c>
    </row>
    <row r="935" spans="1:2">
      <c r="A935">
        <v>5230821</v>
      </c>
      <c r="B935" t="s">
        <v>8544</v>
      </c>
    </row>
    <row r="936" spans="1:2">
      <c r="A936">
        <v>5230822</v>
      </c>
      <c r="B936" t="s">
        <v>8545</v>
      </c>
    </row>
    <row r="937" spans="1:2">
      <c r="A937">
        <v>5230823</v>
      </c>
      <c r="B937" t="s">
        <v>8546</v>
      </c>
    </row>
    <row r="938" spans="1:2">
      <c r="A938">
        <v>5230824</v>
      </c>
      <c r="B938" t="s">
        <v>7185</v>
      </c>
    </row>
    <row r="939" spans="1:2">
      <c r="A939">
        <v>5230825</v>
      </c>
      <c r="B939" t="s">
        <v>7186</v>
      </c>
    </row>
    <row r="940" spans="1:2">
      <c r="A940">
        <v>5230826</v>
      </c>
      <c r="B940" t="s">
        <v>7187</v>
      </c>
    </row>
    <row r="941" spans="1:2">
      <c r="A941">
        <v>5230827</v>
      </c>
      <c r="B941" t="s">
        <v>7188</v>
      </c>
    </row>
    <row r="942" spans="1:2">
      <c r="A942">
        <v>5230828</v>
      </c>
      <c r="B942" t="s">
        <v>7189</v>
      </c>
    </row>
    <row r="943" spans="1:2">
      <c r="A943">
        <v>5230831</v>
      </c>
      <c r="B943" t="s">
        <v>7190</v>
      </c>
    </row>
    <row r="944" spans="1:2">
      <c r="A944">
        <v>5230832</v>
      </c>
      <c r="B944" t="s">
        <v>7191</v>
      </c>
    </row>
    <row r="945" spans="1:2">
      <c r="A945">
        <v>5230833</v>
      </c>
      <c r="B945" t="s">
        <v>7192</v>
      </c>
    </row>
    <row r="946" spans="1:2">
      <c r="A946">
        <v>5230834</v>
      </c>
      <c r="B946" t="s">
        <v>7193</v>
      </c>
    </row>
    <row r="947" spans="1:2">
      <c r="A947">
        <v>5230835</v>
      </c>
      <c r="B947" t="s">
        <v>7194</v>
      </c>
    </row>
    <row r="948" spans="1:2">
      <c r="A948">
        <v>5230836</v>
      </c>
      <c r="B948" t="s">
        <v>7195</v>
      </c>
    </row>
    <row r="949" spans="1:2">
      <c r="A949">
        <v>5230837</v>
      </c>
      <c r="B949" t="s">
        <v>7196</v>
      </c>
    </row>
    <row r="950" spans="1:2">
      <c r="A950">
        <v>5230841</v>
      </c>
      <c r="B950" t="s">
        <v>7197</v>
      </c>
    </row>
    <row r="951" spans="1:2">
      <c r="A951">
        <v>5230842</v>
      </c>
      <c r="B951" t="s">
        <v>7198</v>
      </c>
    </row>
    <row r="952" spans="1:2">
      <c r="A952">
        <v>5230843</v>
      </c>
      <c r="B952" t="s">
        <v>7199</v>
      </c>
    </row>
    <row r="953" spans="1:2">
      <c r="A953">
        <v>5230844</v>
      </c>
      <c r="B953" t="s">
        <v>7200</v>
      </c>
    </row>
    <row r="954" spans="1:2">
      <c r="A954">
        <v>5230845</v>
      </c>
      <c r="B954" t="s">
        <v>7201</v>
      </c>
    </row>
    <row r="955" spans="1:2">
      <c r="A955">
        <v>5230846</v>
      </c>
      <c r="B955" t="s">
        <v>7202</v>
      </c>
    </row>
    <row r="956" spans="1:2">
      <c r="A956">
        <v>5230847</v>
      </c>
      <c r="B956" t="s">
        <v>7203</v>
      </c>
    </row>
    <row r="957" spans="1:2">
      <c r="A957">
        <v>5230848</v>
      </c>
      <c r="B957" t="s">
        <v>7204</v>
      </c>
    </row>
    <row r="958" spans="1:2">
      <c r="A958">
        <v>5230849</v>
      </c>
      <c r="B958" t="s">
        <v>7205</v>
      </c>
    </row>
    <row r="959" spans="1:2">
      <c r="A959">
        <v>5230851</v>
      </c>
      <c r="B959" t="s">
        <v>7206</v>
      </c>
    </row>
    <row r="960" spans="1:2">
      <c r="A960">
        <v>5230852</v>
      </c>
      <c r="B960" t="s">
        <v>7207</v>
      </c>
    </row>
    <row r="961" spans="1:2">
      <c r="A961">
        <v>5230853</v>
      </c>
      <c r="B961" t="s">
        <v>7208</v>
      </c>
    </row>
    <row r="962" spans="1:2">
      <c r="A962">
        <v>5230854</v>
      </c>
      <c r="B962" t="s">
        <v>7209</v>
      </c>
    </row>
    <row r="963" spans="1:2">
      <c r="A963">
        <v>5230855</v>
      </c>
      <c r="B963" t="s">
        <v>7210</v>
      </c>
    </row>
    <row r="964" spans="1:2">
      <c r="A964">
        <v>5230856</v>
      </c>
      <c r="B964" t="s">
        <v>7211</v>
      </c>
    </row>
    <row r="965" spans="1:2">
      <c r="A965">
        <v>5230857</v>
      </c>
      <c r="B965" t="s">
        <v>7212</v>
      </c>
    </row>
    <row r="966" spans="1:2">
      <c r="A966">
        <v>5230861</v>
      </c>
      <c r="B966" t="s">
        <v>7213</v>
      </c>
    </row>
    <row r="967" spans="1:2">
      <c r="A967">
        <v>5230862</v>
      </c>
      <c r="B967" t="s">
        <v>7214</v>
      </c>
    </row>
    <row r="968" spans="1:2">
      <c r="A968">
        <v>5230863</v>
      </c>
      <c r="B968" t="s">
        <v>7215</v>
      </c>
    </row>
    <row r="969" spans="1:2">
      <c r="A969">
        <v>5230864</v>
      </c>
      <c r="B969" t="s">
        <v>7216</v>
      </c>
    </row>
    <row r="970" spans="1:2">
      <c r="A970">
        <v>5230865</v>
      </c>
      <c r="B970" t="s">
        <v>7217</v>
      </c>
    </row>
    <row r="971" spans="1:2">
      <c r="A971">
        <v>5230866</v>
      </c>
      <c r="B971" t="s">
        <v>7218</v>
      </c>
    </row>
    <row r="972" spans="1:2">
      <c r="A972">
        <v>5230867</v>
      </c>
      <c r="B972" t="s">
        <v>7219</v>
      </c>
    </row>
    <row r="973" spans="1:2">
      <c r="A973">
        <v>5230868</v>
      </c>
      <c r="B973" t="s">
        <v>7220</v>
      </c>
    </row>
    <row r="974" spans="1:2">
      <c r="A974">
        <v>5230869</v>
      </c>
      <c r="B974" t="s">
        <v>7221</v>
      </c>
    </row>
    <row r="975" spans="1:2">
      <c r="A975">
        <v>5230871</v>
      </c>
      <c r="B975" t="s">
        <v>7222</v>
      </c>
    </row>
    <row r="976" spans="1:2">
      <c r="A976">
        <v>5230872</v>
      </c>
      <c r="B976" t="s">
        <v>7223</v>
      </c>
    </row>
    <row r="977" spans="1:2">
      <c r="A977">
        <v>5230873</v>
      </c>
      <c r="B977" t="s">
        <v>7224</v>
      </c>
    </row>
    <row r="978" spans="1:2">
      <c r="A978">
        <v>5230874</v>
      </c>
      <c r="B978" t="s">
        <v>7225</v>
      </c>
    </row>
    <row r="979" spans="1:2">
      <c r="A979">
        <v>5230875</v>
      </c>
      <c r="B979" t="s">
        <v>7226</v>
      </c>
    </row>
    <row r="980" spans="1:2">
      <c r="A980">
        <v>5230876</v>
      </c>
      <c r="B980" t="s">
        <v>7227</v>
      </c>
    </row>
    <row r="981" spans="1:2">
      <c r="A981">
        <v>5230877</v>
      </c>
      <c r="B981" t="s">
        <v>7228</v>
      </c>
    </row>
    <row r="982" spans="1:2">
      <c r="A982">
        <v>5230881</v>
      </c>
      <c r="B982" t="s">
        <v>7229</v>
      </c>
    </row>
    <row r="983" spans="1:2">
      <c r="A983">
        <v>5230882</v>
      </c>
      <c r="B983" t="s">
        <v>7230</v>
      </c>
    </row>
    <row r="984" spans="1:2">
      <c r="A984">
        <v>5230883</v>
      </c>
      <c r="B984" t="s">
        <v>7231</v>
      </c>
    </row>
    <row r="985" spans="1:2">
      <c r="A985">
        <v>5230884</v>
      </c>
      <c r="B985" t="s">
        <v>7232</v>
      </c>
    </row>
    <row r="986" spans="1:2">
      <c r="A986">
        <v>5230885</v>
      </c>
      <c r="B986" t="s">
        <v>7233</v>
      </c>
    </row>
    <row r="987" spans="1:2">
      <c r="A987">
        <v>5230886</v>
      </c>
      <c r="B987" t="s">
        <v>7234</v>
      </c>
    </row>
    <row r="988" spans="1:2">
      <c r="A988">
        <v>5230887</v>
      </c>
      <c r="B988" t="s">
        <v>7235</v>
      </c>
    </row>
    <row r="989" spans="1:2">
      <c r="A989">
        <v>5230888</v>
      </c>
      <c r="B989" t="s">
        <v>7236</v>
      </c>
    </row>
    <row r="990" spans="1:2">
      <c r="A990">
        <v>5230889</v>
      </c>
      <c r="B990" t="s">
        <v>7237</v>
      </c>
    </row>
    <row r="991" spans="1:2">
      <c r="A991">
        <v>5230891</v>
      </c>
      <c r="B991" t="s">
        <v>7238</v>
      </c>
    </row>
    <row r="992" spans="1:2">
      <c r="A992">
        <v>5230892</v>
      </c>
      <c r="B992" t="s">
        <v>7239</v>
      </c>
    </row>
    <row r="993" spans="1:2">
      <c r="A993">
        <v>5230893</v>
      </c>
      <c r="B993" t="s">
        <v>7240</v>
      </c>
    </row>
    <row r="994" spans="1:2">
      <c r="A994">
        <v>5230894</v>
      </c>
      <c r="B994" t="s">
        <v>7241</v>
      </c>
    </row>
    <row r="995" spans="1:2">
      <c r="A995">
        <v>5230895</v>
      </c>
      <c r="B995" t="s">
        <v>7242</v>
      </c>
    </row>
    <row r="996" spans="1:2">
      <c r="A996">
        <v>5230896</v>
      </c>
      <c r="B996" t="s">
        <v>7243</v>
      </c>
    </row>
    <row r="997" spans="1:2">
      <c r="A997">
        <v>5230897</v>
      </c>
      <c r="B997" t="s">
        <v>7244</v>
      </c>
    </row>
    <row r="998" spans="1:2">
      <c r="A998">
        <v>5230898</v>
      </c>
      <c r="B998" t="s">
        <v>7245</v>
      </c>
    </row>
    <row r="999" spans="1:2">
      <c r="A999">
        <v>5240000</v>
      </c>
      <c r="B999" t="s">
        <v>7246</v>
      </c>
    </row>
    <row r="1000" spans="1:2">
      <c r="A1000">
        <v>5240001</v>
      </c>
      <c r="B1000" t="s">
        <v>7247</v>
      </c>
    </row>
    <row r="1001" spans="1:2">
      <c r="A1001">
        <v>5240002</v>
      </c>
      <c r="B1001" t="s">
        <v>7248</v>
      </c>
    </row>
    <row r="1002" spans="1:2">
      <c r="A1002">
        <v>5240003</v>
      </c>
      <c r="B1002" t="s">
        <v>7249</v>
      </c>
    </row>
    <row r="1003" spans="1:2">
      <c r="A1003">
        <v>5240004</v>
      </c>
      <c r="B1003" t="s">
        <v>7250</v>
      </c>
    </row>
    <row r="1004" spans="1:2">
      <c r="A1004">
        <v>5240011</v>
      </c>
      <c r="B1004" t="s">
        <v>7251</v>
      </c>
    </row>
    <row r="1005" spans="1:2">
      <c r="A1005">
        <v>5240012</v>
      </c>
      <c r="B1005" t="s">
        <v>7252</v>
      </c>
    </row>
    <row r="1006" spans="1:2">
      <c r="A1006">
        <v>5240013</v>
      </c>
      <c r="B1006" t="s">
        <v>7253</v>
      </c>
    </row>
    <row r="1007" spans="1:2">
      <c r="A1007">
        <v>5240013</v>
      </c>
      <c r="B1007" t="s">
        <v>7254</v>
      </c>
    </row>
    <row r="1008" spans="1:2">
      <c r="A1008">
        <v>5240014</v>
      </c>
      <c r="B1008" t="s">
        <v>7255</v>
      </c>
    </row>
    <row r="1009" spans="1:2">
      <c r="A1009">
        <v>5240015</v>
      </c>
      <c r="B1009" t="s">
        <v>7256</v>
      </c>
    </row>
    <row r="1010" spans="1:2">
      <c r="A1010">
        <v>5240016</v>
      </c>
      <c r="B1010" t="s">
        <v>7257</v>
      </c>
    </row>
    <row r="1011" spans="1:2">
      <c r="A1011">
        <v>5240021</v>
      </c>
      <c r="B1011" t="s">
        <v>7258</v>
      </c>
    </row>
    <row r="1012" spans="1:2">
      <c r="A1012">
        <v>5240021</v>
      </c>
      <c r="B1012" t="s">
        <v>7259</v>
      </c>
    </row>
    <row r="1013" spans="1:2">
      <c r="A1013">
        <v>5240022</v>
      </c>
      <c r="B1013" t="s">
        <v>7260</v>
      </c>
    </row>
    <row r="1014" spans="1:2">
      <c r="A1014">
        <v>5240022</v>
      </c>
      <c r="B1014" t="s">
        <v>7261</v>
      </c>
    </row>
    <row r="1015" spans="1:2">
      <c r="A1015">
        <v>5240031</v>
      </c>
      <c r="B1015" t="s">
        <v>7262</v>
      </c>
    </row>
    <row r="1016" spans="1:2">
      <c r="A1016">
        <v>5240032</v>
      </c>
      <c r="B1016" t="s">
        <v>7263</v>
      </c>
    </row>
    <row r="1017" spans="1:2">
      <c r="A1017">
        <v>5240033</v>
      </c>
      <c r="B1017" t="s">
        <v>7264</v>
      </c>
    </row>
    <row r="1018" spans="1:2">
      <c r="A1018">
        <v>5240034</v>
      </c>
      <c r="B1018" t="s">
        <v>7265</v>
      </c>
    </row>
    <row r="1019" spans="1:2">
      <c r="A1019">
        <v>5240035</v>
      </c>
      <c r="B1019" t="s">
        <v>7266</v>
      </c>
    </row>
    <row r="1020" spans="1:2">
      <c r="A1020">
        <v>5240036</v>
      </c>
      <c r="B1020" t="s">
        <v>7267</v>
      </c>
    </row>
    <row r="1021" spans="1:2">
      <c r="A1021">
        <v>5240037</v>
      </c>
      <c r="B1021" t="s">
        <v>7268</v>
      </c>
    </row>
    <row r="1022" spans="1:2">
      <c r="A1022">
        <v>5240041</v>
      </c>
      <c r="B1022" t="s">
        <v>7269</v>
      </c>
    </row>
    <row r="1023" spans="1:2">
      <c r="A1023">
        <v>5240041</v>
      </c>
      <c r="B1023" t="s">
        <v>7270</v>
      </c>
    </row>
    <row r="1024" spans="1:2">
      <c r="A1024">
        <v>5240042</v>
      </c>
      <c r="B1024" t="s">
        <v>7271</v>
      </c>
    </row>
    <row r="1025" spans="1:2">
      <c r="A1025">
        <v>5240043</v>
      </c>
      <c r="B1025" t="s">
        <v>7272</v>
      </c>
    </row>
    <row r="1026" spans="1:2">
      <c r="A1026">
        <v>5240044</v>
      </c>
      <c r="B1026" t="s">
        <v>7273</v>
      </c>
    </row>
    <row r="1027" spans="1:2">
      <c r="A1027">
        <v>5240045</v>
      </c>
      <c r="B1027" t="s">
        <v>7274</v>
      </c>
    </row>
    <row r="1028" spans="1:2">
      <c r="A1028">
        <v>5240046</v>
      </c>
      <c r="B1028" t="s">
        <v>7275</v>
      </c>
    </row>
    <row r="1029" spans="1:2">
      <c r="A1029">
        <v>5240046</v>
      </c>
      <c r="B1029" t="s">
        <v>7276</v>
      </c>
    </row>
    <row r="1030" spans="1:2">
      <c r="A1030">
        <v>5240051</v>
      </c>
      <c r="B1030" t="s">
        <v>7277</v>
      </c>
    </row>
    <row r="1031" spans="1:2">
      <c r="A1031">
        <v>5240052</v>
      </c>
      <c r="B1031" t="s">
        <v>7278</v>
      </c>
    </row>
    <row r="1032" spans="1:2">
      <c r="A1032">
        <v>5240053</v>
      </c>
      <c r="B1032" t="s">
        <v>7279</v>
      </c>
    </row>
    <row r="1033" spans="1:2">
      <c r="A1033">
        <v>5240054</v>
      </c>
      <c r="B1033" t="s">
        <v>7280</v>
      </c>
    </row>
    <row r="1034" spans="1:2">
      <c r="A1034">
        <v>5240055</v>
      </c>
      <c r="B1034" t="s">
        <v>7281</v>
      </c>
    </row>
    <row r="1035" spans="1:2">
      <c r="A1035">
        <v>5240061</v>
      </c>
      <c r="B1035" t="s">
        <v>7282</v>
      </c>
    </row>
    <row r="1036" spans="1:2">
      <c r="A1036">
        <v>5240062</v>
      </c>
      <c r="B1036" t="s">
        <v>7283</v>
      </c>
    </row>
    <row r="1037" spans="1:2">
      <c r="A1037">
        <v>5240063</v>
      </c>
      <c r="B1037" t="s">
        <v>7284</v>
      </c>
    </row>
    <row r="1038" spans="1:2">
      <c r="A1038">
        <v>5240064</v>
      </c>
      <c r="B1038" t="s">
        <v>7285</v>
      </c>
    </row>
    <row r="1039" spans="1:2">
      <c r="A1039">
        <v>5240065</v>
      </c>
      <c r="B1039" t="s">
        <v>7286</v>
      </c>
    </row>
    <row r="1040" spans="1:2">
      <c r="A1040">
        <v>5240101</v>
      </c>
      <c r="B1040" t="s">
        <v>7287</v>
      </c>
    </row>
    <row r="1041" spans="1:2">
      <c r="A1041">
        <v>5240102</v>
      </c>
      <c r="B1041" t="s">
        <v>7288</v>
      </c>
    </row>
    <row r="1042" spans="1:2">
      <c r="A1042">
        <v>5240103</v>
      </c>
      <c r="B1042" t="s">
        <v>7289</v>
      </c>
    </row>
    <row r="1043" spans="1:2">
      <c r="A1043">
        <v>5240104</v>
      </c>
      <c r="B1043" t="s">
        <v>7290</v>
      </c>
    </row>
    <row r="1044" spans="1:2">
      <c r="A1044">
        <v>5240201</v>
      </c>
      <c r="B1044" t="s">
        <v>7291</v>
      </c>
    </row>
    <row r="1045" spans="1:2">
      <c r="A1045">
        <v>5240202</v>
      </c>
      <c r="B1045" t="s">
        <v>7292</v>
      </c>
    </row>
    <row r="1046" spans="1:2">
      <c r="A1046">
        <v>5240203</v>
      </c>
      <c r="B1046" t="s">
        <v>7293</v>
      </c>
    </row>
    <row r="1047" spans="1:2">
      <c r="A1047">
        <v>5240211</v>
      </c>
      <c r="B1047" t="s">
        <v>7294</v>
      </c>
    </row>
    <row r="1048" spans="1:2">
      <c r="A1048">
        <v>5240212</v>
      </c>
      <c r="B1048" t="s">
        <v>7295</v>
      </c>
    </row>
    <row r="1049" spans="1:2">
      <c r="A1049">
        <v>5240213</v>
      </c>
      <c r="B1049" t="s">
        <v>7296</v>
      </c>
    </row>
    <row r="1050" spans="1:2">
      <c r="A1050">
        <v>5240214</v>
      </c>
      <c r="B1050" t="s">
        <v>7297</v>
      </c>
    </row>
    <row r="1051" spans="1:2">
      <c r="A1051">
        <v>5240215</v>
      </c>
      <c r="B1051" t="s">
        <v>7298</v>
      </c>
    </row>
    <row r="1052" spans="1:2">
      <c r="A1052">
        <v>5250000</v>
      </c>
      <c r="B1052" t="s">
        <v>7299</v>
      </c>
    </row>
    <row r="1053" spans="1:2">
      <c r="A1053">
        <v>5250001</v>
      </c>
      <c r="B1053" t="s">
        <v>7300</v>
      </c>
    </row>
    <row r="1054" spans="1:2">
      <c r="A1054">
        <v>5250002</v>
      </c>
      <c r="B1054" t="s">
        <v>7301</v>
      </c>
    </row>
    <row r="1055" spans="1:2">
      <c r="A1055">
        <v>5250003</v>
      </c>
      <c r="B1055" t="s">
        <v>7302</v>
      </c>
    </row>
    <row r="1056" spans="1:2">
      <c r="A1056">
        <v>5250004</v>
      </c>
      <c r="B1056" t="s">
        <v>7303</v>
      </c>
    </row>
    <row r="1057" spans="1:2">
      <c r="A1057">
        <v>5250005</v>
      </c>
      <c r="B1057" t="s">
        <v>7304</v>
      </c>
    </row>
    <row r="1058" spans="1:2">
      <c r="A1058">
        <v>5250006</v>
      </c>
      <c r="B1058" t="s">
        <v>7305</v>
      </c>
    </row>
    <row r="1059" spans="1:2">
      <c r="A1059">
        <v>5250007</v>
      </c>
      <c r="B1059" t="s">
        <v>7306</v>
      </c>
    </row>
    <row r="1060" spans="1:2">
      <c r="A1060">
        <v>5250011</v>
      </c>
      <c r="B1060" t="s">
        <v>7307</v>
      </c>
    </row>
    <row r="1061" spans="1:2">
      <c r="A1061">
        <v>5250012</v>
      </c>
      <c r="B1061" t="s">
        <v>7308</v>
      </c>
    </row>
    <row r="1062" spans="1:2">
      <c r="A1062">
        <v>5250013</v>
      </c>
      <c r="B1062" t="s">
        <v>7309</v>
      </c>
    </row>
    <row r="1063" spans="1:2">
      <c r="A1063">
        <v>5250014</v>
      </c>
      <c r="B1063" t="s">
        <v>7310</v>
      </c>
    </row>
    <row r="1064" spans="1:2">
      <c r="A1064">
        <v>5250015</v>
      </c>
      <c r="B1064" t="s">
        <v>7311</v>
      </c>
    </row>
    <row r="1065" spans="1:2">
      <c r="A1065">
        <v>5250016</v>
      </c>
      <c r="B1065" t="s">
        <v>7312</v>
      </c>
    </row>
    <row r="1066" spans="1:2">
      <c r="A1066">
        <v>5250021</v>
      </c>
      <c r="B1066" t="s">
        <v>7313</v>
      </c>
    </row>
    <row r="1067" spans="1:2">
      <c r="A1067">
        <v>5250022</v>
      </c>
      <c r="B1067" t="s">
        <v>7314</v>
      </c>
    </row>
    <row r="1068" spans="1:2">
      <c r="A1068">
        <v>5250023</v>
      </c>
      <c r="B1068" t="s">
        <v>7315</v>
      </c>
    </row>
    <row r="1069" spans="1:2">
      <c r="A1069">
        <v>5250024</v>
      </c>
      <c r="B1069" t="s">
        <v>7316</v>
      </c>
    </row>
    <row r="1070" spans="1:2">
      <c r="A1070">
        <v>5250025</v>
      </c>
      <c r="B1070" t="s">
        <v>7317</v>
      </c>
    </row>
    <row r="1071" spans="1:2">
      <c r="A1071">
        <v>5250026</v>
      </c>
      <c r="B1071" t="s">
        <v>7318</v>
      </c>
    </row>
    <row r="1072" spans="1:2">
      <c r="A1072">
        <v>5250027</v>
      </c>
      <c r="B1072" t="s">
        <v>7319</v>
      </c>
    </row>
    <row r="1073" spans="1:2">
      <c r="A1073">
        <v>5250028</v>
      </c>
      <c r="B1073" t="s">
        <v>7320</v>
      </c>
    </row>
    <row r="1074" spans="1:2">
      <c r="A1074">
        <v>5250029</v>
      </c>
      <c r="B1074" t="s">
        <v>7321</v>
      </c>
    </row>
    <row r="1075" spans="1:2">
      <c r="A1075">
        <v>5250031</v>
      </c>
      <c r="B1075" t="s">
        <v>7322</v>
      </c>
    </row>
    <row r="1076" spans="1:2">
      <c r="A1076">
        <v>5250032</v>
      </c>
      <c r="B1076" t="s">
        <v>7323</v>
      </c>
    </row>
    <row r="1077" spans="1:2">
      <c r="A1077">
        <v>5250033</v>
      </c>
      <c r="B1077" t="s">
        <v>7324</v>
      </c>
    </row>
    <row r="1078" spans="1:2">
      <c r="A1078">
        <v>5250034</v>
      </c>
      <c r="B1078" t="s">
        <v>7325</v>
      </c>
    </row>
    <row r="1079" spans="1:2">
      <c r="A1079">
        <v>5250035</v>
      </c>
      <c r="B1079" t="s">
        <v>7326</v>
      </c>
    </row>
    <row r="1080" spans="1:2">
      <c r="A1080">
        <v>5250036</v>
      </c>
      <c r="B1080" t="s">
        <v>7327</v>
      </c>
    </row>
    <row r="1081" spans="1:2">
      <c r="A1081">
        <v>5250037</v>
      </c>
      <c r="B1081" t="s">
        <v>7328</v>
      </c>
    </row>
    <row r="1082" spans="1:2">
      <c r="A1082">
        <v>5250041</v>
      </c>
      <c r="B1082" t="s">
        <v>7329</v>
      </c>
    </row>
    <row r="1083" spans="1:2">
      <c r="A1083">
        <v>5250042</v>
      </c>
      <c r="B1083" t="s">
        <v>7330</v>
      </c>
    </row>
    <row r="1084" spans="1:2">
      <c r="A1084">
        <v>5250043</v>
      </c>
      <c r="B1084" t="s">
        <v>7331</v>
      </c>
    </row>
    <row r="1085" spans="1:2">
      <c r="A1085">
        <v>5250044</v>
      </c>
      <c r="B1085" t="s">
        <v>7332</v>
      </c>
    </row>
    <row r="1086" spans="1:2">
      <c r="A1086">
        <v>5250045</v>
      </c>
      <c r="B1086" t="s">
        <v>7333</v>
      </c>
    </row>
    <row r="1087" spans="1:2">
      <c r="A1087">
        <v>5250046</v>
      </c>
      <c r="B1087" t="s">
        <v>7334</v>
      </c>
    </row>
    <row r="1088" spans="1:2">
      <c r="A1088">
        <v>5250050</v>
      </c>
      <c r="B1088" t="s">
        <v>7335</v>
      </c>
    </row>
    <row r="1089" spans="1:2">
      <c r="A1089">
        <v>5250051</v>
      </c>
      <c r="B1089" t="s">
        <v>7336</v>
      </c>
    </row>
    <row r="1090" spans="1:2">
      <c r="A1090">
        <v>5250052</v>
      </c>
      <c r="B1090" t="s">
        <v>7337</v>
      </c>
    </row>
    <row r="1091" spans="1:2">
      <c r="A1091">
        <v>5250053</v>
      </c>
      <c r="B1091" t="s">
        <v>7338</v>
      </c>
    </row>
    <row r="1092" spans="1:2">
      <c r="A1092">
        <v>5250054</v>
      </c>
      <c r="B1092" t="s">
        <v>7339</v>
      </c>
    </row>
    <row r="1093" spans="1:2">
      <c r="A1093">
        <v>5250055</v>
      </c>
      <c r="B1093" t="s">
        <v>7340</v>
      </c>
    </row>
    <row r="1094" spans="1:2">
      <c r="A1094">
        <v>5250056</v>
      </c>
      <c r="B1094" t="s">
        <v>7341</v>
      </c>
    </row>
    <row r="1095" spans="1:2">
      <c r="A1095">
        <v>5250057</v>
      </c>
      <c r="B1095" t="s">
        <v>7342</v>
      </c>
    </row>
    <row r="1096" spans="1:2">
      <c r="A1096">
        <v>5250058</v>
      </c>
      <c r="B1096" t="s">
        <v>7343</v>
      </c>
    </row>
    <row r="1097" spans="1:2">
      <c r="A1097">
        <v>5250059</v>
      </c>
      <c r="B1097" t="s">
        <v>7344</v>
      </c>
    </row>
    <row r="1098" spans="1:2">
      <c r="A1098">
        <v>5250061</v>
      </c>
      <c r="B1098" t="s">
        <v>7345</v>
      </c>
    </row>
    <row r="1099" spans="1:2">
      <c r="A1099">
        <v>5250062</v>
      </c>
      <c r="B1099" t="s">
        <v>7346</v>
      </c>
    </row>
    <row r="1100" spans="1:2">
      <c r="A1100">
        <v>5250063</v>
      </c>
      <c r="B1100" t="s">
        <v>7347</v>
      </c>
    </row>
    <row r="1101" spans="1:2">
      <c r="A1101">
        <v>5250064</v>
      </c>
      <c r="B1101" t="s">
        <v>7348</v>
      </c>
    </row>
    <row r="1102" spans="1:2">
      <c r="A1102">
        <v>5250065</v>
      </c>
      <c r="B1102" t="s">
        <v>7349</v>
      </c>
    </row>
    <row r="1103" spans="1:2">
      <c r="A1103">
        <v>5250066</v>
      </c>
      <c r="B1103" t="s">
        <v>7350</v>
      </c>
    </row>
    <row r="1104" spans="1:2">
      <c r="A1104">
        <v>5250067</v>
      </c>
      <c r="B1104" t="s">
        <v>7351</v>
      </c>
    </row>
    <row r="1105" spans="1:2">
      <c r="A1105">
        <v>5250071</v>
      </c>
      <c r="B1105" t="s">
        <v>7352</v>
      </c>
    </row>
    <row r="1106" spans="1:2">
      <c r="A1106">
        <v>5250072</v>
      </c>
      <c r="B1106" t="s">
        <v>7353</v>
      </c>
    </row>
    <row r="1107" spans="1:2">
      <c r="A1107">
        <v>5260000</v>
      </c>
      <c r="B1107" t="s">
        <v>7354</v>
      </c>
    </row>
    <row r="1108" spans="1:2">
      <c r="A1108">
        <v>5260001</v>
      </c>
      <c r="B1108" t="s">
        <v>7355</v>
      </c>
    </row>
    <row r="1109" spans="1:2">
      <c r="A1109">
        <v>5260002</v>
      </c>
      <c r="B1109" t="s">
        <v>7356</v>
      </c>
    </row>
    <row r="1110" spans="1:2">
      <c r="A1110">
        <v>5260003</v>
      </c>
      <c r="B1110" t="s">
        <v>7357</v>
      </c>
    </row>
    <row r="1111" spans="1:2">
      <c r="A1111">
        <v>5260004</v>
      </c>
      <c r="B1111" t="s">
        <v>7358</v>
      </c>
    </row>
    <row r="1112" spans="1:2">
      <c r="A1112">
        <v>5260005</v>
      </c>
      <c r="B1112" t="s">
        <v>7359</v>
      </c>
    </row>
    <row r="1113" spans="1:2">
      <c r="A1113">
        <v>5260011</v>
      </c>
      <c r="B1113" t="s">
        <v>7360</v>
      </c>
    </row>
    <row r="1114" spans="1:2">
      <c r="A1114">
        <v>5260012</v>
      </c>
      <c r="B1114" t="s">
        <v>7361</v>
      </c>
    </row>
    <row r="1115" spans="1:2">
      <c r="A1115">
        <v>5260013</v>
      </c>
      <c r="B1115" t="s">
        <v>7362</v>
      </c>
    </row>
    <row r="1116" spans="1:2">
      <c r="A1116">
        <v>5260014</v>
      </c>
      <c r="B1116" t="s">
        <v>7363</v>
      </c>
    </row>
    <row r="1117" spans="1:2">
      <c r="A1117">
        <v>5260015</v>
      </c>
      <c r="B1117" t="s">
        <v>7364</v>
      </c>
    </row>
    <row r="1118" spans="1:2">
      <c r="A1118">
        <v>5260016</v>
      </c>
      <c r="B1118" t="s">
        <v>7365</v>
      </c>
    </row>
    <row r="1119" spans="1:2">
      <c r="A1119">
        <v>5260017</v>
      </c>
      <c r="B1119" t="s">
        <v>7366</v>
      </c>
    </row>
    <row r="1120" spans="1:2">
      <c r="A1120">
        <v>5260018</v>
      </c>
      <c r="B1120" t="s">
        <v>7367</v>
      </c>
    </row>
    <row r="1121" spans="1:2">
      <c r="A1121">
        <v>5260021</v>
      </c>
      <c r="B1121" t="s">
        <v>7368</v>
      </c>
    </row>
    <row r="1122" spans="1:2">
      <c r="A1122">
        <v>5260022</v>
      </c>
      <c r="B1122" t="s">
        <v>7369</v>
      </c>
    </row>
    <row r="1123" spans="1:2">
      <c r="A1123">
        <v>5260023</v>
      </c>
      <c r="B1123" t="s">
        <v>7370</v>
      </c>
    </row>
    <row r="1124" spans="1:2">
      <c r="A1124">
        <v>5260024</v>
      </c>
      <c r="B1124" t="s">
        <v>7371</v>
      </c>
    </row>
    <row r="1125" spans="1:2">
      <c r="A1125">
        <v>5260025</v>
      </c>
      <c r="B1125" t="s">
        <v>7372</v>
      </c>
    </row>
    <row r="1126" spans="1:2">
      <c r="A1126">
        <v>5260031</v>
      </c>
      <c r="B1126" t="s">
        <v>7373</v>
      </c>
    </row>
    <row r="1127" spans="1:2">
      <c r="A1127">
        <v>5260032</v>
      </c>
      <c r="B1127" t="s">
        <v>7374</v>
      </c>
    </row>
    <row r="1128" spans="1:2">
      <c r="A1128">
        <v>5260033</v>
      </c>
      <c r="B1128" t="s">
        <v>7375</v>
      </c>
    </row>
    <row r="1129" spans="1:2">
      <c r="A1129">
        <v>5260034</v>
      </c>
      <c r="B1129" t="s">
        <v>7376</v>
      </c>
    </row>
    <row r="1130" spans="1:2">
      <c r="A1130">
        <v>5260035</v>
      </c>
      <c r="B1130" t="s">
        <v>7377</v>
      </c>
    </row>
    <row r="1131" spans="1:2">
      <c r="A1131">
        <v>5260036</v>
      </c>
      <c r="B1131" t="s">
        <v>7378</v>
      </c>
    </row>
    <row r="1132" spans="1:2">
      <c r="A1132">
        <v>5260037</v>
      </c>
      <c r="B1132" t="s">
        <v>7379</v>
      </c>
    </row>
    <row r="1133" spans="1:2">
      <c r="A1133">
        <v>5260041</v>
      </c>
      <c r="B1133" t="s">
        <v>7380</v>
      </c>
    </row>
    <row r="1134" spans="1:2">
      <c r="A1134">
        <v>5260042</v>
      </c>
      <c r="B1134" t="s">
        <v>7381</v>
      </c>
    </row>
    <row r="1135" spans="1:2">
      <c r="A1135">
        <v>5260043</v>
      </c>
      <c r="B1135" t="s">
        <v>7382</v>
      </c>
    </row>
    <row r="1136" spans="1:2">
      <c r="A1136">
        <v>5260044</v>
      </c>
      <c r="B1136" t="s">
        <v>7383</v>
      </c>
    </row>
    <row r="1137" spans="1:2">
      <c r="A1137">
        <v>5260045</v>
      </c>
      <c r="B1137" t="s">
        <v>7384</v>
      </c>
    </row>
    <row r="1138" spans="1:2">
      <c r="A1138">
        <v>5260046</v>
      </c>
      <c r="B1138" t="s">
        <v>7385</v>
      </c>
    </row>
    <row r="1139" spans="1:2">
      <c r="A1139">
        <v>5260047</v>
      </c>
      <c r="B1139" t="s">
        <v>7386</v>
      </c>
    </row>
    <row r="1140" spans="1:2">
      <c r="A1140">
        <v>5260051</v>
      </c>
      <c r="B1140" t="s">
        <v>7387</v>
      </c>
    </row>
    <row r="1141" spans="1:2">
      <c r="A1141">
        <v>5260052</v>
      </c>
      <c r="B1141" t="s">
        <v>7388</v>
      </c>
    </row>
    <row r="1142" spans="1:2">
      <c r="A1142">
        <v>5260053</v>
      </c>
      <c r="B1142" t="s">
        <v>7389</v>
      </c>
    </row>
    <row r="1143" spans="1:2">
      <c r="A1143">
        <v>5260054</v>
      </c>
      <c r="B1143" t="s">
        <v>7390</v>
      </c>
    </row>
    <row r="1144" spans="1:2">
      <c r="A1144">
        <v>5260055</v>
      </c>
      <c r="B1144" t="s">
        <v>7391</v>
      </c>
    </row>
    <row r="1145" spans="1:2">
      <c r="A1145">
        <v>5260056</v>
      </c>
      <c r="B1145" t="s">
        <v>7392</v>
      </c>
    </row>
    <row r="1146" spans="1:2">
      <c r="A1146">
        <v>5260057</v>
      </c>
      <c r="B1146" t="s">
        <v>7393</v>
      </c>
    </row>
    <row r="1147" spans="1:2">
      <c r="A1147">
        <v>5260058</v>
      </c>
      <c r="B1147" t="s">
        <v>7394</v>
      </c>
    </row>
    <row r="1148" spans="1:2">
      <c r="A1148">
        <v>5260059</v>
      </c>
      <c r="B1148" t="s">
        <v>7395</v>
      </c>
    </row>
    <row r="1149" spans="1:2">
      <c r="A1149">
        <v>5260061</v>
      </c>
      <c r="B1149" t="s">
        <v>7396</v>
      </c>
    </row>
    <row r="1150" spans="1:2">
      <c r="A1150">
        <v>5260062</v>
      </c>
      <c r="B1150" t="s">
        <v>7397</v>
      </c>
    </row>
    <row r="1151" spans="1:2">
      <c r="A1151">
        <v>5260063</v>
      </c>
      <c r="B1151" t="s">
        <v>7398</v>
      </c>
    </row>
    <row r="1152" spans="1:2">
      <c r="A1152">
        <v>5260064</v>
      </c>
      <c r="B1152" t="s">
        <v>7399</v>
      </c>
    </row>
    <row r="1153" spans="1:2">
      <c r="A1153">
        <v>5260065</v>
      </c>
      <c r="B1153" t="s">
        <v>7400</v>
      </c>
    </row>
    <row r="1154" spans="1:2">
      <c r="A1154">
        <v>5260066</v>
      </c>
      <c r="B1154" t="s">
        <v>7401</v>
      </c>
    </row>
    <row r="1155" spans="1:2">
      <c r="A1155">
        <v>5260067</v>
      </c>
      <c r="B1155" t="s">
        <v>7402</v>
      </c>
    </row>
    <row r="1156" spans="1:2">
      <c r="A1156">
        <v>5260068</v>
      </c>
      <c r="B1156" t="s">
        <v>7403</v>
      </c>
    </row>
    <row r="1157" spans="1:2">
      <c r="A1157">
        <v>5260101</v>
      </c>
      <c r="B1157" t="s">
        <v>7404</v>
      </c>
    </row>
    <row r="1158" spans="1:2">
      <c r="A1158">
        <v>5260102</v>
      </c>
      <c r="B1158" t="s">
        <v>7405</v>
      </c>
    </row>
    <row r="1159" spans="1:2">
      <c r="A1159">
        <v>5260103</v>
      </c>
      <c r="B1159" t="s">
        <v>7406</v>
      </c>
    </row>
    <row r="1160" spans="1:2">
      <c r="A1160">
        <v>5260104</v>
      </c>
      <c r="B1160" t="s">
        <v>7407</v>
      </c>
    </row>
    <row r="1161" spans="1:2">
      <c r="A1161">
        <v>5260105</v>
      </c>
      <c r="B1161" t="s">
        <v>7408</v>
      </c>
    </row>
    <row r="1162" spans="1:2">
      <c r="A1162">
        <v>5260106</v>
      </c>
      <c r="B1162" t="s">
        <v>7409</v>
      </c>
    </row>
    <row r="1163" spans="1:2">
      <c r="A1163">
        <v>5260107</v>
      </c>
      <c r="B1163" t="s">
        <v>7410</v>
      </c>
    </row>
    <row r="1164" spans="1:2">
      <c r="A1164">
        <v>5260108</v>
      </c>
      <c r="B1164" t="s">
        <v>7411</v>
      </c>
    </row>
    <row r="1165" spans="1:2">
      <c r="A1165">
        <v>5260111</v>
      </c>
      <c r="B1165" t="s">
        <v>7412</v>
      </c>
    </row>
    <row r="1166" spans="1:2">
      <c r="A1166">
        <v>5260112</v>
      </c>
      <c r="B1166" t="s">
        <v>7413</v>
      </c>
    </row>
    <row r="1167" spans="1:2">
      <c r="A1167">
        <v>5260113</v>
      </c>
      <c r="B1167" t="s">
        <v>7414</v>
      </c>
    </row>
    <row r="1168" spans="1:2">
      <c r="A1168">
        <v>5260114</v>
      </c>
      <c r="B1168" t="s">
        <v>7415</v>
      </c>
    </row>
    <row r="1169" spans="1:2">
      <c r="A1169">
        <v>5260115</v>
      </c>
      <c r="B1169" t="s">
        <v>7416</v>
      </c>
    </row>
    <row r="1170" spans="1:2">
      <c r="A1170">
        <v>5260116</v>
      </c>
      <c r="B1170" t="s">
        <v>7417</v>
      </c>
    </row>
    <row r="1171" spans="1:2">
      <c r="A1171">
        <v>5260121</v>
      </c>
      <c r="B1171" t="s">
        <v>7418</v>
      </c>
    </row>
    <row r="1172" spans="1:2">
      <c r="A1172">
        <v>5260122</v>
      </c>
      <c r="B1172" t="s">
        <v>7419</v>
      </c>
    </row>
    <row r="1173" spans="1:2">
      <c r="A1173">
        <v>5260123</v>
      </c>
      <c r="B1173" t="s">
        <v>7420</v>
      </c>
    </row>
    <row r="1174" spans="1:2">
      <c r="A1174">
        <v>5260124</v>
      </c>
      <c r="B1174" t="s">
        <v>7421</v>
      </c>
    </row>
    <row r="1175" spans="1:2">
      <c r="A1175">
        <v>5260125</v>
      </c>
      <c r="B1175" t="s">
        <v>7422</v>
      </c>
    </row>
    <row r="1176" spans="1:2">
      <c r="A1176">
        <v>5260126</v>
      </c>
      <c r="B1176" t="s">
        <v>7423</v>
      </c>
    </row>
    <row r="1177" spans="1:2">
      <c r="A1177">
        <v>5260131</v>
      </c>
      <c r="B1177" t="s">
        <v>7424</v>
      </c>
    </row>
    <row r="1178" spans="1:2">
      <c r="A1178">
        <v>5260132</v>
      </c>
      <c r="B1178" t="s">
        <v>7425</v>
      </c>
    </row>
    <row r="1179" spans="1:2">
      <c r="A1179">
        <v>5260133</v>
      </c>
      <c r="B1179" t="s">
        <v>7426</v>
      </c>
    </row>
    <row r="1180" spans="1:2">
      <c r="A1180">
        <v>5260134</v>
      </c>
      <c r="B1180" t="s">
        <v>7427</v>
      </c>
    </row>
    <row r="1181" spans="1:2">
      <c r="A1181">
        <v>5260135</v>
      </c>
      <c r="B1181" t="s">
        <v>7428</v>
      </c>
    </row>
    <row r="1182" spans="1:2">
      <c r="A1182">
        <v>5260201</v>
      </c>
      <c r="B1182" t="s">
        <v>7429</v>
      </c>
    </row>
    <row r="1183" spans="1:2">
      <c r="A1183">
        <v>5260202</v>
      </c>
      <c r="B1183" t="s">
        <v>7430</v>
      </c>
    </row>
    <row r="1184" spans="1:2">
      <c r="A1184">
        <v>5260203</v>
      </c>
      <c r="B1184" t="s">
        <v>7431</v>
      </c>
    </row>
    <row r="1185" spans="1:2">
      <c r="A1185">
        <v>5260204</v>
      </c>
      <c r="B1185" t="s">
        <v>7432</v>
      </c>
    </row>
    <row r="1186" spans="1:2">
      <c r="A1186">
        <v>5260205</v>
      </c>
      <c r="B1186" t="s">
        <v>7433</v>
      </c>
    </row>
    <row r="1187" spans="1:2">
      <c r="A1187">
        <v>5260206</v>
      </c>
      <c r="B1187" t="s">
        <v>7434</v>
      </c>
    </row>
    <row r="1188" spans="1:2">
      <c r="A1188">
        <v>5260207</v>
      </c>
      <c r="B1188" t="s">
        <v>7435</v>
      </c>
    </row>
    <row r="1189" spans="1:2">
      <c r="A1189">
        <v>5260208</v>
      </c>
      <c r="B1189" t="s">
        <v>7436</v>
      </c>
    </row>
    <row r="1190" spans="1:2">
      <c r="A1190">
        <v>5260209</v>
      </c>
      <c r="B1190" t="s">
        <v>7437</v>
      </c>
    </row>
    <row r="1191" spans="1:2">
      <c r="A1191">
        <v>5260211</v>
      </c>
      <c r="B1191" t="s">
        <v>7438</v>
      </c>
    </row>
    <row r="1192" spans="1:2">
      <c r="A1192">
        <v>5260212</v>
      </c>
      <c r="B1192" t="s">
        <v>7439</v>
      </c>
    </row>
    <row r="1193" spans="1:2">
      <c r="A1193">
        <v>5260213</v>
      </c>
      <c r="B1193" t="s">
        <v>7440</v>
      </c>
    </row>
    <row r="1194" spans="1:2">
      <c r="A1194">
        <v>5260214</v>
      </c>
      <c r="B1194" t="s">
        <v>7441</v>
      </c>
    </row>
    <row r="1195" spans="1:2">
      <c r="A1195">
        <v>5260215</v>
      </c>
      <c r="B1195" t="s">
        <v>7442</v>
      </c>
    </row>
    <row r="1196" spans="1:2">
      <c r="A1196">
        <v>5260216</v>
      </c>
      <c r="B1196" t="s">
        <v>7443</v>
      </c>
    </row>
    <row r="1197" spans="1:2">
      <c r="A1197">
        <v>5260217</v>
      </c>
      <c r="B1197" t="s">
        <v>7444</v>
      </c>
    </row>
    <row r="1198" spans="1:2">
      <c r="A1198">
        <v>5260221</v>
      </c>
      <c r="B1198" t="s">
        <v>7445</v>
      </c>
    </row>
    <row r="1199" spans="1:2">
      <c r="A1199">
        <v>5260222</v>
      </c>
      <c r="B1199" t="s">
        <v>7446</v>
      </c>
    </row>
    <row r="1200" spans="1:2">
      <c r="A1200">
        <v>5260223</v>
      </c>
      <c r="B1200" t="s">
        <v>7447</v>
      </c>
    </row>
    <row r="1201" spans="1:2">
      <c r="A1201">
        <v>5260224</v>
      </c>
      <c r="B1201" t="s">
        <v>7448</v>
      </c>
    </row>
    <row r="1202" spans="1:2">
      <c r="A1202">
        <v>5260225</v>
      </c>
      <c r="B1202" t="s">
        <v>7449</v>
      </c>
    </row>
    <row r="1203" spans="1:2">
      <c r="A1203">
        <v>5260226</v>
      </c>
      <c r="B1203" t="s">
        <v>7450</v>
      </c>
    </row>
    <row r="1204" spans="1:2">
      <c r="A1204">
        <v>5260227</v>
      </c>
      <c r="B1204" t="s">
        <v>7451</v>
      </c>
    </row>
    <row r="1205" spans="1:2">
      <c r="A1205">
        <v>5260231</v>
      </c>
      <c r="B1205" t="s">
        <v>7452</v>
      </c>
    </row>
    <row r="1206" spans="1:2">
      <c r="A1206">
        <v>5260232</v>
      </c>
      <c r="B1206" t="s">
        <v>7453</v>
      </c>
    </row>
    <row r="1207" spans="1:2">
      <c r="A1207">
        <v>5260233</v>
      </c>
      <c r="B1207" t="s">
        <v>7454</v>
      </c>
    </row>
    <row r="1208" spans="1:2">
      <c r="A1208">
        <v>5260234</v>
      </c>
      <c r="B1208" t="s">
        <v>7455</v>
      </c>
    </row>
    <row r="1209" spans="1:2">
      <c r="A1209">
        <v>5260235</v>
      </c>
      <c r="B1209" t="s">
        <v>7456</v>
      </c>
    </row>
    <row r="1210" spans="1:2">
      <c r="A1210">
        <v>5260236</v>
      </c>
      <c r="B1210" t="s">
        <v>7457</v>
      </c>
    </row>
    <row r="1211" spans="1:2">
      <c r="A1211">
        <v>5260241</v>
      </c>
      <c r="B1211" t="s">
        <v>7458</v>
      </c>
    </row>
    <row r="1212" spans="1:2">
      <c r="A1212">
        <v>5260242</v>
      </c>
      <c r="B1212" t="s">
        <v>7459</v>
      </c>
    </row>
    <row r="1213" spans="1:2">
      <c r="A1213">
        <v>5260243</v>
      </c>
      <c r="B1213" t="s">
        <v>7460</v>
      </c>
    </row>
    <row r="1214" spans="1:2">
      <c r="A1214">
        <v>5260244</v>
      </c>
      <c r="B1214" t="s">
        <v>7461</v>
      </c>
    </row>
    <row r="1215" spans="1:2">
      <c r="A1215">
        <v>5260245</v>
      </c>
      <c r="B1215" t="s">
        <v>7462</v>
      </c>
    </row>
    <row r="1216" spans="1:2">
      <c r="A1216">
        <v>5260246</v>
      </c>
      <c r="B1216" t="s">
        <v>7463</v>
      </c>
    </row>
    <row r="1217" spans="1:2">
      <c r="A1217">
        <v>5260251</v>
      </c>
      <c r="B1217" t="s">
        <v>7464</v>
      </c>
    </row>
    <row r="1218" spans="1:2">
      <c r="A1218">
        <v>5260252</v>
      </c>
      <c r="B1218" t="s">
        <v>7465</v>
      </c>
    </row>
    <row r="1219" spans="1:2">
      <c r="A1219">
        <v>5260253</v>
      </c>
      <c r="B1219" t="s">
        <v>7466</v>
      </c>
    </row>
    <row r="1220" spans="1:2">
      <c r="A1220">
        <v>5260254</v>
      </c>
      <c r="B1220" t="s">
        <v>7467</v>
      </c>
    </row>
    <row r="1221" spans="1:2">
      <c r="A1221">
        <v>5260255</v>
      </c>
      <c r="B1221" t="s">
        <v>7468</v>
      </c>
    </row>
    <row r="1222" spans="1:2">
      <c r="A1222">
        <v>5260256</v>
      </c>
      <c r="B1222" t="s">
        <v>7469</v>
      </c>
    </row>
    <row r="1223" spans="1:2">
      <c r="A1223">
        <v>5260257</v>
      </c>
      <c r="B1223" t="s">
        <v>7470</v>
      </c>
    </row>
    <row r="1224" spans="1:2">
      <c r="A1224">
        <v>5260261</v>
      </c>
      <c r="B1224" t="s">
        <v>7471</v>
      </c>
    </row>
    <row r="1225" spans="1:2">
      <c r="A1225">
        <v>5260262</v>
      </c>
      <c r="B1225" t="s">
        <v>7472</v>
      </c>
    </row>
    <row r="1226" spans="1:2">
      <c r="A1226">
        <v>5260263</v>
      </c>
      <c r="B1226" t="s">
        <v>7473</v>
      </c>
    </row>
    <row r="1227" spans="1:2">
      <c r="A1227">
        <v>5260264</v>
      </c>
      <c r="B1227" t="s">
        <v>7474</v>
      </c>
    </row>
    <row r="1228" spans="1:2">
      <c r="A1228">
        <v>5260265</v>
      </c>
      <c r="B1228" t="s">
        <v>7475</v>
      </c>
    </row>
    <row r="1229" spans="1:2">
      <c r="A1229">
        <v>5260266</v>
      </c>
      <c r="B1229" t="s">
        <v>7476</v>
      </c>
    </row>
    <row r="1230" spans="1:2">
      <c r="A1230">
        <v>5260267</v>
      </c>
      <c r="B1230" t="s">
        <v>7477</v>
      </c>
    </row>
    <row r="1231" spans="1:2">
      <c r="A1231">
        <v>5260271</v>
      </c>
      <c r="B1231" t="s">
        <v>7478</v>
      </c>
    </row>
    <row r="1232" spans="1:2">
      <c r="A1232">
        <v>5260272</v>
      </c>
      <c r="B1232" t="s">
        <v>7479</v>
      </c>
    </row>
    <row r="1233" spans="1:2">
      <c r="A1233">
        <v>5260273</v>
      </c>
      <c r="B1233" t="s">
        <v>7480</v>
      </c>
    </row>
    <row r="1234" spans="1:2">
      <c r="A1234">
        <v>5260274</v>
      </c>
      <c r="B1234" t="s">
        <v>7481</v>
      </c>
    </row>
    <row r="1235" spans="1:2">
      <c r="A1235">
        <v>5260275</v>
      </c>
      <c r="B1235" t="s">
        <v>7482</v>
      </c>
    </row>
    <row r="1236" spans="1:2">
      <c r="A1236">
        <v>5260276</v>
      </c>
      <c r="B1236" t="s">
        <v>7483</v>
      </c>
    </row>
    <row r="1237" spans="1:2">
      <c r="A1237">
        <v>5260277</v>
      </c>
      <c r="B1237" t="s">
        <v>7484</v>
      </c>
    </row>
    <row r="1238" spans="1:2">
      <c r="A1238">
        <v>5260801</v>
      </c>
      <c r="B1238" t="s">
        <v>7485</v>
      </c>
    </row>
    <row r="1239" spans="1:2">
      <c r="A1239">
        <v>5260802</v>
      </c>
      <c r="B1239" t="s">
        <v>7486</v>
      </c>
    </row>
    <row r="1240" spans="1:2">
      <c r="A1240">
        <v>5260803</v>
      </c>
      <c r="B1240" t="s">
        <v>7487</v>
      </c>
    </row>
    <row r="1241" spans="1:2">
      <c r="A1241">
        <v>5260804</v>
      </c>
      <c r="B1241" t="s">
        <v>7488</v>
      </c>
    </row>
    <row r="1242" spans="1:2">
      <c r="A1242">
        <v>5260805</v>
      </c>
      <c r="B1242" t="s">
        <v>7489</v>
      </c>
    </row>
    <row r="1243" spans="1:2">
      <c r="A1243">
        <v>5260806</v>
      </c>
      <c r="B1243" t="s">
        <v>7490</v>
      </c>
    </row>
    <row r="1244" spans="1:2">
      <c r="A1244">
        <v>5260811</v>
      </c>
      <c r="B1244" t="s">
        <v>7491</v>
      </c>
    </row>
    <row r="1245" spans="1:2">
      <c r="A1245">
        <v>5260812</v>
      </c>
      <c r="B1245" t="s">
        <v>7492</v>
      </c>
    </row>
    <row r="1246" spans="1:2">
      <c r="A1246">
        <v>5260813</v>
      </c>
      <c r="B1246" t="s">
        <v>7493</v>
      </c>
    </row>
    <row r="1247" spans="1:2">
      <c r="A1247">
        <v>5260814</v>
      </c>
      <c r="B1247" t="s">
        <v>7494</v>
      </c>
    </row>
    <row r="1248" spans="1:2">
      <c r="A1248">
        <v>5260815</v>
      </c>
      <c r="B1248" t="s">
        <v>7495</v>
      </c>
    </row>
    <row r="1249" spans="1:2">
      <c r="A1249">
        <v>5260816</v>
      </c>
      <c r="B1249" t="s">
        <v>7496</v>
      </c>
    </row>
    <row r="1250" spans="1:2">
      <c r="A1250">
        <v>5260817</v>
      </c>
      <c r="B1250" t="s">
        <v>7497</v>
      </c>
    </row>
    <row r="1251" spans="1:2">
      <c r="A1251">
        <v>5260821</v>
      </c>
      <c r="B1251" t="s">
        <v>7498</v>
      </c>
    </row>
    <row r="1252" spans="1:2">
      <c r="A1252">
        <v>5260822</v>
      </c>
      <c r="B1252" t="s">
        <v>7499</v>
      </c>
    </row>
    <row r="1253" spans="1:2">
      <c r="A1253">
        <v>5260823</v>
      </c>
      <c r="B1253" t="s">
        <v>7500</v>
      </c>
    </row>
    <row r="1254" spans="1:2">
      <c r="A1254">
        <v>5260824</v>
      </c>
      <c r="B1254" t="s">
        <v>7501</v>
      </c>
    </row>
    <row r="1255" spans="1:2">
      <c r="A1255">
        <v>5260825</v>
      </c>
      <c r="B1255" t="s">
        <v>7502</v>
      </c>
    </row>
    <row r="1256" spans="1:2">
      <c r="A1256">
        <v>5260826</v>
      </c>
      <c r="B1256" t="s">
        <v>7503</v>
      </c>
    </row>
    <row r="1257" spans="1:2">
      <c r="A1257">
        <v>5260827</v>
      </c>
      <c r="B1257" t="s">
        <v>7504</v>
      </c>
    </row>
    <row r="1258" spans="1:2">
      <c r="A1258">
        <v>5260828</v>
      </c>
      <c r="B1258" t="s">
        <v>7505</v>
      </c>
    </row>
    <row r="1259" spans="1:2">
      <c r="A1259">
        <v>5260829</v>
      </c>
      <c r="B1259" t="s">
        <v>7506</v>
      </c>
    </row>
    <row r="1260" spans="1:2">
      <c r="A1260">
        <v>5260831</v>
      </c>
      <c r="B1260" t="s">
        <v>7507</v>
      </c>
    </row>
    <row r="1261" spans="1:2">
      <c r="A1261">
        <v>5260832</v>
      </c>
      <c r="B1261" t="s">
        <v>7508</v>
      </c>
    </row>
    <row r="1262" spans="1:2">
      <c r="A1262">
        <v>5260833</v>
      </c>
      <c r="B1262" t="s">
        <v>7509</v>
      </c>
    </row>
    <row r="1263" spans="1:2">
      <c r="A1263">
        <v>5260834</v>
      </c>
      <c r="B1263" t="s">
        <v>7510</v>
      </c>
    </row>
    <row r="1264" spans="1:2">
      <c r="A1264">
        <v>5260835</v>
      </c>
      <c r="B1264" t="s">
        <v>7511</v>
      </c>
    </row>
    <row r="1265" spans="1:2">
      <c r="A1265">
        <v>5260841</v>
      </c>
      <c r="B1265" t="s">
        <v>7512</v>
      </c>
    </row>
    <row r="1266" spans="1:2">
      <c r="A1266">
        <v>5260842</v>
      </c>
      <c r="B1266" t="s">
        <v>7513</v>
      </c>
    </row>
    <row r="1267" spans="1:2">
      <c r="A1267">
        <v>5260843</v>
      </c>
      <c r="B1267" t="s">
        <v>7514</v>
      </c>
    </row>
    <row r="1268" spans="1:2">
      <c r="A1268">
        <v>5260844</v>
      </c>
      <c r="B1268" t="s">
        <v>7515</v>
      </c>
    </row>
    <row r="1269" spans="1:2">
      <c r="A1269">
        <v>5260845</v>
      </c>
      <c r="B1269" t="s">
        <v>7516</v>
      </c>
    </row>
    <row r="1270" spans="1:2">
      <c r="A1270">
        <v>5260846</v>
      </c>
      <c r="B1270" t="s">
        <v>7517</v>
      </c>
    </row>
    <row r="1271" spans="1:2">
      <c r="A1271">
        <v>5260847</v>
      </c>
      <c r="B1271" t="s">
        <v>7518</v>
      </c>
    </row>
    <row r="1272" spans="1:2">
      <c r="A1272">
        <v>5270000</v>
      </c>
      <c r="B1272" t="s">
        <v>7519</v>
      </c>
    </row>
    <row r="1273" spans="1:2">
      <c r="A1273">
        <v>5270001</v>
      </c>
      <c r="B1273" t="s">
        <v>7520</v>
      </c>
    </row>
    <row r="1274" spans="1:2">
      <c r="A1274">
        <v>5270002</v>
      </c>
      <c r="B1274" t="s">
        <v>7521</v>
      </c>
    </row>
    <row r="1275" spans="1:2">
      <c r="A1275">
        <v>5270003</v>
      </c>
      <c r="B1275" t="s">
        <v>7522</v>
      </c>
    </row>
    <row r="1276" spans="1:2">
      <c r="A1276">
        <v>5270004</v>
      </c>
      <c r="B1276" t="s">
        <v>7523</v>
      </c>
    </row>
    <row r="1277" spans="1:2">
      <c r="A1277">
        <v>5270005</v>
      </c>
      <c r="B1277" t="s">
        <v>7524</v>
      </c>
    </row>
    <row r="1278" spans="1:2">
      <c r="A1278">
        <v>5270006</v>
      </c>
      <c r="B1278" t="s">
        <v>7525</v>
      </c>
    </row>
    <row r="1279" spans="1:2">
      <c r="A1279">
        <v>5270007</v>
      </c>
      <c r="B1279" t="s">
        <v>7526</v>
      </c>
    </row>
    <row r="1280" spans="1:2">
      <c r="A1280">
        <v>5270011</v>
      </c>
      <c r="B1280" t="s">
        <v>7527</v>
      </c>
    </row>
    <row r="1281" spans="1:2">
      <c r="A1281">
        <v>5270012</v>
      </c>
      <c r="B1281" t="s">
        <v>7528</v>
      </c>
    </row>
    <row r="1282" spans="1:2">
      <c r="A1282">
        <v>5270013</v>
      </c>
      <c r="B1282" t="s">
        <v>7529</v>
      </c>
    </row>
    <row r="1283" spans="1:2">
      <c r="A1283">
        <v>5270014</v>
      </c>
      <c r="B1283" t="s">
        <v>7530</v>
      </c>
    </row>
    <row r="1284" spans="1:2">
      <c r="A1284">
        <v>5270015</v>
      </c>
      <c r="B1284" t="s">
        <v>7531</v>
      </c>
    </row>
    <row r="1285" spans="1:2">
      <c r="A1285">
        <v>5270016</v>
      </c>
      <c r="B1285" t="s">
        <v>7532</v>
      </c>
    </row>
    <row r="1286" spans="1:2">
      <c r="A1286">
        <v>5270017</v>
      </c>
      <c r="B1286" t="s">
        <v>7533</v>
      </c>
    </row>
    <row r="1287" spans="1:2">
      <c r="A1287">
        <v>5270018</v>
      </c>
      <c r="B1287" t="s">
        <v>7534</v>
      </c>
    </row>
    <row r="1288" spans="1:2">
      <c r="A1288">
        <v>5270019</v>
      </c>
      <c r="B1288" t="s">
        <v>7535</v>
      </c>
    </row>
    <row r="1289" spans="1:2">
      <c r="A1289">
        <v>5270021</v>
      </c>
      <c r="B1289" t="s">
        <v>7536</v>
      </c>
    </row>
    <row r="1290" spans="1:2">
      <c r="A1290">
        <v>5270022</v>
      </c>
      <c r="B1290" t="s">
        <v>7537</v>
      </c>
    </row>
    <row r="1291" spans="1:2">
      <c r="A1291">
        <v>5270023</v>
      </c>
      <c r="B1291" t="s">
        <v>7538</v>
      </c>
    </row>
    <row r="1292" spans="1:2">
      <c r="A1292">
        <v>5270024</v>
      </c>
      <c r="B1292" t="s">
        <v>7539</v>
      </c>
    </row>
    <row r="1293" spans="1:2">
      <c r="A1293">
        <v>5270025</v>
      </c>
      <c r="B1293" t="s">
        <v>7540</v>
      </c>
    </row>
    <row r="1294" spans="1:2">
      <c r="A1294">
        <v>5270026</v>
      </c>
      <c r="B1294" t="s">
        <v>7541</v>
      </c>
    </row>
    <row r="1295" spans="1:2">
      <c r="A1295">
        <v>5270027</v>
      </c>
      <c r="B1295" t="s">
        <v>7542</v>
      </c>
    </row>
    <row r="1296" spans="1:2">
      <c r="A1296">
        <v>5270028</v>
      </c>
      <c r="B1296" t="s">
        <v>7543</v>
      </c>
    </row>
    <row r="1297" spans="1:2">
      <c r="A1297">
        <v>5270029</v>
      </c>
      <c r="B1297" t="s">
        <v>7544</v>
      </c>
    </row>
    <row r="1298" spans="1:2">
      <c r="A1298">
        <v>5270031</v>
      </c>
      <c r="B1298" t="s">
        <v>7545</v>
      </c>
    </row>
    <row r="1299" spans="1:2">
      <c r="A1299">
        <v>5270032</v>
      </c>
      <c r="B1299" t="s">
        <v>7546</v>
      </c>
    </row>
    <row r="1300" spans="1:2">
      <c r="A1300">
        <v>5270033</v>
      </c>
      <c r="B1300" t="s">
        <v>7547</v>
      </c>
    </row>
    <row r="1301" spans="1:2">
      <c r="A1301">
        <v>5270034</v>
      </c>
      <c r="B1301" t="s">
        <v>7548</v>
      </c>
    </row>
    <row r="1302" spans="1:2">
      <c r="A1302">
        <v>5270035</v>
      </c>
      <c r="B1302" t="s">
        <v>7549</v>
      </c>
    </row>
    <row r="1303" spans="1:2">
      <c r="A1303">
        <v>5270036</v>
      </c>
      <c r="B1303" t="s">
        <v>7550</v>
      </c>
    </row>
    <row r="1304" spans="1:2">
      <c r="A1304">
        <v>5270037</v>
      </c>
      <c r="B1304" t="s">
        <v>7551</v>
      </c>
    </row>
    <row r="1305" spans="1:2">
      <c r="A1305">
        <v>5270038</v>
      </c>
      <c r="B1305" t="s">
        <v>7552</v>
      </c>
    </row>
    <row r="1306" spans="1:2">
      <c r="A1306">
        <v>5270039</v>
      </c>
      <c r="B1306" t="s">
        <v>7553</v>
      </c>
    </row>
    <row r="1307" spans="1:2">
      <c r="A1307">
        <v>5270041</v>
      </c>
      <c r="B1307" t="s">
        <v>7554</v>
      </c>
    </row>
    <row r="1308" spans="1:2">
      <c r="A1308">
        <v>5270042</v>
      </c>
      <c r="B1308" t="s">
        <v>7555</v>
      </c>
    </row>
    <row r="1309" spans="1:2">
      <c r="A1309">
        <v>5270043</v>
      </c>
      <c r="B1309" t="s">
        <v>7556</v>
      </c>
    </row>
    <row r="1310" spans="1:2">
      <c r="A1310">
        <v>5270044</v>
      </c>
      <c r="B1310" t="s">
        <v>7557</v>
      </c>
    </row>
    <row r="1311" spans="1:2">
      <c r="A1311">
        <v>5270045</v>
      </c>
      <c r="B1311" t="s">
        <v>7558</v>
      </c>
    </row>
    <row r="1312" spans="1:2">
      <c r="A1312">
        <v>5270046</v>
      </c>
      <c r="B1312" t="s">
        <v>7559</v>
      </c>
    </row>
    <row r="1313" spans="1:2">
      <c r="A1313">
        <v>5270047</v>
      </c>
      <c r="B1313" t="s">
        <v>7560</v>
      </c>
    </row>
    <row r="1314" spans="1:2">
      <c r="A1314">
        <v>5270051</v>
      </c>
      <c r="B1314" t="s">
        <v>7561</v>
      </c>
    </row>
    <row r="1315" spans="1:2">
      <c r="A1315">
        <v>5270052</v>
      </c>
      <c r="B1315" t="s">
        <v>7562</v>
      </c>
    </row>
    <row r="1316" spans="1:2">
      <c r="A1316">
        <v>5270053</v>
      </c>
      <c r="B1316" t="s">
        <v>7563</v>
      </c>
    </row>
    <row r="1317" spans="1:2">
      <c r="A1317">
        <v>5270054</v>
      </c>
      <c r="B1317" t="s">
        <v>7564</v>
      </c>
    </row>
    <row r="1318" spans="1:2">
      <c r="A1318">
        <v>5270055</v>
      </c>
      <c r="B1318" t="s">
        <v>7565</v>
      </c>
    </row>
    <row r="1319" spans="1:2">
      <c r="A1319">
        <v>5270056</v>
      </c>
      <c r="B1319" t="s">
        <v>7566</v>
      </c>
    </row>
    <row r="1320" spans="1:2">
      <c r="A1320">
        <v>5270057</v>
      </c>
      <c r="B1320" t="s">
        <v>7567</v>
      </c>
    </row>
    <row r="1321" spans="1:2">
      <c r="A1321">
        <v>5270061</v>
      </c>
      <c r="B1321" t="s">
        <v>7568</v>
      </c>
    </row>
    <row r="1322" spans="1:2">
      <c r="A1322">
        <v>5270062</v>
      </c>
      <c r="B1322" t="s">
        <v>7569</v>
      </c>
    </row>
    <row r="1323" spans="1:2">
      <c r="A1323">
        <v>5270063</v>
      </c>
      <c r="B1323" t="s">
        <v>7570</v>
      </c>
    </row>
    <row r="1324" spans="1:2">
      <c r="A1324">
        <v>5270064</v>
      </c>
      <c r="B1324" t="s">
        <v>7571</v>
      </c>
    </row>
    <row r="1325" spans="1:2">
      <c r="A1325">
        <v>5270065</v>
      </c>
      <c r="B1325" t="s">
        <v>7572</v>
      </c>
    </row>
    <row r="1326" spans="1:2">
      <c r="A1326">
        <v>5270066</v>
      </c>
      <c r="B1326" t="s">
        <v>7573</v>
      </c>
    </row>
    <row r="1327" spans="1:2">
      <c r="A1327">
        <v>5270067</v>
      </c>
      <c r="B1327" t="s">
        <v>7574</v>
      </c>
    </row>
    <row r="1328" spans="1:2">
      <c r="A1328">
        <v>5270071</v>
      </c>
      <c r="B1328" t="s">
        <v>7575</v>
      </c>
    </row>
    <row r="1329" spans="1:2">
      <c r="A1329">
        <v>5270072</v>
      </c>
      <c r="B1329" t="s">
        <v>7576</v>
      </c>
    </row>
    <row r="1330" spans="1:2">
      <c r="A1330">
        <v>5270073</v>
      </c>
      <c r="B1330" t="s">
        <v>7577</v>
      </c>
    </row>
    <row r="1331" spans="1:2">
      <c r="A1331">
        <v>5270074</v>
      </c>
      <c r="B1331" t="s">
        <v>7578</v>
      </c>
    </row>
    <row r="1332" spans="1:2">
      <c r="A1332">
        <v>5270075</v>
      </c>
      <c r="B1332" t="s">
        <v>7579</v>
      </c>
    </row>
    <row r="1333" spans="1:2">
      <c r="A1333">
        <v>5270076</v>
      </c>
      <c r="B1333" t="s">
        <v>7580</v>
      </c>
    </row>
    <row r="1334" spans="1:2">
      <c r="A1334">
        <v>5270081</v>
      </c>
      <c r="B1334" t="s">
        <v>7581</v>
      </c>
    </row>
    <row r="1335" spans="1:2">
      <c r="A1335">
        <v>5270082</v>
      </c>
      <c r="B1335" t="s">
        <v>7582</v>
      </c>
    </row>
    <row r="1336" spans="1:2">
      <c r="A1336">
        <v>5270083</v>
      </c>
      <c r="B1336" t="s">
        <v>7583</v>
      </c>
    </row>
    <row r="1337" spans="1:2">
      <c r="A1337">
        <v>5270084</v>
      </c>
      <c r="B1337" t="s">
        <v>7584</v>
      </c>
    </row>
    <row r="1338" spans="1:2">
      <c r="A1338">
        <v>5270085</v>
      </c>
      <c r="B1338" t="s">
        <v>7585</v>
      </c>
    </row>
    <row r="1339" spans="1:2">
      <c r="A1339">
        <v>5270086</v>
      </c>
      <c r="B1339" t="s">
        <v>7586</v>
      </c>
    </row>
    <row r="1340" spans="1:2">
      <c r="A1340">
        <v>5270087</v>
      </c>
      <c r="B1340" t="s">
        <v>7587</v>
      </c>
    </row>
    <row r="1341" spans="1:2">
      <c r="A1341">
        <v>5270091</v>
      </c>
      <c r="B1341" t="s">
        <v>7588</v>
      </c>
    </row>
    <row r="1342" spans="1:2">
      <c r="A1342">
        <v>5270092</v>
      </c>
      <c r="B1342" t="s">
        <v>7589</v>
      </c>
    </row>
    <row r="1343" spans="1:2">
      <c r="A1343">
        <v>5270093</v>
      </c>
      <c r="B1343" t="s">
        <v>7590</v>
      </c>
    </row>
    <row r="1344" spans="1:2">
      <c r="A1344">
        <v>5270101</v>
      </c>
      <c r="B1344" t="s">
        <v>7591</v>
      </c>
    </row>
    <row r="1345" spans="1:2">
      <c r="A1345">
        <v>5270102</v>
      </c>
      <c r="B1345" t="s">
        <v>7592</v>
      </c>
    </row>
    <row r="1346" spans="1:2">
      <c r="A1346">
        <v>5270103</v>
      </c>
      <c r="B1346" t="s">
        <v>7593</v>
      </c>
    </row>
    <row r="1347" spans="1:2">
      <c r="A1347">
        <v>5270104</v>
      </c>
      <c r="B1347" t="s">
        <v>7594</v>
      </c>
    </row>
    <row r="1348" spans="1:2">
      <c r="A1348">
        <v>5270105</v>
      </c>
      <c r="B1348" t="s">
        <v>7595</v>
      </c>
    </row>
    <row r="1349" spans="1:2">
      <c r="A1349">
        <v>5270106</v>
      </c>
      <c r="B1349" t="s">
        <v>7596</v>
      </c>
    </row>
    <row r="1350" spans="1:2">
      <c r="A1350">
        <v>5270107</v>
      </c>
      <c r="B1350" t="s">
        <v>7597</v>
      </c>
    </row>
    <row r="1351" spans="1:2">
      <c r="A1351">
        <v>5270108</v>
      </c>
      <c r="B1351" t="s">
        <v>7598</v>
      </c>
    </row>
    <row r="1352" spans="1:2">
      <c r="A1352">
        <v>5270111</v>
      </c>
      <c r="B1352" t="s">
        <v>7599</v>
      </c>
    </row>
    <row r="1353" spans="1:2">
      <c r="A1353">
        <v>5270112</v>
      </c>
      <c r="B1353" t="s">
        <v>7600</v>
      </c>
    </row>
    <row r="1354" spans="1:2">
      <c r="A1354">
        <v>5270113</v>
      </c>
      <c r="B1354" t="s">
        <v>7601</v>
      </c>
    </row>
    <row r="1355" spans="1:2">
      <c r="A1355">
        <v>5270114</v>
      </c>
      <c r="B1355" t="s">
        <v>7602</v>
      </c>
    </row>
    <row r="1356" spans="1:2">
      <c r="A1356">
        <v>5270115</v>
      </c>
      <c r="B1356" t="s">
        <v>7603</v>
      </c>
    </row>
    <row r="1357" spans="1:2">
      <c r="A1357">
        <v>5270121</v>
      </c>
      <c r="B1357" t="s">
        <v>7604</v>
      </c>
    </row>
    <row r="1358" spans="1:2">
      <c r="A1358">
        <v>5270122</v>
      </c>
      <c r="B1358" t="s">
        <v>7605</v>
      </c>
    </row>
    <row r="1359" spans="1:2">
      <c r="A1359">
        <v>5270123</v>
      </c>
      <c r="B1359" t="s">
        <v>7606</v>
      </c>
    </row>
    <row r="1360" spans="1:2">
      <c r="A1360">
        <v>5270124</v>
      </c>
      <c r="B1360" t="s">
        <v>7607</v>
      </c>
    </row>
    <row r="1361" spans="1:2">
      <c r="A1361">
        <v>5270125</v>
      </c>
      <c r="B1361" t="s">
        <v>7608</v>
      </c>
    </row>
    <row r="1362" spans="1:2">
      <c r="A1362">
        <v>5270126</v>
      </c>
      <c r="B1362" t="s">
        <v>7609</v>
      </c>
    </row>
    <row r="1363" spans="1:2">
      <c r="A1363">
        <v>5270127</v>
      </c>
      <c r="B1363" t="s">
        <v>7610</v>
      </c>
    </row>
    <row r="1364" spans="1:2">
      <c r="A1364">
        <v>5270128</v>
      </c>
      <c r="B1364" t="s">
        <v>7611</v>
      </c>
    </row>
    <row r="1365" spans="1:2">
      <c r="A1365">
        <v>5270129</v>
      </c>
      <c r="B1365" t="s">
        <v>7612</v>
      </c>
    </row>
    <row r="1366" spans="1:2">
      <c r="A1366">
        <v>5270131</v>
      </c>
      <c r="B1366" t="s">
        <v>7613</v>
      </c>
    </row>
    <row r="1367" spans="1:2">
      <c r="A1367">
        <v>5270132</v>
      </c>
      <c r="B1367" t="s">
        <v>7614</v>
      </c>
    </row>
    <row r="1368" spans="1:2">
      <c r="A1368">
        <v>5270133</v>
      </c>
      <c r="B1368" t="s">
        <v>7615</v>
      </c>
    </row>
    <row r="1369" spans="1:2">
      <c r="A1369">
        <v>5270134</v>
      </c>
      <c r="B1369" t="s">
        <v>7616</v>
      </c>
    </row>
    <row r="1370" spans="1:2">
      <c r="A1370">
        <v>5270135</v>
      </c>
      <c r="B1370" t="s">
        <v>7617</v>
      </c>
    </row>
    <row r="1371" spans="1:2">
      <c r="A1371">
        <v>5270136</v>
      </c>
      <c r="B1371" t="s">
        <v>7618</v>
      </c>
    </row>
    <row r="1372" spans="1:2">
      <c r="A1372">
        <v>5270137</v>
      </c>
      <c r="B1372" t="s">
        <v>7619</v>
      </c>
    </row>
    <row r="1373" spans="1:2">
      <c r="A1373">
        <v>5270138</v>
      </c>
      <c r="B1373" t="s">
        <v>7620</v>
      </c>
    </row>
    <row r="1374" spans="1:2">
      <c r="A1374">
        <v>5270141</v>
      </c>
      <c r="B1374" t="s">
        <v>7621</v>
      </c>
    </row>
    <row r="1375" spans="1:2">
      <c r="A1375">
        <v>5270142</v>
      </c>
      <c r="B1375" t="s">
        <v>7622</v>
      </c>
    </row>
    <row r="1376" spans="1:2">
      <c r="A1376">
        <v>5270143</v>
      </c>
      <c r="B1376" t="s">
        <v>7623</v>
      </c>
    </row>
    <row r="1377" spans="1:2">
      <c r="A1377">
        <v>5270144</v>
      </c>
      <c r="B1377" t="s">
        <v>7624</v>
      </c>
    </row>
    <row r="1378" spans="1:2">
      <c r="A1378">
        <v>5270145</v>
      </c>
      <c r="B1378" t="s">
        <v>7625</v>
      </c>
    </row>
    <row r="1379" spans="1:2">
      <c r="A1379">
        <v>5270151</v>
      </c>
      <c r="B1379" t="s">
        <v>7626</v>
      </c>
    </row>
    <row r="1380" spans="1:2">
      <c r="A1380">
        <v>5270152</v>
      </c>
      <c r="B1380" t="s">
        <v>7627</v>
      </c>
    </row>
    <row r="1381" spans="1:2">
      <c r="A1381">
        <v>5270153</v>
      </c>
      <c r="B1381" t="s">
        <v>7628</v>
      </c>
    </row>
    <row r="1382" spans="1:2">
      <c r="A1382">
        <v>5270154</v>
      </c>
      <c r="B1382" t="s">
        <v>7629</v>
      </c>
    </row>
    <row r="1383" spans="1:2">
      <c r="A1383">
        <v>5270155</v>
      </c>
      <c r="B1383" t="s">
        <v>7630</v>
      </c>
    </row>
    <row r="1384" spans="1:2">
      <c r="A1384">
        <v>5270156</v>
      </c>
      <c r="B1384" t="s">
        <v>7631</v>
      </c>
    </row>
    <row r="1385" spans="1:2">
      <c r="A1385">
        <v>5270157</v>
      </c>
      <c r="B1385" t="s">
        <v>7632</v>
      </c>
    </row>
    <row r="1386" spans="1:2">
      <c r="A1386">
        <v>5270161</v>
      </c>
      <c r="B1386" t="s">
        <v>7633</v>
      </c>
    </row>
    <row r="1387" spans="1:2">
      <c r="A1387">
        <v>5270162</v>
      </c>
      <c r="B1387" t="s">
        <v>7634</v>
      </c>
    </row>
    <row r="1388" spans="1:2">
      <c r="A1388">
        <v>5270163</v>
      </c>
      <c r="B1388" t="s">
        <v>7635</v>
      </c>
    </row>
    <row r="1389" spans="1:2">
      <c r="A1389">
        <v>5270164</v>
      </c>
      <c r="B1389" t="s">
        <v>7636</v>
      </c>
    </row>
    <row r="1390" spans="1:2">
      <c r="A1390">
        <v>5270165</v>
      </c>
      <c r="B1390" t="s">
        <v>7637</v>
      </c>
    </row>
    <row r="1391" spans="1:2">
      <c r="A1391">
        <v>5270166</v>
      </c>
      <c r="B1391" t="s">
        <v>7638</v>
      </c>
    </row>
    <row r="1392" spans="1:2">
      <c r="A1392">
        <v>5270171</v>
      </c>
      <c r="B1392" t="s">
        <v>7639</v>
      </c>
    </row>
    <row r="1393" spans="1:2">
      <c r="A1393">
        <v>5270172</v>
      </c>
      <c r="B1393" t="s">
        <v>7640</v>
      </c>
    </row>
    <row r="1394" spans="1:2">
      <c r="A1394">
        <v>5270173</v>
      </c>
      <c r="B1394" t="s">
        <v>7641</v>
      </c>
    </row>
    <row r="1395" spans="1:2">
      <c r="A1395">
        <v>5270174</v>
      </c>
      <c r="B1395" t="s">
        <v>7642</v>
      </c>
    </row>
    <row r="1396" spans="1:2">
      <c r="A1396">
        <v>5270175</v>
      </c>
      <c r="B1396" t="s">
        <v>7643</v>
      </c>
    </row>
    <row r="1397" spans="1:2">
      <c r="A1397">
        <v>5270201</v>
      </c>
      <c r="B1397" t="s">
        <v>7644</v>
      </c>
    </row>
    <row r="1398" spans="1:2">
      <c r="A1398">
        <v>5270202</v>
      </c>
      <c r="B1398" t="s">
        <v>7645</v>
      </c>
    </row>
    <row r="1399" spans="1:2">
      <c r="A1399">
        <v>5270203</v>
      </c>
      <c r="B1399" t="s">
        <v>7646</v>
      </c>
    </row>
    <row r="1400" spans="1:2">
      <c r="A1400">
        <v>5270204</v>
      </c>
      <c r="B1400" t="s">
        <v>7647</v>
      </c>
    </row>
    <row r="1401" spans="1:2">
      <c r="A1401">
        <v>5270205</v>
      </c>
      <c r="B1401" t="s">
        <v>7648</v>
      </c>
    </row>
    <row r="1402" spans="1:2">
      <c r="A1402">
        <v>5270206</v>
      </c>
      <c r="B1402" t="s">
        <v>7649</v>
      </c>
    </row>
    <row r="1403" spans="1:2">
      <c r="A1403">
        <v>5270207</v>
      </c>
      <c r="B1403" t="s">
        <v>7650</v>
      </c>
    </row>
    <row r="1404" spans="1:2">
      <c r="A1404">
        <v>5270208</v>
      </c>
      <c r="B1404" t="s">
        <v>7651</v>
      </c>
    </row>
    <row r="1405" spans="1:2">
      <c r="A1405">
        <v>5270209</v>
      </c>
      <c r="B1405" t="s">
        <v>7652</v>
      </c>
    </row>
    <row r="1406" spans="1:2">
      <c r="A1406">
        <v>5270211</v>
      </c>
      <c r="B1406" t="s">
        <v>7653</v>
      </c>
    </row>
    <row r="1407" spans="1:2">
      <c r="A1407">
        <v>5270212</v>
      </c>
      <c r="B1407" t="s">
        <v>7654</v>
      </c>
    </row>
    <row r="1408" spans="1:2">
      <c r="A1408">
        <v>5270213</v>
      </c>
      <c r="B1408" t="s">
        <v>7655</v>
      </c>
    </row>
    <row r="1409" spans="1:2">
      <c r="A1409">
        <v>5270214</v>
      </c>
      <c r="B1409" t="s">
        <v>7656</v>
      </c>
    </row>
    <row r="1410" spans="1:2">
      <c r="A1410">
        <v>5270215</v>
      </c>
      <c r="B1410" t="s">
        <v>7657</v>
      </c>
    </row>
    <row r="1411" spans="1:2">
      <c r="A1411">
        <v>5270216</v>
      </c>
      <c r="B1411" t="s">
        <v>7658</v>
      </c>
    </row>
    <row r="1412" spans="1:2">
      <c r="A1412">
        <v>5270221</v>
      </c>
      <c r="B1412" t="s">
        <v>7659</v>
      </c>
    </row>
    <row r="1413" spans="1:2">
      <c r="A1413">
        <v>5270222</v>
      </c>
      <c r="B1413" t="s">
        <v>7660</v>
      </c>
    </row>
    <row r="1414" spans="1:2">
      <c r="A1414">
        <v>5270223</v>
      </c>
      <c r="B1414" t="s">
        <v>7661</v>
      </c>
    </row>
    <row r="1415" spans="1:2">
      <c r="A1415">
        <v>5270224</v>
      </c>
      <c r="B1415" t="s">
        <v>7662</v>
      </c>
    </row>
    <row r="1416" spans="1:2">
      <c r="A1416">
        <v>5270225</v>
      </c>
      <c r="B1416" t="s">
        <v>7663</v>
      </c>
    </row>
    <row r="1417" spans="1:2">
      <c r="A1417">
        <v>5270226</v>
      </c>
      <c r="B1417" t="s">
        <v>7664</v>
      </c>
    </row>
    <row r="1418" spans="1:2">
      <c r="A1418">
        <v>5270227</v>
      </c>
      <c r="B1418" t="s">
        <v>7665</v>
      </c>
    </row>
    <row r="1419" spans="1:2">
      <c r="A1419">
        <v>5270228</v>
      </c>
      <c r="B1419" t="s">
        <v>7666</v>
      </c>
    </row>
    <row r="1420" spans="1:2">
      <c r="A1420">
        <v>5270231</v>
      </c>
      <c r="B1420" t="s">
        <v>7667</v>
      </c>
    </row>
    <row r="1421" spans="1:2">
      <c r="A1421">
        <v>5270232</v>
      </c>
      <c r="B1421" t="s">
        <v>7668</v>
      </c>
    </row>
    <row r="1422" spans="1:2">
      <c r="A1422">
        <v>5280000</v>
      </c>
      <c r="B1422" t="s">
        <v>7669</v>
      </c>
    </row>
    <row r="1423" spans="1:2">
      <c r="A1423">
        <v>5280001</v>
      </c>
      <c r="B1423" t="s">
        <v>7670</v>
      </c>
    </row>
    <row r="1424" spans="1:2">
      <c r="A1424">
        <v>5280002</v>
      </c>
      <c r="B1424" t="s">
        <v>7671</v>
      </c>
    </row>
    <row r="1425" spans="1:2">
      <c r="A1425">
        <v>5280003</v>
      </c>
      <c r="B1425" t="s">
        <v>7672</v>
      </c>
    </row>
    <row r="1426" spans="1:2">
      <c r="A1426">
        <v>5280004</v>
      </c>
      <c r="B1426" t="s">
        <v>7673</v>
      </c>
    </row>
    <row r="1427" spans="1:2">
      <c r="A1427">
        <v>5280005</v>
      </c>
      <c r="B1427" t="s">
        <v>7674</v>
      </c>
    </row>
    <row r="1428" spans="1:2">
      <c r="A1428">
        <v>5280006</v>
      </c>
      <c r="B1428" t="s">
        <v>7675</v>
      </c>
    </row>
    <row r="1429" spans="1:2">
      <c r="A1429">
        <v>5280007</v>
      </c>
      <c r="B1429" t="s">
        <v>7676</v>
      </c>
    </row>
    <row r="1430" spans="1:2">
      <c r="A1430">
        <v>5280011</v>
      </c>
      <c r="B1430" t="s">
        <v>7677</v>
      </c>
    </row>
    <row r="1431" spans="1:2">
      <c r="A1431">
        <v>5280012</v>
      </c>
      <c r="B1431" t="s">
        <v>7678</v>
      </c>
    </row>
    <row r="1432" spans="1:2">
      <c r="A1432">
        <v>5280013</v>
      </c>
      <c r="B1432" t="s">
        <v>7679</v>
      </c>
    </row>
    <row r="1433" spans="1:2">
      <c r="A1433">
        <v>5280014</v>
      </c>
      <c r="B1433" t="s">
        <v>7680</v>
      </c>
    </row>
    <row r="1434" spans="1:2">
      <c r="A1434">
        <v>5280015</v>
      </c>
      <c r="B1434" t="s">
        <v>7681</v>
      </c>
    </row>
    <row r="1435" spans="1:2">
      <c r="A1435">
        <v>5280016</v>
      </c>
      <c r="B1435" t="s">
        <v>7682</v>
      </c>
    </row>
    <row r="1436" spans="1:2">
      <c r="A1436">
        <v>5280017</v>
      </c>
      <c r="B1436" t="s">
        <v>7683</v>
      </c>
    </row>
    <row r="1437" spans="1:2">
      <c r="A1437">
        <v>5280020</v>
      </c>
      <c r="B1437" t="s">
        <v>7684</v>
      </c>
    </row>
    <row r="1438" spans="1:2">
      <c r="A1438">
        <v>5280021</v>
      </c>
      <c r="B1438" t="s">
        <v>7685</v>
      </c>
    </row>
    <row r="1439" spans="1:2">
      <c r="A1439">
        <v>5280022</v>
      </c>
      <c r="B1439" t="s">
        <v>7686</v>
      </c>
    </row>
    <row r="1440" spans="1:2">
      <c r="A1440">
        <v>5280023</v>
      </c>
      <c r="B1440" t="s">
        <v>7687</v>
      </c>
    </row>
    <row r="1441" spans="1:2">
      <c r="A1441">
        <v>5280024</v>
      </c>
      <c r="B1441" t="s">
        <v>7688</v>
      </c>
    </row>
    <row r="1442" spans="1:2">
      <c r="A1442">
        <v>5280025</v>
      </c>
      <c r="B1442" t="s">
        <v>7689</v>
      </c>
    </row>
    <row r="1443" spans="1:2">
      <c r="A1443">
        <v>5280026</v>
      </c>
      <c r="B1443" t="s">
        <v>7690</v>
      </c>
    </row>
    <row r="1444" spans="1:2">
      <c r="A1444">
        <v>5280027</v>
      </c>
      <c r="B1444" t="s">
        <v>7691</v>
      </c>
    </row>
    <row r="1445" spans="1:2">
      <c r="A1445">
        <v>5280028</v>
      </c>
      <c r="B1445" t="s">
        <v>7692</v>
      </c>
    </row>
    <row r="1446" spans="1:2">
      <c r="A1446">
        <v>5280029</v>
      </c>
      <c r="B1446" t="s">
        <v>7693</v>
      </c>
    </row>
    <row r="1447" spans="1:2">
      <c r="A1447">
        <v>5280031</v>
      </c>
      <c r="B1447" t="s">
        <v>7694</v>
      </c>
    </row>
    <row r="1448" spans="1:2">
      <c r="A1448">
        <v>5280032</v>
      </c>
      <c r="B1448" t="s">
        <v>7695</v>
      </c>
    </row>
    <row r="1449" spans="1:2">
      <c r="A1449">
        <v>5280033</v>
      </c>
      <c r="B1449" t="s">
        <v>7696</v>
      </c>
    </row>
    <row r="1450" spans="1:2">
      <c r="A1450">
        <v>5280034</v>
      </c>
      <c r="B1450" t="s">
        <v>7697</v>
      </c>
    </row>
    <row r="1451" spans="1:2">
      <c r="A1451">
        <v>5280035</v>
      </c>
      <c r="B1451" t="s">
        <v>7698</v>
      </c>
    </row>
    <row r="1452" spans="1:2">
      <c r="A1452">
        <v>5280036</v>
      </c>
      <c r="B1452" t="s">
        <v>7699</v>
      </c>
    </row>
    <row r="1453" spans="1:2">
      <c r="A1453">
        <v>5280037</v>
      </c>
      <c r="B1453" t="s">
        <v>7700</v>
      </c>
    </row>
    <row r="1454" spans="1:2">
      <c r="A1454">
        <v>5280038</v>
      </c>
      <c r="B1454" t="s">
        <v>7701</v>
      </c>
    </row>
    <row r="1455" spans="1:2">
      <c r="A1455">
        <v>5280041</v>
      </c>
      <c r="B1455" t="s">
        <v>7702</v>
      </c>
    </row>
    <row r="1456" spans="1:2">
      <c r="A1456">
        <v>5280042</v>
      </c>
      <c r="B1456" t="s">
        <v>7703</v>
      </c>
    </row>
    <row r="1457" spans="1:2">
      <c r="A1457">
        <v>5280043</v>
      </c>
      <c r="B1457" t="s">
        <v>7704</v>
      </c>
    </row>
    <row r="1458" spans="1:2">
      <c r="A1458">
        <v>5280044</v>
      </c>
      <c r="B1458" t="s">
        <v>7705</v>
      </c>
    </row>
    <row r="1459" spans="1:2">
      <c r="A1459">
        <v>5280045</v>
      </c>
      <c r="B1459" t="s">
        <v>7706</v>
      </c>
    </row>
    <row r="1460" spans="1:2">
      <c r="A1460">
        <v>5280046</v>
      </c>
      <c r="B1460" t="s">
        <v>7707</v>
      </c>
    </row>
    <row r="1461" spans="1:2">
      <c r="A1461">
        <v>5280047</v>
      </c>
      <c r="B1461" t="s">
        <v>7708</v>
      </c>
    </row>
    <row r="1462" spans="1:2">
      <c r="A1462">
        <v>5280048</v>
      </c>
      <c r="B1462" t="s">
        <v>7709</v>
      </c>
    </row>
    <row r="1463" spans="1:2">
      <c r="A1463">
        <v>5280049</v>
      </c>
      <c r="B1463" t="s">
        <v>7710</v>
      </c>
    </row>
    <row r="1464" spans="1:2">
      <c r="A1464">
        <v>5280051</v>
      </c>
      <c r="B1464" t="s">
        <v>7711</v>
      </c>
    </row>
    <row r="1465" spans="1:2">
      <c r="A1465">
        <v>5280052</v>
      </c>
      <c r="B1465" t="s">
        <v>7712</v>
      </c>
    </row>
    <row r="1466" spans="1:2">
      <c r="A1466">
        <v>5280053</v>
      </c>
      <c r="B1466" t="s">
        <v>7713</v>
      </c>
    </row>
    <row r="1467" spans="1:2">
      <c r="A1467">
        <v>5280054</v>
      </c>
      <c r="B1467" t="s">
        <v>7714</v>
      </c>
    </row>
    <row r="1468" spans="1:2">
      <c r="A1468">
        <v>5280055</v>
      </c>
      <c r="B1468" t="s">
        <v>7715</v>
      </c>
    </row>
    <row r="1469" spans="1:2">
      <c r="A1469">
        <v>5280056</v>
      </c>
      <c r="B1469" t="s">
        <v>7716</v>
      </c>
    </row>
    <row r="1470" spans="1:2">
      <c r="A1470">
        <v>5280057</v>
      </c>
      <c r="B1470" t="s">
        <v>7717</v>
      </c>
    </row>
    <row r="1471" spans="1:2">
      <c r="A1471">
        <v>5280058</v>
      </c>
      <c r="B1471" t="s">
        <v>7718</v>
      </c>
    </row>
    <row r="1472" spans="1:2">
      <c r="A1472">
        <v>5280061</v>
      </c>
      <c r="B1472" t="s">
        <v>7719</v>
      </c>
    </row>
    <row r="1473" spans="1:2">
      <c r="A1473">
        <v>5280062</v>
      </c>
      <c r="B1473" t="s">
        <v>7720</v>
      </c>
    </row>
    <row r="1474" spans="1:2">
      <c r="A1474">
        <v>5280063</v>
      </c>
      <c r="B1474" t="s">
        <v>7721</v>
      </c>
    </row>
    <row r="1475" spans="1:2">
      <c r="A1475">
        <v>5280064</v>
      </c>
      <c r="B1475" t="s">
        <v>7722</v>
      </c>
    </row>
    <row r="1476" spans="1:2">
      <c r="A1476">
        <v>5280065</v>
      </c>
      <c r="B1476" t="s">
        <v>7723</v>
      </c>
    </row>
    <row r="1477" spans="1:2">
      <c r="A1477">
        <v>5280066</v>
      </c>
      <c r="B1477" t="s">
        <v>7724</v>
      </c>
    </row>
    <row r="1478" spans="1:2">
      <c r="A1478">
        <v>5280067</v>
      </c>
      <c r="B1478" t="s">
        <v>7725</v>
      </c>
    </row>
    <row r="1479" spans="1:2">
      <c r="A1479">
        <v>5280068</v>
      </c>
      <c r="B1479" t="s">
        <v>7726</v>
      </c>
    </row>
    <row r="1480" spans="1:2">
      <c r="A1480">
        <v>5280069</v>
      </c>
      <c r="B1480" t="s">
        <v>7727</v>
      </c>
    </row>
    <row r="1481" spans="1:2">
      <c r="A1481">
        <v>5280071</v>
      </c>
      <c r="B1481" t="s">
        <v>7728</v>
      </c>
    </row>
    <row r="1482" spans="1:2">
      <c r="A1482">
        <v>5280072</v>
      </c>
      <c r="B1482" t="s">
        <v>7729</v>
      </c>
    </row>
    <row r="1483" spans="1:2">
      <c r="A1483">
        <v>5280073</v>
      </c>
      <c r="B1483" t="s">
        <v>7730</v>
      </c>
    </row>
    <row r="1484" spans="1:2">
      <c r="A1484">
        <v>5280074</v>
      </c>
      <c r="B1484" t="s">
        <v>7731</v>
      </c>
    </row>
    <row r="1485" spans="1:2">
      <c r="A1485">
        <v>5280201</v>
      </c>
      <c r="B1485" t="s">
        <v>7732</v>
      </c>
    </row>
    <row r="1486" spans="1:2">
      <c r="A1486">
        <v>5280202</v>
      </c>
      <c r="B1486" t="s">
        <v>7733</v>
      </c>
    </row>
    <row r="1487" spans="1:2">
      <c r="A1487">
        <v>5280203</v>
      </c>
      <c r="B1487" t="s">
        <v>7734</v>
      </c>
    </row>
    <row r="1488" spans="1:2">
      <c r="A1488">
        <v>5280204</v>
      </c>
      <c r="B1488" t="s">
        <v>7735</v>
      </c>
    </row>
    <row r="1489" spans="1:2">
      <c r="A1489">
        <v>5280205</v>
      </c>
      <c r="B1489" t="s">
        <v>7736</v>
      </c>
    </row>
    <row r="1490" spans="1:2">
      <c r="A1490">
        <v>5280206</v>
      </c>
      <c r="B1490" t="s">
        <v>7737</v>
      </c>
    </row>
    <row r="1491" spans="1:2">
      <c r="A1491">
        <v>5280207</v>
      </c>
      <c r="B1491" t="s">
        <v>7738</v>
      </c>
    </row>
    <row r="1492" spans="1:2">
      <c r="A1492">
        <v>5280208</v>
      </c>
      <c r="B1492" t="s">
        <v>7739</v>
      </c>
    </row>
    <row r="1493" spans="1:2">
      <c r="A1493">
        <v>5280211</v>
      </c>
      <c r="B1493" t="s">
        <v>7740</v>
      </c>
    </row>
    <row r="1494" spans="1:2">
      <c r="A1494">
        <v>5280212</v>
      </c>
      <c r="B1494" t="s">
        <v>7741</v>
      </c>
    </row>
    <row r="1495" spans="1:2">
      <c r="A1495">
        <v>5280213</v>
      </c>
      <c r="B1495" t="s">
        <v>7742</v>
      </c>
    </row>
    <row r="1496" spans="1:2">
      <c r="A1496">
        <v>5280221</v>
      </c>
      <c r="B1496" t="s">
        <v>7743</v>
      </c>
    </row>
    <row r="1497" spans="1:2">
      <c r="A1497">
        <v>5280222</v>
      </c>
      <c r="B1497" t="s">
        <v>7744</v>
      </c>
    </row>
    <row r="1498" spans="1:2">
      <c r="A1498">
        <v>5280223</v>
      </c>
      <c r="B1498" t="s">
        <v>7745</v>
      </c>
    </row>
    <row r="1499" spans="1:2">
      <c r="A1499">
        <v>5280224</v>
      </c>
      <c r="B1499" t="s">
        <v>7746</v>
      </c>
    </row>
    <row r="1500" spans="1:2">
      <c r="A1500">
        <v>5280231</v>
      </c>
      <c r="B1500" t="s">
        <v>7747</v>
      </c>
    </row>
    <row r="1501" spans="1:2">
      <c r="A1501">
        <v>5280232</v>
      </c>
      <c r="B1501" t="s">
        <v>7748</v>
      </c>
    </row>
    <row r="1502" spans="1:2">
      <c r="A1502">
        <v>5280233</v>
      </c>
      <c r="B1502" t="s">
        <v>7749</v>
      </c>
    </row>
    <row r="1503" spans="1:2">
      <c r="A1503">
        <v>5280234</v>
      </c>
      <c r="B1503" t="s">
        <v>7750</v>
      </c>
    </row>
    <row r="1504" spans="1:2">
      <c r="A1504">
        <v>5280235</v>
      </c>
      <c r="B1504" t="s">
        <v>7751</v>
      </c>
    </row>
    <row r="1505" spans="1:2">
      <c r="A1505">
        <v>5290101</v>
      </c>
      <c r="B1505" t="s">
        <v>7752</v>
      </c>
    </row>
    <row r="1506" spans="1:2">
      <c r="A1506">
        <v>5290102</v>
      </c>
      <c r="B1506" t="s">
        <v>7753</v>
      </c>
    </row>
    <row r="1507" spans="1:2">
      <c r="A1507">
        <v>5290103</v>
      </c>
      <c r="B1507" t="s">
        <v>7754</v>
      </c>
    </row>
    <row r="1508" spans="1:2">
      <c r="A1508">
        <v>5290111</v>
      </c>
      <c r="B1508" t="s">
        <v>7755</v>
      </c>
    </row>
    <row r="1509" spans="1:2">
      <c r="A1509">
        <v>5290112</v>
      </c>
      <c r="B1509" t="s">
        <v>7756</v>
      </c>
    </row>
    <row r="1510" spans="1:2">
      <c r="A1510">
        <v>5290113</v>
      </c>
      <c r="B1510" t="s">
        <v>7757</v>
      </c>
    </row>
    <row r="1511" spans="1:2">
      <c r="A1511">
        <v>5290121</v>
      </c>
      <c r="B1511" t="s">
        <v>7758</v>
      </c>
    </row>
    <row r="1512" spans="1:2">
      <c r="A1512">
        <v>5290122</v>
      </c>
      <c r="B1512" t="s">
        <v>7759</v>
      </c>
    </row>
    <row r="1513" spans="1:2">
      <c r="A1513">
        <v>5290123</v>
      </c>
      <c r="B1513" t="s">
        <v>7760</v>
      </c>
    </row>
    <row r="1514" spans="1:2">
      <c r="A1514">
        <v>5290131</v>
      </c>
      <c r="B1514" t="s">
        <v>7761</v>
      </c>
    </row>
    <row r="1515" spans="1:2">
      <c r="A1515">
        <v>5290132</v>
      </c>
      <c r="B1515" t="s">
        <v>7762</v>
      </c>
    </row>
    <row r="1516" spans="1:2">
      <c r="A1516">
        <v>5290133</v>
      </c>
      <c r="B1516" t="s">
        <v>7763</v>
      </c>
    </row>
    <row r="1517" spans="1:2">
      <c r="A1517">
        <v>5290141</v>
      </c>
      <c r="B1517" t="s">
        <v>7764</v>
      </c>
    </row>
    <row r="1518" spans="1:2">
      <c r="A1518">
        <v>5290142</v>
      </c>
      <c r="B1518" t="s">
        <v>7765</v>
      </c>
    </row>
    <row r="1519" spans="1:2">
      <c r="A1519">
        <v>5290143</v>
      </c>
      <c r="B1519" t="s">
        <v>7766</v>
      </c>
    </row>
    <row r="1520" spans="1:2">
      <c r="A1520">
        <v>5290144</v>
      </c>
      <c r="B1520" t="s">
        <v>7767</v>
      </c>
    </row>
    <row r="1521" spans="1:2">
      <c r="A1521">
        <v>5290201</v>
      </c>
      <c r="B1521" t="s">
        <v>7768</v>
      </c>
    </row>
    <row r="1522" spans="1:2">
      <c r="A1522">
        <v>5290202</v>
      </c>
      <c r="B1522" t="s">
        <v>7769</v>
      </c>
    </row>
    <row r="1523" spans="1:2">
      <c r="A1523">
        <v>5290203</v>
      </c>
      <c r="B1523" t="s">
        <v>7770</v>
      </c>
    </row>
    <row r="1524" spans="1:2">
      <c r="A1524">
        <v>5290204</v>
      </c>
      <c r="B1524" t="s">
        <v>7771</v>
      </c>
    </row>
    <row r="1525" spans="1:2">
      <c r="A1525">
        <v>5290205</v>
      </c>
      <c r="B1525" t="s">
        <v>7772</v>
      </c>
    </row>
    <row r="1526" spans="1:2">
      <c r="A1526">
        <v>5290211</v>
      </c>
      <c r="B1526" t="s">
        <v>7773</v>
      </c>
    </row>
    <row r="1527" spans="1:2">
      <c r="A1527">
        <v>5290212</v>
      </c>
      <c r="B1527" t="s">
        <v>7774</v>
      </c>
    </row>
    <row r="1528" spans="1:2">
      <c r="A1528">
        <v>5290213</v>
      </c>
      <c r="B1528" t="s">
        <v>7775</v>
      </c>
    </row>
    <row r="1529" spans="1:2">
      <c r="A1529">
        <v>5290214</v>
      </c>
      <c r="B1529" t="s">
        <v>7776</v>
      </c>
    </row>
    <row r="1530" spans="1:2">
      <c r="A1530">
        <v>5290215</v>
      </c>
      <c r="B1530" t="s">
        <v>7777</v>
      </c>
    </row>
    <row r="1531" spans="1:2">
      <c r="A1531">
        <v>5290221</v>
      </c>
      <c r="B1531" t="s">
        <v>7778</v>
      </c>
    </row>
    <row r="1532" spans="1:2">
      <c r="A1532">
        <v>5290222</v>
      </c>
      <c r="B1532" t="s">
        <v>7779</v>
      </c>
    </row>
    <row r="1533" spans="1:2">
      <c r="A1533">
        <v>5290223</v>
      </c>
      <c r="B1533" t="s">
        <v>7780</v>
      </c>
    </row>
    <row r="1534" spans="1:2">
      <c r="A1534">
        <v>5290231</v>
      </c>
      <c r="B1534" t="s">
        <v>7781</v>
      </c>
    </row>
    <row r="1535" spans="1:2">
      <c r="A1535">
        <v>5290232</v>
      </c>
      <c r="B1535" t="s">
        <v>7782</v>
      </c>
    </row>
    <row r="1536" spans="1:2">
      <c r="A1536">
        <v>5290233</v>
      </c>
      <c r="B1536" t="s">
        <v>7783</v>
      </c>
    </row>
    <row r="1537" spans="1:2">
      <c r="A1537">
        <v>5290234</v>
      </c>
      <c r="B1537" t="s">
        <v>7784</v>
      </c>
    </row>
    <row r="1538" spans="1:2">
      <c r="A1538">
        <v>5290241</v>
      </c>
      <c r="B1538" t="s">
        <v>7785</v>
      </c>
    </row>
    <row r="1539" spans="1:2">
      <c r="A1539">
        <v>5290251</v>
      </c>
      <c r="B1539" t="s">
        <v>7786</v>
      </c>
    </row>
    <row r="1540" spans="1:2">
      <c r="A1540">
        <v>5290252</v>
      </c>
      <c r="B1540" t="s">
        <v>7787</v>
      </c>
    </row>
    <row r="1541" spans="1:2">
      <c r="A1541">
        <v>5290253</v>
      </c>
      <c r="B1541" t="s">
        <v>7788</v>
      </c>
    </row>
    <row r="1542" spans="1:2">
      <c r="A1542">
        <v>5290261</v>
      </c>
      <c r="B1542" t="s">
        <v>7789</v>
      </c>
    </row>
    <row r="1543" spans="1:2">
      <c r="A1543">
        <v>5290262</v>
      </c>
      <c r="B1543" t="s">
        <v>7790</v>
      </c>
    </row>
    <row r="1544" spans="1:2">
      <c r="A1544">
        <v>5290263</v>
      </c>
      <c r="B1544" t="s">
        <v>7791</v>
      </c>
    </row>
    <row r="1545" spans="1:2">
      <c r="A1545">
        <v>5290264</v>
      </c>
      <c r="B1545" t="s">
        <v>7792</v>
      </c>
    </row>
    <row r="1546" spans="1:2">
      <c r="A1546">
        <v>5290265</v>
      </c>
      <c r="B1546" t="s">
        <v>7793</v>
      </c>
    </row>
    <row r="1547" spans="1:2">
      <c r="A1547">
        <v>5290271</v>
      </c>
      <c r="B1547" t="s">
        <v>7794</v>
      </c>
    </row>
    <row r="1548" spans="1:2">
      <c r="A1548">
        <v>5290272</v>
      </c>
      <c r="B1548" t="s">
        <v>7795</v>
      </c>
    </row>
    <row r="1549" spans="1:2">
      <c r="A1549">
        <v>5290273</v>
      </c>
      <c r="B1549" t="s">
        <v>7796</v>
      </c>
    </row>
    <row r="1550" spans="1:2">
      <c r="A1550">
        <v>5290274</v>
      </c>
      <c r="B1550" t="s">
        <v>7797</v>
      </c>
    </row>
    <row r="1551" spans="1:2">
      <c r="A1551">
        <v>5290275</v>
      </c>
      <c r="B1551" t="s">
        <v>7798</v>
      </c>
    </row>
    <row r="1552" spans="1:2">
      <c r="A1552">
        <v>5290301</v>
      </c>
      <c r="B1552" t="s">
        <v>7799</v>
      </c>
    </row>
    <row r="1553" spans="1:2">
      <c r="A1553">
        <v>5290302</v>
      </c>
      <c r="B1553" t="s">
        <v>7800</v>
      </c>
    </row>
    <row r="1554" spans="1:2">
      <c r="A1554">
        <v>5290303</v>
      </c>
      <c r="B1554" t="s">
        <v>7801</v>
      </c>
    </row>
    <row r="1555" spans="1:2">
      <c r="A1555">
        <v>5290304</v>
      </c>
      <c r="B1555" t="s">
        <v>7802</v>
      </c>
    </row>
    <row r="1556" spans="1:2">
      <c r="A1556">
        <v>5290311</v>
      </c>
      <c r="B1556" t="s">
        <v>7803</v>
      </c>
    </row>
    <row r="1557" spans="1:2">
      <c r="A1557">
        <v>5290312</v>
      </c>
      <c r="B1557" t="s">
        <v>7804</v>
      </c>
    </row>
    <row r="1558" spans="1:2">
      <c r="A1558">
        <v>5290313</v>
      </c>
      <c r="B1558" t="s">
        <v>7805</v>
      </c>
    </row>
    <row r="1559" spans="1:2">
      <c r="A1559">
        <v>5290314</v>
      </c>
      <c r="B1559" t="s">
        <v>7806</v>
      </c>
    </row>
    <row r="1560" spans="1:2">
      <c r="A1560">
        <v>5290315</v>
      </c>
      <c r="B1560" t="s">
        <v>7807</v>
      </c>
    </row>
    <row r="1561" spans="1:2">
      <c r="A1561">
        <v>5290316</v>
      </c>
      <c r="B1561" t="s">
        <v>7808</v>
      </c>
    </row>
    <row r="1562" spans="1:2">
      <c r="A1562">
        <v>5290317</v>
      </c>
      <c r="B1562" t="s">
        <v>7809</v>
      </c>
    </row>
    <row r="1563" spans="1:2">
      <c r="A1563">
        <v>5290321</v>
      </c>
      <c r="B1563" t="s">
        <v>7810</v>
      </c>
    </row>
    <row r="1564" spans="1:2">
      <c r="A1564">
        <v>5290322</v>
      </c>
      <c r="B1564" t="s">
        <v>7811</v>
      </c>
    </row>
    <row r="1565" spans="1:2">
      <c r="A1565">
        <v>5290331</v>
      </c>
      <c r="B1565" t="s">
        <v>7812</v>
      </c>
    </row>
    <row r="1566" spans="1:2">
      <c r="A1566">
        <v>5290332</v>
      </c>
      <c r="B1566" t="s">
        <v>7813</v>
      </c>
    </row>
    <row r="1567" spans="1:2">
      <c r="A1567">
        <v>5290333</v>
      </c>
      <c r="B1567" t="s">
        <v>7814</v>
      </c>
    </row>
    <row r="1568" spans="1:2">
      <c r="A1568">
        <v>5290334</v>
      </c>
      <c r="B1568" t="s">
        <v>7815</v>
      </c>
    </row>
    <row r="1569" spans="1:2">
      <c r="A1569">
        <v>5290335</v>
      </c>
      <c r="B1569" t="s">
        <v>7816</v>
      </c>
    </row>
    <row r="1570" spans="1:2">
      <c r="A1570">
        <v>5290341</v>
      </c>
      <c r="B1570" t="s">
        <v>7817</v>
      </c>
    </row>
    <row r="1571" spans="1:2">
      <c r="A1571">
        <v>5290342</v>
      </c>
      <c r="B1571" t="s">
        <v>7818</v>
      </c>
    </row>
    <row r="1572" spans="1:2">
      <c r="A1572">
        <v>5290343</v>
      </c>
      <c r="B1572" t="s">
        <v>7819</v>
      </c>
    </row>
    <row r="1573" spans="1:2">
      <c r="A1573">
        <v>5290344</v>
      </c>
      <c r="B1573" t="s">
        <v>7820</v>
      </c>
    </row>
    <row r="1574" spans="1:2">
      <c r="A1574">
        <v>5290345</v>
      </c>
      <c r="B1574" t="s">
        <v>7821</v>
      </c>
    </row>
    <row r="1575" spans="1:2">
      <c r="A1575">
        <v>5290346</v>
      </c>
      <c r="B1575" t="s">
        <v>7822</v>
      </c>
    </row>
    <row r="1576" spans="1:2">
      <c r="A1576">
        <v>5290351</v>
      </c>
      <c r="B1576" t="s">
        <v>7823</v>
      </c>
    </row>
    <row r="1577" spans="1:2">
      <c r="A1577">
        <v>5290352</v>
      </c>
      <c r="B1577" t="s">
        <v>7824</v>
      </c>
    </row>
    <row r="1578" spans="1:2">
      <c r="A1578">
        <v>5290353</v>
      </c>
      <c r="B1578" t="s">
        <v>7825</v>
      </c>
    </row>
    <row r="1579" spans="1:2">
      <c r="A1579">
        <v>5290354</v>
      </c>
      <c r="B1579" t="s">
        <v>7826</v>
      </c>
    </row>
    <row r="1580" spans="1:2">
      <c r="A1580">
        <v>5290361</v>
      </c>
      <c r="B1580" t="s">
        <v>7827</v>
      </c>
    </row>
    <row r="1581" spans="1:2">
      <c r="A1581">
        <v>5290362</v>
      </c>
      <c r="B1581" t="s">
        <v>7828</v>
      </c>
    </row>
    <row r="1582" spans="1:2">
      <c r="A1582">
        <v>5290363</v>
      </c>
      <c r="B1582" t="s">
        <v>7829</v>
      </c>
    </row>
    <row r="1583" spans="1:2">
      <c r="A1583">
        <v>5290364</v>
      </c>
      <c r="B1583" t="s">
        <v>7830</v>
      </c>
    </row>
    <row r="1584" spans="1:2">
      <c r="A1584">
        <v>5290365</v>
      </c>
      <c r="B1584" t="s">
        <v>7831</v>
      </c>
    </row>
    <row r="1585" spans="1:2">
      <c r="A1585">
        <v>5290366</v>
      </c>
      <c r="B1585" t="s">
        <v>7832</v>
      </c>
    </row>
    <row r="1586" spans="1:2">
      <c r="A1586">
        <v>5290367</v>
      </c>
      <c r="B1586" t="s">
        <v>7833</v>
      </c>
    </row>
    <row r="1587" spans="1:2">
      <c r="A1587">
        <v>5290401</v>
      </c>
      <c r="B1587" t="s">
        <v>7834</v>
      </c>
    </row>
    <row r="1588" spans="1:2">
      <c r="A1588">
        <v>5290402</v>
      </c>
      <c r="B1588" t="s">
        <v>7835</v>
      </c>
    </row>
    <row r="1589" spans="1:2">
      <c r="A1589">
        <v>5290403</v>
      </c>
      <c r="B1589" t="s">
        <v>7836</v>
      </c>
    </row>
    <row r="1590" spans="1:2">
      <c r="A1590">
        <v>5290404</v>
      </c>
      <c r="B1590" t="s">
        <v>7837</v>
      </c>
    </row>
    <row r="1591" spans="1:2">
      <c r="A1591">
        <v>5290411</v>
      </c>
      <c r="B1591" t="s">
        <v>7838</v>
      </c>
    </row>
    <row r="1592" spans="1:2">
      <c r="A1592">
        <v>5290412</v>
      </c>
      <c r="B1592" t="s">
        <v>7839</v>
      </c>
    </row>
    <row r="1593" spans="1:2">
      <c r="A1593">
        <v>5290413</v>
      </c>
      <c r="B1593" t="s">
        <v>7840</v>
      </c>
    </row>
    <row r="1594" spans="1:2">
      <c r="A1594">
        <v>5290414</v>
      </c>
      <c r="B1594" t="s">
        <v>7841</v>
      </c>
    </row>
    <row r="1595" spans="1:2">
      <c r="A1595">
        <v>5290415</v>
      </c>
      <c r="B1595" t="s">
        <v>7842</v>
      </c>
    </row>
    <row r="1596" spans="1:2">
      <c r="A1596">
        <v>5290421</v>
      </c>
      <c r="B1596" t="s">
        <v>7843</v>
      </c>
    </row>
    <row r="1597" spans="1:2">
      <c r="A1597">
        <v>5290422</v>
      </c>
      <c r="B1597" t="s">
        <v>7844</v>
      </c>
    </row>
    <row r="1598" spans="1:2">
      <c r="A1598">
        <v>5290423</v>
      </c>
      <c r="B1598" t="s">
        <v>7845</v>
      </c>
    </row>
    <row r="1599" spans="1:2">
      <c r="A1599">
        <v>5290424</v>
      </c>
      <c r="B1599" t="s">
        <v>7846</v>
      </c>
    </row>
    <row r="1600" spans="1:2">
      <c r="A1600">
        <v>5290425</v>
      </c>
      <c r="B1600" t="s">
        <v>7847</v>
      </c>
    </row>
    <row r="1601" spans="1:2">
      <c r="A1601">
        <v>5290426</v>
      </c>
      <c r="B1601" t="s">
        <v>7848</v>
      </c>
    </row>
    <row r="1602" spans="1:2">
      <c r="A1602">
        <v>5290431</v>
      </c>
      <c r="B1602" t="s">
        <v>7849</v>
      </c>
    </row>
    <row r="1603" spans="1:2">
      <c r="A1603">
        <v>5290432</v>
      </c>
      <c r="B1603" t="s">
        <v>7850</v>
      </c>
    </row>
    <row r="1604" spans="1:2">
      <c r="A1604">
        <v>5290433</v>
      </c>
      <c r="B1604" t="s">
        <v>7851</v>
      </c>
    </row>
    <row r="1605" spans="1:2">
      <c r="A1605">
        <v>5290434</v>
      </c>
      <c r="B1605" t="s">
        <v>7852</v>
      </c>
    </row>
    <row r="1606" spans="1:2">
      <c r="A1606">
        <v>5290435</v>
      </c>
      <c r="B1606" t="s">
        <v>7853</v>
      </c>
    </row>
    <row r="1607" spans="1:2">
      <c r="A1607">
        <v>5290436</v>
      </c>
      <c r="B1607" t="s">
        <v>7854</v>
      </c>
    </row>
    <row r="1608" spans="1:2">
      <c r="A1608">
        <v>5290437</v>
      </c>
      <c r="B1608" t="s">
        <v>8097</v>
      </c>
    </row>
    <row r="1609" spans="1:2">
      <c r="A1609">
        <v>5290501</v>
      </c>
      <c r="B1609" t="s">
        <v>7855</v>
      </c>
    </row>
    <row r="1610" spans="1:2">
      <c r="A1610">
        <v>5290502</v>
      </c>
      <c r="B1610" t="s">
        <v>7856</v>
      </c>
    </row>
    <row r="1611" spans="1:2">
      <c r="A1611">
        <v>5290503</v>
      </c>
      <c r="B1611" t="s">
        <v>7857</v>
      </c>
    </row>
    <row r="1612" spans="1:2">
      <c r="A1612">
        <v>5290504</v>
      </c>
      <c r="B1612" t="s">
        <v>7858</v>
      </c>
    </row>
    <row r="1613" spans="1:2">
      <c r="A1613">
        <v>5290505</v>
      </c>
      <c r="B1613" t="s">
        <v>7859</v>
      </c>
    </row>
    <row r="1614" spans="1:2">
      <c r="A1614">
        <v>5290506</v>
      </c>
      <c r="B1614" t="s">
        <v>7860</v>
      </c>
    </row>
    <row r="1615" spans="1:2">
      <c r="A1615">
        <v>5290511</v>
      </c>
      <c r="B1615" t="s">
        <v>7861</v>
      </c>
    </row>
    <row r="1616" spans="1:2">
      <c r="A1616">
        <v>5290512</v>
      </c>
      <c r="B1616" t="s">
        <v>7862</v>
      </c>
    </row>
    <row r="1617" spans="1:2">
      <c r="A1617">
        <v>5290513</v>
      </c>
      <c r="B1617" t="s">
        <v>7863</v>
      </c>
    </row>
    <row r="1618" spans="1:2">
      <c r="A1618">
        <v>5290514</v>
      </c>
      <c r="B1618" t="s">
        <v>7864</v>
      </c>
    </row>
    <row r="1619" spans="1:2">
      <c r="A1619">
        <v>5290515</v>
      </c>
      <c r="B1619" t="s">
        <v>7865</v>
      </c>
    </row>
    <row r="1620" spans="1:2">
      <c r="A1620">
        <v>5290521</v>
      </c>
      <c r="B1620" t="s">
        <v>7866</v>
      </c>
    </row>
    <row r="1621" spans="1:2">
      <c r="A1621">
        <v>5290522</v>
      </c>
      <c r="B1621" t="s">
        <v>7867</v>
      </c>
    </row>
    <row r="1622" spans="1:2">
      <c r="A1622">
        <v>5290523</v>
      </c>
      <c r="B1622" t="s">
        <v>7868</v>
      </c>
    </row>
    <row r="1623" spans="1:2">
      <c r="A1623">
        <v>5290524</v>
      </c>
      <c r="B1623" t="s">
        <v>7869</v>
      </c>
    </row>
    <row r="1624" spans="1:2">
      <c r="A1624">
        <v>5290525</v>
      </c>
      <c r="B1624" t="s">
        <v>7870</v>
      </c>
    </row>
    <row r="1625" spans="1:2">
      <c r="A1625">
        <v>5290526</v>
      </c>
      <c r="B1625" t="s">
        <v>7871</v>
      </c>
    </row>
    <row r="1626" spans="1:2">
      <c r="A1626">
        <v>5290527</v>
      </c>
      <c r="B1626" t="s">
        <v>7872</v>
      </c>
    </row>
    <row r="1627" spans="1:2">
      <c r="A1627">
        <v>5290531</v>
      </c>
      <c r="B1627" t="s">
        <v>7873</v>
      </c>
    </row>
    <row r="1628" spans="1:2">
      <c r="A1628">
        <v>5290532</v>
      </c>
      <c r="B1628" t="s">
        <v>7874</v>
      </c>
    </row>
    <row r="1629" spans="1:2">
      <c r="A1629">
        <v>5290533</v>
      </c>
      <c r="B1629" t="s">
        <v>7875</v>
      </c>
    </row>
    <row r="1630" spans="1:2">
      <c r="A1630">
        <v>5290534</v>
      </c>
      <c r="B1630" t="s">
        <v>7876</v>
      </c>
    </row>
    <row r="1631" spans="1:2">
      <c r="A1631">
        <v>5290535</v>
      </c>
      <c r="B1631" t="s">
        <v>7877</v>
      </c>
    </row>
    <row r="1632" spans="1:2">
      <c r="A1632">
        <v>5290536</v>
      </c>
      <c r="B1632" t="s">
        <v>7878</v>
      </c>
    </row>
    <row r="1633" spans="1:2">
      <c r="A1633">
        <v>5290537</v>
      </c>
      <c r="B1633" t="s">
        <v>7879</v>
      </c>
    </row>
    <row r="1634" spans="1:2">
      <c r="A1634">
        <v>5290541</v>
      </c>
      <c r="B1634" t="s">
        <v>8098</v>
      </c>
    </row>
    <row r="1635" spans="1:2">
      <c r="A1635">
        <v>5290701</v>
      </c>
      <c r="B1635" t="s">
        <v>7880</v>
      </c>
    </row>
    <row r="1636" spans="1:2">
      <c r="A1636">
        <v>5290702</v>
      </c>
      <c r="B1636" t="s">
        <v>7881</v>
      </c>
    </row>
    <row r="1637" spans="1:2">
      <c r="A1637">
        <v>5290703</v>
      </c>
      <c r="B1637" t="s">
        <v>7882</v>
      </c>
    </row>
    <row r="1638" spans="1:2">
      <c r="A1638">
        <v>5290704</v>
      </c>
      <c r="B1638" t="s">
        <v>7883</v>
      </c>
    </row>
    <row r="1639" spans="1:2">
      <c r="A1639">
        <v>5290705</v>
      </c>
      <c r="B1639" t="s">
        <v>7884</v>
      </c>
    </row>
    <row r="1640" spans="1:2">
      <c r="A1640">
        <v>5290706</v>
      </c>
      <c r="B1640" t="s">
        <v>7885</v>
      </c>
    </row>
    <row r="1641" spans="1:2">
      <c r="A1641">
        <v>5290707</v>
      </c>
      <c r="B1641" t="s">
        <v>7886</v>
      </c>
    </row>
    <row r="1642" spans="1:2">
      <c r="A1642">
        <v>5290708</v>
      </c>
      <c r="B1642" t="s">
        <v>7887</v>
      </c>
    </row>
    <row r="1643" spans="1:2">
      <c r="A1643">
        <v>5290711</v>
      </c>
      <c r="B1643" t="s">
        <v>7888</v>
      </c>
    </row>
    <row r="1644" spans="1:2">
      <c r="A1644">
        <v>5290712</v>
      </c>
      <c r="B1644" t="s">
        <v>7889</v>
      </c>
    </row>
    <row r="1645" spans="1:2">
      <c r="A1645">
        <v>5290713</v>
      </c>
      <c r="B1645" t="s">
        <v>7890</v>
      </c>
    </row>
    <row r="1646" spans="1:2">
      <c r="A1646">
        <v>5290714</v>
      </c>
      <c r="B1646" t="s">
        <v>7891</v>
      </c>
    </row>
    <row r="1647" spans="1:2">
      <c r="A1647">
        <v>5290715</v>
      </c>
      <c r="B1647" t="s">
        <v>7892</v>
      </c>
    </row>
    <row r="1648" spans="1:2">
      <c r="A1648">
        <v>5290721</v>
      </c>
      <c r="B1648" t="s">
        <v>7893</v>
      </c>
    </row>
    <row r="1649" spans="1:2">
      <c r="A1649">
        <v>5290722</v>
      </c>
      <c r="B1649" t="s">
        <v>7894</v>
      </c>
    </row>
    <row r="1650" spans="1:2">
      <c r="A1650">
        <v>5290723</v>
      </c>
      <c r="B1650" t="s">
        <v>7895</v>
      </c>
    </row>
    <row r="1651" spans="1:2">
      <c r="A1651">
        <v>5290724</v>
      </c>
      <c r="B1651" t="s">
        <v>7896</v>
      </c>
    </row>
    <row r="1652" spans="1:2">
      <c r="A1652">
        <v>5290725</v>
      </c>
      <c r="B1652" t="s">
        <v>7897</v>
      </c>
    </row>
    <row r="1653" spans="1:2">
      <c r="A1653">
        <v>5290726</v>
      </c>
      <c r="B1653" t="s">
        <v>7898</v>
      </c>
    </row>
    <row r="1654" spans="1:2">
      <c r="A1654">
        <v>5291100</v>
      </c>
      <c r="B1654" t="s">
        <v>7899</v>
      </c>
    </row>
    <row r="1655" spans="1:2">
      <c r="A1655">
        <v>5291151</v>
      </c>
      <c r="B1655" t="s">
        <v>7900</v>
      </c>
    </row>
    <row r="1656" spans="1:2">
      <c r="A1656">
        <v>5291152</v>
      </c>
      <c r="B1656" t="s">
        <v>7901</v>
      </c>
    </row>
    <row r="1657" spans="1:2">
      <c r="A1657">
        <v>5291153</v>
      </c>
      <c r="B1657" t="s">
        <v>7902</v>
      </c>
    </row>
    <row r="1658" spans="1:2">
      <c r="A1658">
        <v>5291154</v>
      </c>
      <c r="B1658" t="s">
        <v>7903</v>
      </c>
    </row>
    <row r="1659" spans="1:2">
      <c r="A1659">
        <v>5291155</v>
      </c>
      <c r="B1659" t="s">
        <v>7904</v>
      </c>
    </row>
    <row r="1660" spans="1:2">
      <c r="A1660">
        <v>5291156</v>
      </c>
      <c r="B1660" t="s">
        <v>7905</v>
      </c>
    </row>
    <row r="1661" spans="1:2">
      <c r="A1661">
        <v>5291161</v>
      </c>
      <c r="B1661" t="s">
        <v>7906</v>
      </c>
    </row>
    <row r="1662" spans="1:2">
      <c r="A1662">
        <v>5291162</v>
      </c>
      <c r="B1662" t="s">
        <v>7907</v>
      </c>
    </row>
    <row r="1663" spans="1:2">
      <c r="A1663">
        <v>5291163</v>
      </c>
      <c r="B1663" t="s">
        <v>7908</v>
      </c>
    </row>
    <row r="1664" spans="1:2">
      <c r="A1664">
        <v>5291164</v>
      </c>
      <c r="B1664" t="s">
        <v>7909</v>
      </c>
    </row>
    <row r="1665" spans="1:2">
      <c r="A1665">
        <v>5291165</v>
      </c>
      <c r="B1665" t="s">
        <v>7910</v>
      </c>
    </row>
    <row r="1666" spans="1:2">
      <c r="A1666">
        <v>5291166</v>
      </c>
      <c r="B1666" t="s">
        <v>7911</v>
      </c>
    </row>
    <row r="1667" spans="1:2">
      <c r="A1667">
        <v>5291167</v>
      </c>
      <c r="B1667" t="s">
        <v>7912</v>
      </c>
    </row>
    <row r="1668" spans="1:2">
      <c r="A1668">
        <v>5291168</v>
      </c>
      <c r="B1668" t="s">
        <v>7913</v>
      </c>
    </row>
    <row r="1669" spans="1:2">
      <c r="A1669">
        <v>5291169</v>
      </c>
      <c r="B1669" t="s">
        <v>7914</v>
      </c>
    </row>
    <row r="1670" spans="1:2">
      <c r="A1670">
        <v>5291171</v>
      </c>
      <c r="B1670" t="s">
        <v>7915</v>
      </c>
    </row>
    <row r="1671" spans="1:2">
      <c r="A1671">
        <v>5291172</v>
      </c>
      <c r="B1671" t="s">
        <v>7916</v>
      </c>
    </row>
    <row r="1672" spans="1:2">
      <c r="A1672">
        <v>5291173</v>
      </c>
      <c r="B1672" t="s">
        <v>7917</v>
      </c>
    </row>
    <row r="1673" spans="1:2">
      <c r="A1673">
        <v>5291174</v>
      </c>
      <c r="B1673" t="s">
        <v>7918</v>
      </c>
    </row>
    <row r="1674" spans="1:2">
      <c r="A1674">
        <v>5291175</v>
      </c>
      <c r="B1674" t="s">
        <v>7919</v>
      </c>
    </row>
    <row r="1675" spans="1:2">
      <c r="A1675">
        <v>5291176</v>
      </c>
      <c r="B1675" t="s">
        <v>7920</v>
      </c>
    </row>
    <row r="1676" spans="1:2">
      <c r="A1676">
        <v>5291177</v>
      </c>
      <c r="B1676" t="s">
        <v>7921</v>
      </c>
    </row>
    <row r="1677" spans="1:2">
      <c r="A1677">
        <v>5291201</v>
      </c>
      <c r="B1677" t="s">
        <v>7922</v>
      </c>
    </row>
    <row r="1678" spans="1:2">
      <c r="A1678">
        <v>5291202</v>
      </c>
      <c r="B1678" t="s">
        <v>7923</v>
      </c>
    </row>
    <row r="1679" spans="1:2">
      <c r="A1679">
        <v>5291203</v>
      </c>
      <c r="B1679" t="s">
        <v>7924</v>
      </c>
    </row>
    <row r="1680" spans="1:2">
      <c r="A1680">
        <v>5291204</v>
      </c>
      <c r="B1680" t="s">
        <v>7925</v>
      </c>
    </row>
    <row r="1681" spans="1:2">
      <c r="A1681">
        <v>5291205</v>
      </c>
      <c r="B1681" t="s">
        <v>7926</v>
      </c>
    </row>
    <row r="1682" spans="1:2">
      <c r="A1682">
        <v>5291206</v>
      </c>
      <c r="B1682" t="s">
        <v>7927</v>
      </c>
    </row>
    <row r="1683" spans="1:2">
      <c r="A1683">
        <v>5291207</v>
      </c>
      <c r="B1683" t="s">
        <v>7928</v>
      </c>
    </row>
    <row r="1684" spans="1:2">
      <c r="A1684">
        <v>5291208</v>
      </c>
      <c r="B1684" t="s">
        <v>7929</v>
      </c>
    </row>
    <row r="1685" spans="1:2">
      <c r="A1685">
        <v>5291211</v>
      </c>
      <c r="B1685" t="s">
        <v>7930</v>
      </c>
    </row>
    <row r="1686" spans="1:2">
      <c r="A1686">
        <v>5291212</v>
      </c>
      <c r="B1686" t="s">
        <v>7931</v>
      </c>
    </row>
    <row r="1687" spans="1:2">
      <c r="A1687">
        <v>5291213</v>
      </c>
      <c r="B1687" t="s">
        <v>7932</v>
      </c>
    </row>
    <row r="1688" spans="1:2">
      <c r="A1688">
        <v>5291214</v>
      </c>
      <c r="B1688" t="s">
        <v>7933</v>
      </c>
    </row>
    <row r="1689" spans="1:2">
      <c r="A1689">
        <v>5291221</v>
      </c>
      <c r="B1689" t="s">
        <v>7934</v>
      </c>
    </row>
    <row r="1690" spans="1:2">
      <c r="A1690">
        <v>5291222</v>
      </c>
      <c r="B1690" t="s">
        <v>7935</v>
      </c>
    </row>
    <row r="1691" spans="1:2">
      <c r="A1691">
        <v>5291223</v>
      </c>
      <c r="B1691" t="s">
        <v>7936</v>
      </c>
    </row>
    <row r="1692" spans="1:2">
      <c r="A1692">
        <v>5291224</v>
      </c>
      <c r="B1692" t="s">
        <v>7937</v>
      </c>
    </row>
    <row r="1693" spans="1:2">
      <c r="A1693">
        <v>5291225</v>
      </c>
      <c r="B1693" t="s">
        <v>7938</v>
      </c>
    </row>
    <row r="1694" spans="1:2">
      <c r="A1694">
        <v>5291226</v>
      </c>
      <c r="B1694" t="s">
        <v>7939</v>
      </c>
    </row>
    <row r="1695" spans="1:2">
      <c r="A1695">
        <v>5291227</v>
      </c>
      <c r="B1695" t="s">
        <v>7940</v>
      </c>
    </row>
    <row r="1696" spans="1:2">
      <c r="A1696">
        <v>5291228</v>
      </c>
      <c r="B1696" t="s">
        <v>7941</v>
      </c>
    </row>
    <row r="1697" spans="1:2">
      <c r="A1697">
        <v>5291231</v>
      </c>
      <c r="B1697" t="s">
        <v>7942</v>
      </c>
    </row>
    <row r="1698" spans="1:2">
      <c r="A1698">
        <v>5291232</v>
      </c>
      <c r="B1698" t="s">
        <v>7943</v>
      </c>
    </row>
    <row r="1699" spans="1:2">
      <c r="A1699">
        <v>5291233</v>
      </c>
      <c r="B1699" t="s">
        <v>7944</v>
      </c>
    </row>
    <row r="1700" spans="1:2">
      <c r="A1700">
        <v>5291234</v>
      </c>
      <c r="B1700" t="s">
        <v>7945</v>
      </c>
    </row>
    <row r="1701" spans="1:2">
      <c r="A1701">
        <v>5291235</v>
      </c>
      <c r="B1701" t="s">
        <v>7946</v>
      </c>
    </row>
    <row r="1702" spans="1:2">
      <c r="A1702">
        <v>5291236</v>
      </c>
      <c r="B1702" t="s">
        <v>7947</v>
      </c>
    </row>
    <row r="1703" spans="1:2">
      <c r="A1703">
        <v>5291237</v>
      </c>
      <c r="B1703" t="s">
        <v>7948</v>
      </c>
    </row>
    <row r="1704" spans="1:2">
      <c r="A1704">
        <v>5291300</v>
      </c>
      <c r="B1704" t="s">
        <v>7949</v>
      </c>
    </row>
    <row r="1705" spans="1:2">
      <c r="A1705">
        <v>5291301</v>
      </c>
      <c r="B1705" t="s">
        <v>7950</v>
      </c>
    </row>
    <row r="1706" spans="1:2">
      <c r="A1706">
        <v>5291302</v>
      </c>
      <c r="B1706" t="s">
        <v>7951</v>
      </c>
    </row>
    <row r="1707" spans="1:2">
      <c r="A1707">
        <v>5291303</v>
      </c>
      <c r="B1707" t="s">
        <v>7952</v>
      </c>
    </row>
    <row r="1708" spans="1:2">
      <c r="A1708">
        <v>5291311</v>
      </c>
      <c r="B1708" t="s">
        <v>7953</v>
      </c>
    </row>
    <row r="1709" spans="1:2">
      <c r="A1709">
        <v>5291312</v>
      </c>
      <c r="B1709" t="s">
        <v>7954</v>
      </c>
    </row>
    <row r="1710" spans="1:2">
      <c r="A1710">
        <v>5291313</v>
      </c>
      <c r="B1710" t="s">
        <v>7955</v>
      </c>
    </row>
    <row r="1711" spans="1:2">
      <c r="A1711">
        <v>5291314</v>
      </c>
      <c r="B1711" t="s">
        <v>7956</v>
      </c>
    </row>
    <row r="1712" spans="1:2">
      <c r="A1712">
        <v>5291315</v>
      </c>
      <c r="B1712" t="s">
        <v>7957</v>
      </c>
    </row>
    <row r="1713" spans="1:2">
      <c r="A1713">
        <v>5291321</v>
      </c>
      <c r="B1713" t="s">
        <v>7958</v>
      </c>
    </row>
    <row r="1714" spans="1:2">
      <c r="A1714">
        <v>5291322</v>
      </c>
      <c r="B1714" t="s">
        <v>7959</v>
      </c>
    </row>
    <row r="1715" spans="1:2">
      <c r="A1715">
        <v>5291323</v>
      </c>
      <c r="B1715" t="s">
        <v>7960</v>
      </c>
    </row>
    <row r="1716" spans="1:2">
      <c r="A1716">
        <v>5291324</v>
      </c>
      <c r="B1716" t="s">
        <v>7961</v>
      </c>
    </row>
    <row r="1717" spans="1:2">
      <c r="A1717">
        <v>5291325</v>
      </c>
      <c r="B1717" t="s">
        <v>7962</v>
      </c>
    </row>
    <row r="1718" spans="1:2">
      <c r="A1718">
        <v>5291331</v>
      </c>
      <c r="B1718" t="s">
        <v>7963</v>
      </c>
    </row>
    <row r="1719" spans="1:2">
      <c r="A1719">
        <v>5291401</v>
      </c>
      <c r="B1719" t="s">
        <v>7964</v>
      </c>
    </row>
    <row r="1720" spans="1:2">
      <c r="A1720">
        <v>5291402</v>
      </c>
      <c r="B1720" t="s">
        <v>7965</v>
      </c>
    </row>
    <row r="1721" spans="1:2">
      <c r="A1721">
        <v>5291403</v>
      </c>
      <c r="B1721" t="s">
        <v>7966</v>
      </c>
    </row>
    <row r="1722" spans="1:2">
      <c r="A1722">
        <v>5291404</v>
      </c>
      <c r="B1722" t="s">
        <v>7967</v>
      </c>
    </row>
    <row r="1723" spans="1:2">
      <c r="A1723">
        <v>5291405</v>
      </c>
      <c r="B1723" t="s">
        <v>7968</v>
      </c>
    </row>
    <row r="1724" spans="1:2">
      <c r="A1724">
        <v>5291411</v>
      </c>
      <c r="B1724" t="s">
        <v>7969</v>
      </c>
    </row>
    <row r="1725" spans="1:2">
      <c r="A1725">
        <v>5291412</v>
      </c>
      <c r="B1725" t="s">
        <v>7970</v>
      </c>
    </row>
    <row r="1726" spans="1:2">
      <c r="A1726">
        <v>5291413</v>
      </c>
      <c r="B1726" t="s">
        <v>7971</v>
      </c>
    </row>
    <row r="1727" spans="1:2">
      <c r="A1727">
        <v>5291414</v>
      </c>
      <c r="B1727" t="s">
        <v>7972</v>
      </c>
    </row>
    <row r="1728" spans="1:2">
      <c r="A1728">
        <v>5291415</v>
      </c>
      <c r="B1728" t="s">
        <v>7973</v>
      </c>
    </row>
    <row r="1729" spans="1:2">
      <c r="A1729">
        <v>5291421</v>
      </c>
      <c r="B1729" t="s">
        <v>7974</v>
      </c>
    </row>
    <row r="1730" spans="1:2">
      <c r="A1730">
        <v>5291422</v>
      </c>
      <c r="B1730" t="s">
        <v>7975</v>
      </c>
    </row>
    <row r="1731" spans="1:2">
      <c r="A1731">
        <v>5291423</v>
      </c>
      <c r="B1731" t="s">
        <v>7976</v>
      </c>
    </row>
    <row r="1732" spans="1:2">
      <c r="A1732">
        <v>5291424</v>
      </c>
      <c r="B1732" t="s">
        <v>7977</v>
      </c>
    </row>
    <row r="1733" spans="1:2">
      <c r="A1733">
        <v>5291425</v>
      </c>
      <c r="B1733" t="s">
        <v>7978</v>
      </c>
    </row>
    <row r="1734" spans="1:2">
      <c r="A1734">
        <v>5291431</v>
      </c>
      <c r="B1734" t="s">
        <v>7979</v>
      </c>
    </row>
    <row r="1735" spans="1:2">
      <c r="A1735">
        <v>5291432</v>
      </c>
      <c r="B1735" t="s">
        <v>7980</v>
      </c>
    </row>
    <row r="1736" spans="1:2">
      <c r="A1736">
        <v>5291433</v>
      </c>
      <c r="B1736" t="s">
        <v>7981</v>
      </c>
    </row>
    <row r="1737" spans="1:2">
      <c r="A1737">
        <v>5291434</v>
      </c>
      <c r="B1737" t="s">
        <v>7982</v>
      </c>
    </row>
    <row r="1738" spans="1:2">
      <c r="A1738">
        <v>5291435</v>
      </c>
      <c r="B1738" t="s">
        <v>7983</v>
      </c>
    </row>
    <row r="1739" spans="1:2">
      <c r="A1739">
        <v>5291441</v>
      </c>
      <c r="B1739" t="s">
        <v>7984</v>
      </c>
    </row>
    <row r="1740" spans="1:2">
      <c r="A1740">
        <v>5291442</v>
      </c>
      <c r="B1740" t="s">
        <v>7985</v>
      </c>
    </row>
    <row r="1741" spans="1:2">
      <c r="A1741">
        <v>5291443</v>
      </c>
      <c r="B1741" t="s">
        <v>7986</v>
      </c>
    </row>
    <row r="1742" spans="1:2">
      <c r="A1742">
        <v>5291444</v>
      </c>
      <c r="B1742" t="s">
        <v>7987</v>
      </c>
    </row>
    <row r="1743" spans="1:2">
      <c r="A1743">
        <v>5291445</v>
      </c>
      <c r="B1743" t="s">
        <v>7988</v>
      </c>
    </row>
    <row r="1744" spans="1:2">
      <c r="A1744">
        <v>5291501</v>
      </c>
      <c r="B1744" t="s">
        <v>7989</v>
      </c>
    </row>
    <row r="1745" spans="1:2">
      <c r="A1745">
        <v>5291502</v>
      </c>
      <c r="B1745" t="s">
        <v>7990</v>
      </c>
    </row>
    <row r="1746" spans="1:2">
      <c r="A1746">
        <v>5291503</v>
      </c>
      <c r="B1746" t="s">
        <v>7991</v>
      </c>
    </row>
    <row r="1747" spans="1:2">
      <c r="A1747">
        <v>5291504</v>
      </c>
      <c r="B1747" t="s">
        <v>7992</v>
      </c>
    </row>
    <row r="1748" spans="1:2">
      <c r="A1748">
        <v>5291511</v>
      </c>
      <c r="B1748" t="s">
        <v>7993</v>
      </c>
    </row>
    <row r="1749" spans="1:2">
      <c r="A1749">
        <v>5291512</v>
      </c>
      <c r="B1749" t="s">
        <v>7994</v>
      </c>
    </row>
    <row r="1750" spans="1:2">
      <c r="A1750">
        <v>5291513</v>
      </c>
      <c r="B1750" t="s">
        <v>7995</v>
      </c>
    </row>
    <row r="1751" spans="1:2">
      <c r="A1751">
        <v>5291514</v>
      </c>
      <c r="B1751" t="s">
        <v>7996</v>
      </c>
    </row>
    <row r="1752" spans="1:2">
      <c r="A1752">
        <v>5291521</v>
      </c>
      <c r="B1752" t="s">
        <v>7997</v>
      </c>
    </row>
    <row r="1753" spans="1:2">
      <c r="A1753">
        <v>5291522</v>
      </c>
      <c r="B1753" t="s">
        <v>7998</v>
      </c>
    </row>
    <row r="1754" spans="1:2">
      <c r="A1754">
        <v>5291523</v>
      </c>
      <c r="B1754" t="s">
        <v>7999</v>
      </c>
    </row>
    <row r="1755" spans="1:2">
      <c r="A1755">
        <v>5291524</v>
      </c>
      <c r="B1755" t="s">
        <v>8000</v>
      </c>
    </row>
    <row r="1756" spans="1:2">
      <c r="A1756">
        <v>5291531</v>
      </c>
      <c r="B1756" t="s">
        <v>8001</v>
      </c>
    </row>
    <row r="1757" spans="1:2">
      <c r="A1757">
        <v>5291532</v>
      </c>
      <c r="B1757" t="s">
        <v>8002</v>
      </c>
    </row>
    <row r="1758" spans="1:2">
      <c r="A1758">
        <v>5291533</v>
      </c>
      <c r="B1758" t="s">
        <v>8003</v>
      </c>
    </row>
    <row r="1759" spans="1:2">
      <c r="A1759">
        <v>5291534</v>
      </c>
      <c r="B1759" t="s">
        <v>8004</v>
      </c>
    </row>
    <row r="1760" spans="1:2">
      <c r="A1760">
        <v>5291535</v>
      </c>
      <c r="B1760" t="s">
        <v>8005</v>
      </c>
    </row>
    <row r="1761" spans="1:2">
      <c r="A1761">
        <v>5291536</v>
      </c>
      <c r="B1761" t="s">
        <v>8006</v>
      </c>
    </row>
    <row r="1762" spans="1:2">
      <c r="A1762">
        <v>5291537</v>
      </c>
      <c r="B1762" t="s">
        <v>8007</v>
      </c>
    </row>
    <row r="1763" spans="1:2">
      <c r="A1763">
        <v>5291541</v>
      </c>
      <c r="B1763" t="s">
        <v>8008</v>
      </c>
    </row>
    <row r="1764" spans="1:2">
      <c r="A1764">
        <v>5291551</v>
      </c>
      <c r="B1764" t="s">
        <v>8009</v>
      </c>
    </row>
    <row r="1765" spans="1:2">
      <c r="A1765">
        <v>5291561</v>
      </c>
      <c r="B1765" t="s">
        <v>8010</v>
      </c>
    </row>
    <row r="1766" spans="1:2">
      <c r="A1766">
        <v>5291562</v>
      </c>
      <c r="B1766" t="s">
        <v>8011</v>
      </c>
    </row>
    <row r="1767" spans="1:2">
      <c r="A1767">
        <v>5291563</v>
      </c>
      <c r="B1767" t="s">
        <v>8012</v>
      </c>
    </row>
    <row r="1768" spans="1:2">
      <c r="A1768">
        <v>5291564</v>
      </c>
      <c r="B1768" t="s">
        <v>8013</v>
      </c>
    </row>
    <row r="1769" spans="1:2">
      <c r="A1769">
        <v>5291565</v>
      </c>
      <c r="B1769" t="s">
        <v>8014</v>
      </c>
    </row>
    <row r="1770" spans="1:2">
      <c r="A1770">
        <v>5291566</v>
      </c>
      <c r="B1770" t="s">
        <v>8015</v>
      </c>
    </row>
    <row r="1771" spans="1:2">
      <c r="A1771">
        <v>5291571</v>
      </c>
      <c r="B1771" t="s">
        <v>8016</v>
      </c>
    </row>
    <row r="1772" spans="1:2">
      <c r="A1772">
        <v>5291572</v>
      </c>
      <c r="B1772" t="s">
        <v>8017</v>
      </c>
    </row>
    <row r="1773" spans="1:2">
      <c r="A1773">
        <v>5291600</v>
      </c>
      <c r="B1773" t="s">
        <v>8018</v>
      </c>
    </row>
    <row r="1774" spans="1:2">
      <c r="A1774">
        <v>5291601</v>
      </c>
      <c r="B1774" t="s">
        <v>8019</v>
      </c>
    </row>
    <row r="1775" spans="1:2">
      <c r="A1775">
        <v>5291602</v>
      </c>
      <c r="B1775" t="s">
        <v>8020</v>
      </c>
    </row>
    <row r="1776" spans="1:2">
      <c r="A1776">
        <v>5291603</v>
      </c>
      <c r="B1776" t="s">
        <v>8021</v>
      </c>
    </row>
    <row r="1777" spans="1:2">
      <c r="A1777">
        <v>5291604</v>
      </c>
      <c r="B1777" t="s">
        <v>8022</v>
      </c>
    </row>
    <row r="1778" spans="1:2">
      <c r="A1778">
        <v>5291605</v>
      </c>
      <c r="B1778" t="s">
        <v>8023</v>
      </c>
    </row>
    <row r="1779" spans="1:2">
      <c r="A1779">
        <v>5291606</v>
      </c>
      <c r="B1779" t="s">
        <v>8024</v>
      </c>
    </row>
    <row r="1780" spans="1:2">
      <c r="A1780">
        <v>5291607</v>
      </c>
      <c r="B1780" t="s">
        <v>8025</v>
      </c>
    </row>
    <row r="1781" spans="1:2">
      <c r="A1781">
        <v>5291608</v>
      </c>
      <c r="B1781" t="s">
        <v>8026</v>
      </c>
    </row>
    <row r="1782" spans="1:2">
      <c r="A1782">
        <v>5291609</v>
      </c>
      <c r="B1782" t="s">
        <v>8027</v>
      </c>
    </row>
    <row r="1783" spans="1:2">
      <c r="A1783">
        <v>5291610</v>
      </c>
      <c r="B1783" t="s">
        <v>8028</v>
      </c>
    </row>
    <row r="1784" spans="1:2">
      <c r="A1784">
        <v>5291611</v>
      </c>
      <c r="B1784" t="s">
        <v>8029</v>
      </c>
    </row>
    <row r="1785" spans="1:2">
      <c r="A1785">
        <v>5291612</v>
      </c>
      <c r="B1785" t="s">
        <v>8030</v>
      </c>
    </row>
    <row r="1786" spans="1:2">
      <c r="A1786">
        <v>5291613</v>
      </c>
      <c r="B1786" t="s">
        <v>8031</v>
      </c>
    </row>
    <row r="1787" spans="1:2">
      <c r="A1787">
        <v>5291614</v>
      </c>
      <c r="B1787" t="s">
        <v>8032</v>
      </c>
    </row>
    <row r="1788" spans="1:2">
      <c r="A1788">
        <v>5291615</v>
      </c>
      <c r="B1788" t="s">
        <v>8033</v>
      </c>
    </row>
    <row r="1789" spans="1:2">
      <c r="A1789">
        <v>5291616</v>
      </c>
      <c r="B1789" t="s">
        <v>8034</v>
      </c>
    </row>
    <row r="1790" spans="1:2">
      <c r="A1790">
        <v>5291617</v>
      </c>
      <c r="B1790" t="s">
        <v>8035</v>
      </c>
    </row>
    <row r="1791" spans="1:2">
      <c r="A1791">
        <v>5291618</v>
      </c>
      <c r="B1791" t="s">
        <v>8036</v>
      </c>
    </row>
    <row r="1792" spans="1:2">
      <c r="A1792">
        <v>5291619</v>
      </c>
      <c r="B1792" t="s">
        <v>8037</v>
      </c>
    </row>
    <row r="1793" spans="1:2">
      <c r="A1793">
        <v>5291621</v>
      </c>
      <c r="B1793" t="s">
        <v>8038</v>
      </c>
    </row>
    <row r="1794" spans="1:2">
      <c r="A1794">
        <v>5291622</v>
      </c>
      <c r="B1794" t="s">
        <v>8039</v>
      </c>
    </row>
    <row r="1795" spans="1:2">
      <c r="A1795">
        <v>5291623</v>
      </c>
      <c r="B1795" t="s">
        <v>8040</v>
      </c>
    </row>
    <row r="1796" spans="1:2">
      <c r="A1796">
        <v>5291624</v>
      </c>
      <c r="B1796" t="s">
        <v>8041</v>
      </c>
    </row>
    <row r="1797" spans="1:2">
      <c r="A1797">
        <v>5291625</v>
      </c>
      <c r="B1797" t="s">
        <v>8042</v>
      </c>
    </row>
    <row r="1798" spans="1:2">
      <c r="A1798">
        <v>5291626</v>
      </c>
      <c r="B1798" t="s">
        <v>8043</v>
      </c>
    </row>
    <row r="1799" spans="1:2">
      <c r="A1799">
        <v>5291627</v>
      </c>
      <c r="B1799" t="s">
        <v>8044</v>
      </c>
    </row>
    <row r="1800" spans="1:2">
      <c r="A1800">
        <v>5291628</v>
      </c>
      <c r="B1800" t="s">
        <v>8045</v>
      </c>
    </row>
    <row r="1801" spans="1:2">
      <c r="A1801">
        <v>5291631</v>
      </c>
      <c r="B1801" t="s">
        <v>8046</v>
      </c>
    </row>
    <row r="1802" spans="1:2">
      <c r="A1802">
        <v>5291632</v>
      </c>
      <c r="B1802" t="s">
        <v>8047</v>
      </c>
    </row>
    <row r="1803" spans="1:2">
      <c r="A1803">
        <v>5291633</v>
      </c>
      <c r="B1803" t="s">
        <v>8048</v>
      </c>
    </row>
    <row r="1804" spans="1:2">
      <c r="A1804">
        <v>5291634</v>
      </c>
      <c r="B1804" t="s">
        <v>8049</v>
      </c>
    </row>
    <row r="1805" spans="1:2">
      <c r="A1805">
        <v>5291635</v>
      </c>
      <c r="B1805" t="s">
        <v>8050</v>
      </c>
    </row>
    <row r="1806" spans="1:2">
      <c r="A1806">
        <v>5291636</v>
      </c>
      <c r="B1806" t="s">
        <v>8051</v>
      </c>
    </row>
    <row r="1807" spans="1:2">
      <c r="A1807">
        <v>5291641</v>
      </c>
      <c r="B1807" t="s">
        <v>8052</v>
      </c>
    </row>
    <row r="1808" spans="1:2">
      <c r="A1808">
        <v>5291642</v>
      </c>
      <c r="B1808" t="s">
        <v>8053</v>
      </c>
    </row>
    <row r="1809" spans="1:2">
      <c r="A1809">
        <v>5291643</v>
      </c>
      <c r="B1809" t="s">
        <v>8054</v>
      </c>
    </row>
    <row r="1810" spans="1:2">
      <c r="A1810">
        <v>5291644</v>
      </c>
      <c r="B1810" t="s">
        <v>8055</v>
      </c>
    </row>
    <row r="1811" spans="1:2">
      <c r="A1811">
        <v>5291645</v>
      </c>
      <c r="B1811" t="s">
        <v>8056</v>
      </c>
    </row>
    <row r="1812" spans="1:2">
      <c r="A1812">
        <v>5291646</v>
      </c>
      <c r="B1812" t="s">
        <v>8057</v>
      </c>
    </row>
    <row r="1813" spans="1:2">
      <c r="A1813">
        <v>5291647</v>
      </c>
      <c r="B1813" t="s">
        <v>4020</v>
      </c>
    </row>
    <row r="1814" spans="1:2">
      <c r="A1814">
        <v>5291648</v>
      </c>
      <c r="B1814" t="s">
        <v>4021</v>
      </c>
    </row>
    <row r="1815" spans="1:2">
      <c r="A1815">
        <v>5291651</v>
      </c>
      <c r="B1815" t="s">
        <v>4022</v>
      </c>
    </row>
    <row r="1816" spans="1:2">
      <c r="A1816">
        <v>5291652</v>
      </c>
      <c r="B1816" t="s">
        <v>4023</v>
      </c>
    </row>
    <row r="1817" spans="1:2">
      <c r="A1817">
        <v>5291653</v>
      </c>
      <c r="B1817" t="s">
        <v>4024</v>
      </c>
    </row>
    <row r="1818" spans="1:2">
      <c r="A1818">
        <v>5291654</v>
      </c>
      <c r="B1818" t="s">
        <v>4025</v>
      </c>
    </row>
    <row r="1819" spans="1:2">
      <c r="A1819">
        <v>5291655</v>
      </c>
      <c r="B1819" t="s">
        <v>4026</v>
      </c>
    </row>
    <row r="1820" spans="1:2">
      <c r="A1820">
        <v>5291656</v>
      </c>
      <c r="B1820" t="s">
        <v>4027</v>
      </c>
    </row>
    <row r="1821" spans="1:2">
      <c r="A1821">
        <v>5291657</v>
      </c>
      <c r="B1821" t="s">
        <v>4028</v>
      </c>
    </row>
    <row r="1822" spans="1:2">
      <c r="A1822">
        <v>5291658</v>
      </c>
      <c r="B1822" t="s">
        <v>4029</v>
      </c>
    </row>
    <row r="1823" spans="1:2">
      <c r="A1823">
        <v>5291661</v>
      </c>
      <c r="B1823" t="s">
        <v>4030</v>
      </c>
    </row>
    <row r="1824" spans="1:2">
      <c r="A1824">
        <v>5291662</v>
      </c>
      <c r="B1824" t="s">
        <v>4031</v>
      </c>
    </row>
    <row r="1825" spans="1:2">
      <c r="A1825">
        <v>5291663</v>
      </c>
      <c r="B1825" t="s">
        <v>4032</v>
      </c>
    </row>
    <row r="1826" spans="1:2">
      <c r="A1826">
        <v>5291664</v>
      </c>
      <c r="B1826" t="s">
        <v>4033</v>
      </c>
    </row>
    <row r="1827" spans="1:2">
      <c r="A1827">
        <v>5291665</v>
      </c>
      <c r="B1827" t="s">
        <v>4034</v>
      </c>
    </row>
    <row r="1828" spans="1:2">
      <c r="A1828">
        <v>5291801</v>
      </c>
      <c r="B1828" t="s">
        <v>4035</v>
      </c>
    </row>
    <row r="1829" spans="1:2">
      <c r="A1829">
        <v>5291802</v>
      </c>
      <c r="B1829" t="s">
        <v>4036</v>
      </c>
    </row>
    <row r="1830" spans="1:2">
      <c r="A1830">
        <v>5291803</v>
      </c>
      <c r="B1830" t="s">
        <v>4037</v>
      </c>
    </row>
    <row r="1831" spans="1:2">
      <c r="A1831">
        <v>5291804</v>
      </c>
      <c r="B1831" t="s">
        <v>4038</v>
      </c>
    </row>
    <row r="1832" spans="1:2">
      <c r="A1832">
        <v>5291811</v>
      </c>
      <c r="B1832" t="s">
        <v>4039</v>
      </c>
    </row>
    <row r="1833" spans="1:2">
      <c r="A1833">
        <v>5291812</v>
      </c>
      <c r="B1833" t="s">
        <v>4040</v>
      </c>
    </row>
    <row r="1834" spans="1:2">
      <c r="A1834">
        <v>5291813</v>
      </c>
      <c r="B1834" t="s">
        <v>4041</v>
      </c>
    </row>
    <row r="1835" spans="1:2">
      <c r="A1835">
        <v>5291814</v>
      </c>
      <c r="B1835" t="s">
        <v>4042</v>
      </c>
    </row>
    <row r="1836" spans="1:2">
      <c r="A1836">
        <v>5291821</v>
      </c>
      <c r="B1836" t="s">
        <v>4043</v>
      </c>
    </row>
    <row r="1837" spans="1:2">
      <c r="A1837">
        <v>5291831</v>
      </c>
      <c r="B1837" t="s">
        <v>4044</v>
      </c>
    </row>
    <row r="1838" spans="1:2">
      <c r="A1838">
        <v>5291832</v>
      </c>
      <c r="B1838" t="s">
        <v>4045</v>
      </c>
    </row>
    <row r="1839" spans="1:2">
      <c r="A1839">
        <v>5291833</v>
      </c>
      <c r="B1839" t="s">
        <v>4046</v>
      </c>
    </row>
    <row r="1840" spans="1:2">
      <c r="A1840">
        <v>5291834</v>
      </c>
      <c r="B1840" t="s">
        <v>4047</v>
      </c>
    </row>
    <row r="1841" spans="1:2">
      <c r="A1841">
        <v>5291835</v>
      </c>
      <c r="B1841" t="s">
        <v>4048</v>
      </c>
    </row>
    <row r="1842" spans="1:2">
      <c r="A1842">
        <v>5291836</v>
      </c>
      <c r="B1842" t="s">
        <v>4049</v>
      </c>
    </row>
    <row r="1843" spans="1:2">
      <c r="A1843">
        <v>5291841</v>
      </c>
      <c r="B1843" t="s">
        <v>4050</v>
      </c>
    </row>
    <row r="1844" spans="1:2">
      <c r="A1844">
        <v>5291842</v>
      </c>
      <c r="B1844" t="s">
        <v>4051</v>
      </c>
    </row>
    <row r="1845" spans="1:2">
      <c r="A1845">
        <v>5291843</v>
      </c>
      <c r="B1845" t="s">
        <v>4052</v>
      </c>
    </row>
    <row r="1846" spans="1:2">
      <c r="A1846">
        <v>5291851</v>
      </c>
      <c r="B1846" t="s">
        <v>4053</v>
      </c>
    </row>
    <row r="1847" spans="1:2">
      <c r="A1847">
        <v>6000000</v>
      </c>
      <c r="B1847" t="s">
        <v>4054</v>
      </c>
    </row>
    <row r="1848" spans="1:2">
      <c r="A1848">
        <v>6008001</v>
      </c>
      <c r="B1848" t="s">
        <v>4055</v>
      </c>
    </row>
    <row r="1849" spans="1:2">
      <c r="A1849">
        <v>6008002</v>
      </c>
      <c r="B1849" t="s">
        <v>4056</v>
      </c>
    </row>
    <row r="1850" spans="1:2">
      <c r="A1850">
        <v>6008003</v>
      </c>
      <c r="B1850" t="s">
        <v>4057</v>
      </c>
    </row>
    <row r="1851" spans="1:2">
      <c r="A1851">
        <v>6008004</v>
      </c>
      <c r="B1851" t="s">
        <v>4058</v>
      </c>
    </row>
    <row r="1852" spans="1:2">
      <c r="A1852">
        <v>6008005</v>
      </c>
      <c r="B1852" t="s">
        <v>4059</v>
      </c>
    </row>
    <row r="1853" spans="1:2">
      <c r="A1853">
        <v>6008006</v>
      </c>
      <c r="B1853" t="s">
        <v>4060</v>
      </c>
    </row>
    <row r="1854" spans="1:2">
      <c r="A1854">
        <v>6008007</v>
      </c>
      <c r="B1854" t="s">
        <v>4061</v>
      </c>
    </row>
    <row r="1855" spans="1:2">
      <c r="A1855">
        <v>6008008</v>
      </c>
      <c r="B1855" t="s">
        <v>4062</v>
      </c>
    </row>
    <row r="1856" spans="1:2">
      <c r="A1856">
        <v>6008009</v>
      </c>
      <c r="B1856" t="s">
        <v>4063</v>
      </c>
    </row>
    <row r="1857" spans="1:2">
      <c r="A1857">
        <v>6008011</v>
      </c>
      <c r="B1857" t="s">
        <v>4064</v>
      </c>
    </row>
    <row r="1858" spans="1:2">
      <c r="A1858">
        <v>6008012</v>
      </c>
      <c r="B1858" t="s">
        <v>4065</v>
      </c>
    </row>
    <row r="1859" spans="1:2">
      <c r="A1859">
        <v>6008013</v>
      </c>
      <c r="B1859" t="s">
        <v>4066</v>
      </c>
    </row>
    <row r="1860" spans="1:2">
      <c r="A1860">
        <v>6008014</v>
      </c>
      <c r="B1860" t="s">
        <v>4067</v>
      </c>
    </row>
    <row r="1861" spans="1:2">
      <c r="A1861">
        <v>6008015</v>
      </c>
      <c r="B1861" t="s">
        <v>4068</v>
      </c>
    </row>
    <row r="1862" spans="1:2">
      <c r="A1862">
        <v>6008016</v>
      </c>
      <c r="B1862" t="s">
        <v>6250</v>
      </c>
    </row>
    <row r="1863" spans="1:2">
      <c r="A1863">
        <v>6008016</v>
      </c>
      <c r="B1863" t="s">
        <v>8099</v>
      </c>
    </row>
    <row r="1864" spans="1:2">
      <c r="A1864">
        <v>6008017</v>
      </c>
      <c r="B1864" t="s">
        <v>4069</v>
      </c>
    </row>
    <row r="1865" spans="1:2">
      <c r="A1865">
        <v>6008018</v>
      </c>
      <c r="B1865" t="s">
        <v>4070</v>
      </c>
    </row>
    <row r="1866" spans="1:2">
      <c r="A1866">
        <v>6008019</v>
      </c>
      <c r="B1866" t="s">
        <v>4071</v>
      </c>
    </row>
    <row r="1867" spans="1:2">
      <c r="A1867">
        <v>6008020</v>
      </c>
      <c r="B1867" t="s">
        <v>4072</v>
      </c>
    </row>
    <row r="1868" spans="1:2">
      <c r="A1868">
        <v>6008021</v>
      </c>
      <c r="B1868" t="s">
        <v>4073</v>
      </c>
    </row>
    <row r="1869" spans="1:2">
      <c r="A1869">
        <v>6008022</v>
      </c>
      <c r="B1869" t="s">
        <v>6251</v>
      </c>
    </row>
    <row r="1870" spans="1:2">
      <c r="A1870">
        <v>6008023</v>
      </c>
      <c r="B1870" t="s">
        <v>6252</v>
      </c>
    </row>
    <row r="1871" spans="1:2">
      <c r="A1871">
        <v>6008023</v>
      </c>
      <c r="B1871" t="s">
        <v>4074</v>
      </c>
    </row>
    <row r="1872" spans="1:2">
      <c r="A1872">
        <v>6008023</v>
      </c>
      <c r="B1872" t="s">
        <v>8100</v>
      </c>
    </row>
    <row r="1873" spans="1:2">
      <c r="A1873">
        <v>6008024</v>
      </c>
      <c r="B1873" t="s">
        <v>4075</v>
      </c>
    </row>
    <row r="1874" spans="1:2">
      <c r="A1874">
        <v>6008025</v>
      </c>
      <c r="B1874" t="s">
        <v>6253</v>
      </c>
    </row>
    <row r="1875" spans="1:2">
      <c r="A1875">
        <v>6008025</v>
      </c>
      <c r="B1875" t="s">
        <v>8101</v>
      </c>
    </row>
    <row r="1876" spans="1:2">
      <c r="A1876">
        <v>6008026</v>
      </c>
      <c r="B1876" t="s">
        <v>4076</v>
      </c>
    </row>
    <row r="1877" spans="1:2">
      <c r="A1877">
        <v>6008027</v>
      </c>
      <c r="B1877" t="s">
        <v>4077</v>
      </c>
    </row>
    <row r="1878" spans="1:2">
      <c r="A1878">
        <v>6008028</v>
      </c>
      <c r="B1878" t="s">
        <v>6254</v>
      </c>
    </row>
    <row r="1879" spans="1:2">
      <c r="A1879">
        <v>6008028</v>
      </c>
      <c r="B1879" t="s">
        <v>4078</v>
      </c>
    </row>
    <row r="1880" spans="1:2">
      <c r="A1880">
        <v>6008028</v>
      </c>
      <c r="B1880" t="s">
        <v>8102</v>
      </c>
    </row>
    <row r="1881" spans="1:2">
      <c r="A1881">
        <v>6008029</v>
      </c>
      <c r="B1881" t="s">
        <v>4079</v>
      </c>
    </row>
    <row r="1882" spans="1:2">
      <c r="A1882">
        <v>6008031</v>
      </c>
      <c r="B1882" t="s">
        <v>4080</v>
      </c>
    </row>
    <row r="1883" spans="1:2">
      <c r="A1883">
        <v>6008032</v>
      </c>
      <c r="B1883" t="s">
        <v>6255</v>
      </c>
    </row>
    <row r="1884" spans="1:2">
      <c r="A1884">
        <v>6008032</v>
      </c>
      <c r="B1884" t="s">
        <v>8103</v>
      </c>
    </row>
    <row r="1885" spans="1:2">
      <c r="A1885">
        <v>6008033</v>
      </c>
      <c r="B1885" t="s">
        <v>4081</v>
      </c>
    </row>
    <row r="1886" spans="1:2">
      <c r="A1886">
        <v>6008034</v>
      </c>
      <c r="B1886" t="s">
        <v>4082</v>
      </c>
    </row>
    <row r="1887" spans="1:2">
      <c r="A1887">
        <v>6008035</v>
      </c>
      <c r="B1887" t="s">
        <v>4083</v>
      </c>
    </row>
    <row r="1888" spans="1:2">
      <c r="A1888">
        <v>6008036</v>
      </c>
      <c r="B1888" t="s">
        <v>8104</v>
      </c>
    </row>
    <row r="1889" spans="1:2">
      <c r="A1889">
        <v>6008037</v>
      </c>
      <c r="B1889" t="s">
        <v>8105</v>
      </c>
    </row>
    <row r="1890" spans="1:2">
      <c r="A1890">
        <v>6008038</v>
      </c>
      <c r="B1890" t="s">
        <v>4084</v>
      </c>
    </row>
    <row r="1891" spans="1:2">
      <c r="A1891">
        <v>6008039</v>
      </c>
      <c r="B1891" t="s">
        <v>4085</v>
      </c>
    </row>
    <row r="1892" spans="1:2">
      <c r="A1892">
        <v>6008040</v>
      </c>
      <c r="B1892" t="s">
        <v>4086</v>
      </c>
    </row>
    <row r="1893" spans="1:2">
      <c r="A1893">
        <v>6008041</v>
      </c>
      <c r="B1893" t="s">
        <v>4087</v>
      </c>
    </row>
    <row r="1894" spans="1:2">
      <c r="A1894">
        <v>6008042</v>
      </c>
      <c r="B1894" t="s">
        <v>8106</v>
      </c>
    </row>
    <row r="1895" spans="1:2">
      <c r="A1895">
        <v>6008043</v>
      </c>
      <c r="B1895" t="s">
        <v>6256</v>
      </c>
    </row>
    <row r="1896" spans="1:2">
      <c r="A1896">
        <v>6008043</v>
      </c>
      <c r="B1896" t="s">
        <v>8107</v>
      </c>
    </row>
    <row r="1897" spans="1:2">
      <c r="A1897">
        <v>6008044</v>
      </c>
      <c r="B1897" t="s">
        <v>6257</v>
      </c>
    </row>
    <row r="1898" spans="1:2">
      <c r="A1898">
        <v>6008044</v>
      </c>
      <c r="B1898" t="s">
        <v>8108</v>
      </c>
    </row>
    <row r="1899" spans="1:2">
      <c r="A1899">
        <v>6008045</v>
      </c>
      <c r="B1899" t="s">
        <v>8109</v>
      </c>
    </row>
    <row r="1900" spans="1:2">
      <c r="A1900">
        <v>6008046</v>
      </c>
      <c r="B1900" t="s">
        <v>4088</v>
      </c>
    </row>
    <row r="1901" spans="1:2">
      <c r="A1901">
        <v>6008047</v>
      </c>
      <c r="B1901" t="s">
        <v>4089</v>
      </c>
    </row>
    <row r="1902" spans="1:2">
      <c r="A1902">
        <v>6008048</v>
      </c>
      <c r="B1902" t="s">
        <v>4090</v>
      </c>
    </row>
    <row r="1903" spans="1:2">
      <c r="A1903">
        <v>6008049</v>
      </c>
      <c r="B1903" t="s">
        <v>8110</v>
      </c>
    </row>
    <row r="1904" spans="1:2">
      <c r="A1904">
        <v>6008050</v>
      </c>
      <c r="B1904" t="s">
        <v>8111</v>
      </c>
    </row>
    <row r="1905" spans="1:2">
      <c r="A1905">
        <v>6008051</v>
      </c>
      <c r="B1905" t="s">
        <v>4091</v>
      </c>
    </row>
    <row r="1906" spans="1:2">
      <c r="A1906">
        <v>6008052</v>
      </c>
      <c r="B1906" t="s">
        <v>6258</v>
      </c>
    </row>
    <row r="1907" spans="1:2">
      <c r="A1907">
        <v>6008052</v>
      </c>
      <c r="B1907" t="s">
        <v>4092</v>
      </c>
    </row>
    <row r="1908" spans="1:2">
      <c r="A1908">
        <v>6008052</v>
      </c>
      <c r="B1908" t="s">
        <v>8112</v>
      </c>
    </row>
    <row r="1909" spans="1:2">
      <c r="A1909">
        <v>6008053</v>
      </c>
      <c r="B1909" t="s">
        <v>6259</v>
      </c>
    </row>
    <row r="1910" spans="1:2">
      <c r="A1910">
        <v>6008054</v>
      </c>
      <c r="B1910" t="s">
        <v>4093</v>
      </c>
    </row>
    <row r="1911" spans="1:2">
      <c r="A1911">
        <v>6008055</v>
      </c>
      <c r="B1911" t="s">
        <v>4094</v>
      </c>
    </row>
    <row r="1912" spans="1:2">
      <c r="A1912">
        <v>6008056</v>
      </c>
      <c r="B1912" t="s">
        <v>8113</v>
      </c>
    </row>
    <row r="1913" spans="1:2">
      <c r="A1913">
        <v>6008057</v>
      </c>
      <c r="B1913" t="s">
        <v>6260</v>
      </c>
    </row>
    <row r="1914" spans="1:2">
      <c r="A1914">
        <v>6008057</v>
      </c>
      <c r="B1914" t="s">
        <v>8114</v>
      </c>
    </row>
    <row r="1915" spans="1:2">
      <c r="A1915">
        <v>6008058</v>
      </c>
      <c r="B1915" t="s">
        <v>4095</v>
      </c>
    </row>
    <row r="1916" spans="1:2">
      <c r="A1916">
        <v>6008059</v>
      </c>
      <c r="B1916" t="s">
        <v>4096</v>
      </c>
    </row>
    <row r="1917" spans="1:2">
      <c r="A1917">
        <v>6008060</v>
      </c>
      <c r="B1917" t="s">
        <v>8115</v>
      </c>
    </row>
    <row r="1918" spans="1:2">
      <c r="A1918">
        <v>6008061</v>
      </c>
      <c r="B1918" t="s">
        <v>4097</v>
      </c>
    </row>
    <row r="1919" spans="1:2">
      <c r="A1919">
        <v>6008062</v>
      </c>
      <c r="B1919" t="s">
        <v>4098</v>
      </c>
    </row>
    <row r="1920" spans="1:2">
      <c r="A1920">
        <v>6008063</v>
      </c>
      <c r="B1920" t="s">
        <v>4099</v>
      </c>
    </row>
    <row r="1921" spans="1:2">
      <c r="A1921">
        <v>6008064</v>
      </c>
      <c r="B1921" t="s">
        <v>4100</v>
      </c>
    </row>
    <row r="1922" spans="1:2">
      <c r="A1922">
        <v>6008065</v>
      </c>
      <c r="B1922" t="s">
        <v>4101</v>
      </c>
    </row>
    <row r="1923" spans="1:2">
      <c r="A1923">
        <v>6008066</v>
      </c>
      <c r="B1923" t="s">
        <v>6261</v>
      </c>
    </row>
    <row r="1924" spans="1:2">
      <c r="A1924">
        <v>6008066</v>
      </c>
      <c r="B1924" t="s">
        <v>8116</v>
      </c>
    </row>
    <row r="1925" spans="1:2">
      <c r="A1925">
        <v>6008067</v>
      </c>
      <c r="B1925" t="s">
        <v>6262</v>
      </c>
    </row>
    <row r="1926" spans="1:2">
      <c r="A1926">
        <v>6008067</v>
      </c>
      <c r="B1926" t="s">
        <v>4102</v>
      </c>
    </row>
    <row r="1927" spans="1:2">
      <c r="A1927">
        <v>6008068</v>
      </c>
      <c r="B1927" t="s">
        <v>4103</v>
      </c>
    </row>
    <row r="1928" spans="1:2">
      <c r="A1928">
        <v>6008069</v>
      </c>
      <c r="B1928" t="s">
        <v>6263</v>
      </c>
    </row>
    <row r="1929" spans="1:2">
      <c r="A1929">
        <v>6008069</v>
      </c>
      <c r="B1929" t="s">
        <v>8117</v>
      </c>
    </row>
    <row r="1930" spans="1:2">
      <c r="A1930">
        <v>6008070</v>
      </c>
      <c r="B1930" t="s">
        <v>6264</v>
      </c>
    </row>
    <row r="1931" spans="1:2">
      <c r="A1931">
        <v>6008070</v>
      </c>
      <c r="B1931" t="s">
        <v>8118</v>
      </c>
    </row>
    <row r="1932" spans="1:2">
      <c r="A1932">
        <v>6008071</v>
      </c>
      <c r="B1932" t="s">
        <v>4104</v>
      </c>
    </row>
    <row r="1933" spans="1:2">
      <c r="A1933">
        <v>6008072</v>
      </c>
      <c r="B1933" t="s">
        <v>4105</v>
      </c>
    </row>
    <row r="1934" spans="1:2">
      <c r="A1934">
        <v>6008073</v>
      </c>
      <c r="B1934" t="s">
        <v>4106</v>
      </c>
    </row>
    <row r="1935" spans="1:2">
      <c r="A1935">
        <v>6008074</v>
      </c>
      <c r="B1935" t="s">
        <v>4107</v>
      </c>
    </row>
    <row r="1936" spans="1:2">
      <c r="A1936">
        <v>6008075</v>
      </c>
      <c r="B1936" t="s">
        <v>4108</v>
      </c>
    </row>
    <row r="1937" spans="1:2">
      <c r="A1937">
        <v>6008076</v>
      </c>
      <c r="B1937" t="s">
        <v>4109</v>
      </c>
    </row>
    <row r="1938" spans="1:2">
      <c r="A1938">
        <v>6008077</v>
      </c>
      <c r="B1938" t="s">
        <v>4110</v>
      </c>
    </row>
    <row r="1939" spans="1:2">
      <c r="A1939">
        <v>6008078</v>
      </c>
      <c r="B1939" t="s">
        <v>4111</v>
      </c>
    </row>
    <row r="1940" spans="1:2">
      <c r="A1940">
        <v>6008079</v>
      </c>
      <c r="B1940" t="s">
        <v>6265</v>
      </c>
    </row>
    <row r="1941" spans="1:2">
      <c r="A1941">
        <v>6008081</v>
      </c>
      <c r="B1941" t="s">
        <v>4112</v>
      </c>
    </row>
    <row r="1942" spans="1:2">
      <c r="A1942">
        <v>6008082</v>
      </c>
      <c r="B1942" t="s">
        <v>4113</v>
      </c>
    </row>
    <row r="1943" spans="1:2">
      <c r="A1943">
        <v>6008083</v>
      </c>
      <c r="B1943" t="s">
        <v>4114</v>
      </c>
    </row>
    <row r="1944" spans="1:2">
      <c r="A1944">
        <v>6008084</v>
      </c>
      <c r="B1944" t="s">
        <v>4115</v>
      </c>
    </row>
    <row r="1945" spans="1:2">
      <c r="A1945">
        <v>6008085</v>
      </c>
      <c r="B1945" t="s">
        <v>4116</v>
      </c>
    </row>
    <row r="1946" spans="1:2">
      <c r="A1946">
        <v>6008086</v>
      </c>
      <c r="B1946" t="s">
        <v>4117</v>
      </c>
    </row>
    <row r="1947" spans="1:2">
      <c r="A1947">
        <v>6008087</v>
      </c>
      <c r="B1947" t="s">
        <v>4118</v>
      </c>
    </row>
    <row r="1948" spans="1:2">
      <c r="A1948">
        <v>6008088</v>
      </c>
      <c r="B1948" t="s">
        <v>4119</v>
      </c>
    </row>
    <row r="1949" spans="1:2">
      <c r="A1949">
        <v>6008089</v>
      </c>
      <c r="B1949" t="s">
        <v>8119</v>
      </c>
    </row>
    <row r="1950" spans="1:2">
      <c r="A1950">
        <v>6008090</v>
      </c>
      <c r="B1950" t="s">
        <v>4120</v>
      </c>
    </row>
    <row r="1951" spans="1:2">
      <c r="A1951">
        <v>6008091</v>
      </c>
      <c r="B1951" t="s">
        <v>4121</v>
      </c>
    </row>
    <row r="1952" spans="1:2">
      <c r="A1952">
        <v>6008092</v>
      </c>
      <c r="B1952" t="s">
        <v>4122</v>
      </c>
    </row>
    <row r="1953" spans="1:2">
      <c r="A1953">
        <v>6008093</v>
      </c>
      <c r="B1953" t="s">
        <v>6266</v>
      </c>
    </row>
    <row r="1954" spans="1:2">
      <c r="A1954">
        <v>6008093</v>
      </c>
      <c r="B1954" t="s">
        <v>8120</v>
      </c>
    </row>
    <row r="1955" spans="1:2">
      <c r="A1955">
        <v>6008094</v>
      </c>
      <c r="B1955" t="s">
        <v>4123</v>
      </c>
    </row>
    <row r="1956" spans="1:2">
      <c r="A1956">
        <v>6008095</v>
      </c>
      <c r="B1956" t="s">
        <v>4124</v>
      </c>
    </row>
    <row r="1957" spans="1:2">
      <c r="A1957">
        <v>6008096</v>
      </c>
      <c r="B1957" t="s">
        <v>4125</v>
      </c>
    </row>
    <row r="1958" spans="1:2">
      <c r="A1958">
        <v>6008097</v>
      </c>
      <c r="B1958" t="s">
        <v>4126</v>
      </c>
    </row>
    <row r="1959" spans="1:2">
      <c r="A1959">
        <v>6008098</v>
      </c>
      <c r="B1959" t="s">
        <v>6267</v>
      </c>
    </row>
    <row r="1960" spans="1:2">
      <c r="A1960">
        <v>6008098</v>
      </c>
      <c r="B1960" t="s">
        <v>8121</v>
      </c>
    </row>
    <row r="1961" spans="1:2">
      <c r="A1961">
        <v>6008099</v>
      </c>
      <c r="B1961" t="s">
        <v>6268</v>
      </c>
    </row>
    <row r="1962" spans="1:2">
      <c r="A1962">
        <v>6008099</v>
      </c>
      <c r="B1962" t="s">
        <v>8122</v>
      </c>
    </row>
    <row r="1963" spans="1:2">
      <c r="A1963">
        <v>6008101</v>
      </c>
      <c r="B1963" t="s">
        <v>4127</v>
      </c>
    </row>
    <row r="1964" spans="1:2">
      <c r="A1964">
        <v>6008102</v>
      </c>
      <c r="B1964" t="s">
        <v>4128</v>
      </c>
    </row>
    <row r="1965" spans="1:2">
      <c r="A1965">
        <v>6008103</v>
      </c>
      <c r="B1965" t="s">
        <v>4129</v>
      </c>
    </row>
    <row r="1966" spans="1:2">
      <c r="A1966">
        <v>6008104</v>
      </c>
      <c r="B1966" t="s">
        <v>4130</v>
      </c>
    </row>
    <row r="1967" spans="1:2">
      <c r="A1967">
        <v>6008105</v>
      </c>
      <c r="B1967" t="s">
        <v>4131</v>
      </c>
    </row>
    <row r="1968" spans="1:2">
      <c r="A1968">
        <v>6008106</v>
      </c>
      <c r="B1968" t="s">
        <v>4132</v>
      </c>
    </row>
    <row r="1969" spans="1:2">
      <c r="A1969">
        <v>6008107</v>
      </c>
      <c r="B1969" t="s">
        <v>4133</v>
      </c>
    </row>
    <row r="1970" spans="1:2">
      <c r="A1970">
        <v>6008108</v>
      </c>
      <c r="B1970" t="s">
        <v>4134</v>
      </c>
    </row>
    <row r="1971" spans="1:2">
      <c r="A1971">
        <v>6008109</v>
      </c>
      <c r="B1971" t="s">
        <v>4135</v>
      </c>
    </row>
    <row r="1972" spans="1:2">
      <c r="A1972">
        <v>6008110</v>
      </c>
      <c r="B1972" t="s">
        <v>4136</v>
      </c>
    </row>
    <row r="1973" spans="1:2">
      <c r="A1973">
        <v>6008111</v>
      </c>
      <c r="B1973" t="s">
        <v>4137</v>
      </c>
    </row>
    <row r="1974" spans="1:2">
      <c r="A1974">
        <v>6008112</v>
      </c>
      <c r="B1974" t="s">
        <v>4138</v>
      </c>
    </row>
    <row r="1975" spans="1:2">
      <c r="A1975">
        <v>6008113</v>
      </c>
      <c r="B1975" t="s">
        <v>4139</v>
      </c>
    </row>
    <row r="1976" spans="1:2">
      <c r="A1976">
        <v>6008114</v>
      </c>
      <c r="B1976" t="s">
        <v>4140</v>
      </c>
    </row>
    <row r="1977" spans="1:2">
      <c r="A1977">
        <v>6008115</v>
      </c>
      <c r="B1977" t="s">
        <v>4141</v>
      </c>
    </row>
    <row r="1978" spans="1:2">
      <c r="A1978">
        <v>6008116</v>
      </c>
      <c r="B1978" t="s">
        <v>4142</v>
      </c>
    </row>
    <row r="1979" spans="1:2">
      <c r="A1979">
        <v>6008117</v>
      </c>
      <c r="B1979" t="s">
        <v>4143</v>
      </c>
    </row>
    <row r="1980" spans="1:2">
      <c r="A1980">
        <v>6008118</v>
      </c>
      <c r="B1980" t="s">
        <v>4144</v>
      </c>
    </row>
    <row r="1981" spans="1:2">
      <c r="A1981">
        <v>6008119</v>
      </c>
      <c r="B1981" t="s">
        <v>4145</v>
      </c>
    </row>
    <row r="1982" spans="1:2">
      <c r="A1982">
        <v>6008120</v>
      </c>
      <c r="B1982" t="s">
        <v>6269</v>
      </c>
    </row>
    <row r="1983" spans="1:2">
      <c r="A1983">
        <v>6008120</v>
      </c>
      <c r="B1983" t="s">
        <v>4146</v>
      </c>
    </row>
    <row r="1984" spans="1:2">
      <c r="A1984">
        <v>6008121</v>
      </c>
      <c r="B1984" t="s">
        <v>6270</v>
      </c>
    </row>
    <row r="1985" spans="1:2">
      <c r="A1985">
        <v>6008121</v>
      </c>
      <c r="B1985" t="s">
        <v>4147</v>
      </c>
    </row>
    <row r="1986" spans="1:2">
      <c r="A1986">
        <v>6008122</v>
      </c>
      <c r="B1986" t="s">
        <v>4148</v>
      </c>
    </row>
    <row r="1987" spans="1:2">
      <c r="A1987">
        <v>6008123</v>
      </c>
      <c r="B1987" t="s">
        <v>4149</v>
      </c>
    </row>
    <row r="1988" spans="1:2">
      <c r="A1988">
        <v>6008124</v>
      </c>
      <c r="B1988" t="s">
        <v>4150</v>
      </c>
    </row>
    <row r="1989" spans="1:2">
      <c r="A1989">
        <v>6008125</v>
      </c>
      <c r="B1989" t="s">
        <v>4151</v>
      </c>
    </row>
    <row r="1990" spans="1:2">
      <c r="A1990">
        <v>6008126</v>
      </c>
      <c r="B1990" t="s">
        <v>6271</v>
      </c>
    </row>
    <row r="1991" spans="1:2">
      <c r="A1991">
        <v>6008126</v>
      </c>
      <c r="B1991" t="s">
        <v>4152</v>
      </c>
    </row>
    <row r="1992" spans="1:2">
      <c r="A1992">
        <v>6008126</v>
      </c>
      <c r="B1992" t="s">
        <v>8123</v>
      </c>
    </row>
    <row r="1993" spans="1:2">
      <c r="A1993">
        <v>6008127</v>
      </c>
      <c r="B1993" t="s">
        <v>4153</v>
      </c>
    </row>
    <row r="1994" spans="1:2">
      <c r="A1994">
        <v>6008128</v>
      </c>
      <c r="B1994" t="s">
        <v>6272</v>
      </c>
    </row>
    <row r="1995" spans="1:2">
      <c r="A1995">
        <v>6008128</v>
      </c>
      <c r="B1995" t="s">
        <v>4154</v>
      </c>
    </row>
    <row r="1996" spans="1:2">
      <c r="A1996">
        <v>6008128</v>
      </c>
      <c r="B1996" t="s">
        <v>4155</v>
      </c>
    </row>
    <row r="1997" spans="1:2">
      <c r="A1997">
        <v>6008128</v>
      </c>
      <c r="B1997" t="s">
        <v>8124</v>
      </c>
    </row>
    <row r="1998" spans="1:2">
      <c r="A1998">
        <v>6008129</v>
      </c>
      <c r="B1998" t="s">
        <v>4156</v>
      </c>
    </row>
    <row r="1999" spans="1:2">
      <c r="A1999">
        <v>6008130</v>
      </c>
      <c r="B1999" t="s">
        <v>4157</v>
      </c>
    </row>
    <row r="2000" spans="1:2">
      <c r="A2000">
        <v>6008131</v>
      </c>
      <c r="B2000" t="s">
        <v>4158</v>
      </c>
    </row>
    <row r="2001" spans="1:2">
      <c r="A2001">
        <v>6008132</v>
      </c>
      <c r="B2001" t="s">
        <v>4159</v>
      </c>
    </row>
    <row r="2002" spans="1:2">
      <c r="A2002">
        <v>6008133</v>
      </c>
      <c r="B2002" t="s">
        <v>8125</v>
      </c>
    </row>
    <row r="2003" spans="1:2">
      <c r="A2003">
        <v>6008134</v>
      </c>
      <c r="B2003" t="s">
        <v>6273</v>
      </c>
    </row>
    <row r="2004" spans="1:2">
      <c r="A2004">
        <v>6008134</v>
      </c>
      <c r="B2004" t="s">
        <v>8126</v>
      </c>
    </row>
    <row r="2005" spans="1:2">
      <c r="A2005">
        <v>6008135</v>
      </c>
      <c r="B2005" t="s">
        <v>4160</v>
      </c>
    </row>
    <row r="2006" spans="1:2">
      <c r="A2006">
        <v>6008136</v>
      </c>
      <c r="B2006" t="s">
        <v>4161</v>
      </c>
    </row>
    <row r="2007" spans="1:2">
      <c r="A2007">
        <v>6008137</v>
      </c>
      <c r="B2007" t="s">
        <v>4162</v>
      </c>
    </row>
    <row r="2008" spans="1:2">
      <c r="A2008">
        <v>6008138</v>
      </c>
      <c r="B2008" t="s">
        <v>4163</v>
      </c>
    </row>
    <row r="2009" spans="1:2">
      <c r="A2009">
        <v>6008139</v>
      </c>
      <c r="B2009" t="s">
        <v>4164</v>
      </c>
    </row>
    <row r="2010" spans="1:2">
      <c r="A2010">
        <v>6008141</v>
      </c>
      <c r="B2010" t="s">
        <v>4165</v>
      </c>
    </row>
    <row r="2011" spans="1:2">
      <c r="A2011">
        <v>6008142</v>
      </c>
      <c r="B2011" t="s">
        <v>4166</v>
      </c>
    </row>
    <row r="2012" spans="1:2">
      <c r="A2012">
        <v>6008143</v>
      </c>
      <c r="B2012" t="s">
        <v>6274</v>
      </c>
    </row>
    <row r="2013" spans="1:2">
      <c r="A2013">
        <v>6008143</v>
      </c>
      <c r="B2013" t="s">
        <v>8127</v>
      </c>
    </row>
    <row r="2014" spans="1:2">
      <c r="A2014">
        <v>6008144</v>
      </c>
      <c r="B2014" t="s">
        <v>6275</v>
      </c>
    </row>
    <row r="2015" spans="1:2">
      <c r="A2015">
        <v>6008144</v>
      </c>
      <c r="B2015" t="s">
        <v>8128</v>
      </c>
    </row>
    <row r="2016" spans="1:2">
      <c r="A2016">
        <v>6008145</v>
      </c>
      <c r="B2016" t="s">
        <v>4167</v>
      </c>
    </row>
    <row r="2017" spans="1:2">
      <c r="A2017">
        <v>6008146</v>
      </c>
      <c r="B2017" t="s">
        <v>6276</v>
      </c>
    </row>
    <row r="2018" spans="1:2">
      <c r="A2018">
        <v>6008146</v>
      </c>
      <c r="B2018" t="s">
        <v>4168</v>
      </c>
    </row>
    <row r="2019" spans="1:2">
      <c r="A2019">
        <v>6008146</v>
      </c>
      <c r="B2019" t="s">
        <v>4169</v>
      </c>
    </row>
    <row r="2020" spans="1:2">
      <c r="A2020">
        <v>6008146</v>
      </c>
      <c r="B2020" t="s">
        <v>4170</v>
      </c>
    </row>
    <row r="2021" spans="1:2">
      <c r="A2021">
        <v>6008146</v>
      </c>
      <c r="B2021" t="s">
        <v>8129</v>
      </c>
    </row>
    <row r="2022" spans="1:2">
      <c r="A2022">
        <v>6008147</v>
      </c>
      <c r="B2022" t="s">
        <v>4171</v>
      </c>
    </row>
    <row r="2023" spans="1:2">
      <c r="A2023">
        <v>6008148</v>
      </c>
      <c r="B2023" t="s">
        <v>4172</v>
      </c>
    </row>
    <row r="2024" spans="1:2">
      <c r="A2024">
        <v>6008149</v>
      </c>
      <c r="B2024" t="s">
        <v>4173</v>
      </c>
    </row>
    <row r="2025" spans="1:2">
      <c r="A2025">
        <v>6008150</v>
      </c>
      <c r="B2025" t="s">
        <v>4174</v>
      </c>
    </row>
    <row r="2026" spans="1:2">
      <c r="A2026">
        <v>6008151</v>
      </c>
      <c r="B2026" t="s">
        <v>4175</v>
      </c>
    </row>
    <row r="2027" spans="1:2">
      <c r="A2027">
        <v>6008152</v>
      </c>
      <c r="B2027" t="s">
        <v>4176</v>
      </c>
    </row>
    <row r="2028" spans="1:2">
      <c r="A2028">
        <v>6008153</v>
      </c>
      <c r="B2028" t="s">
        <v>4177</v>
      </c>
    </row>
    <row r="2029" spans="1:2">
      <c r="A2029">
        <v>6008154</v>
      </c>
      <c r="B2029" t="s">
        <v>4178</v>
      </c>
    </row>
    <row r="2030" spans="1:2">
      <c r="A2030">
        <v>6008155</v>
      </c>
      <c r="B2030" t="s">
        <v>4179</v>
      </c>
    </row>
    <row r="2031" spans="1:2">
      <c r="A2031">
        <v>6008156</v>
      </c>
      <c r="B2031" t="s">
        <v>4180</v>
      </c>
    </row>
    <row r="2032" spans="1:2">
      <c r="A2032">
        <v>6008157</v>
      </c>
      <c r="B2032" t="s">
        <v>6277</v>
      </c>
    </row>
    <row r="2033" spans="1:2">
      <c r="A2033">
        <v>6008157</v>
      </c>
      <c r="B2033" t="s">
        <v>8130</v>
      </c>
    </row>
    <row r="2034" spans="1:2">
      <c r="A2034">
        <v>6008158</v>
      </c>
      <c r="B2034" t="s">
        <v>4181</v>
      </c>
    </row>
    <row r="2035" spans="1:2">
      <c r="A2035">
        <v>6008159</v>
      </c>
      <c r="B2035" t="s">
        <v>4876</v>
      </c>
    </row>
    <row r="2036" spans="1:2">
      <c r="A2036">
        <v>6008160</v>
      </c>
      <c r="B2036" t="s">
        <v>4877</v>
      </c>
    </row>
    <row r="2037" spans="1:2">
      <c r="A2037">
        <v>6008161</v>
      </c>
      <c r="B2037" t="s">
        <v>6278</v>
      </c>
    </row>
    <row r="2038" spans="1:2">
      <c r="A2038">
        <v>6008161</v>
      </c>
      <c r="B2038" t="s">
        <v>4878</v>
      </c>
    </row>
    <row r="2039" spans="1:2">
      <c r="A2039">
        <v>6008162</v>
      </c>
      <c r="B2039" t="s">
        <v>6279</v>
      </c>
    </row>
    <row r="2040" spans="1:2">
      <c r="A2040">
        <v>6008162</v>
      </c>
      <c r="B2040" t="s">
        <v>4879</v>
      </c>
    </row>
    <row r="2041" spans="1:2">
      <c r="A2041">
        <v>6008162</v>
      </c>
      <c r="B2041" t="s">
        <v>8131</v>
      </c>
    </row>
    <row r="2042" spans="1:2">
      <c r="A2042">
        <v>6008163</v>
      </c>
      <c r="B2042" t="s">
        <v>4880</v>
      </c>
    </row>
    <row r="2043" spans="1:2">
      <c r="A2043">
        <v>6008164</v>
      </c>
      <c r="B2043" t="s">
        <v>6280</v>
      </c>
    </row>
    <row r="2044" spans="1:2">
      <c r="A2044">
        <v>6008164</v>
      </c>
      <c r="B2044" t="s">
        <v>4881</v>
      </c>
    </row>
    <row r="2045" spans="1:2">
      <c r="A2045">
        <v>6008164</v>
      </c>
      <c r="B2045" t="s">
        <v>8099</v>
      </c>
    </row>
    <row r="2046" spans="1:2">
      <c r="A2046">
        <v>6008165</v>
      </c>
      <c r="B2046" t="s">
        <v>4882</v>
      </c>
    </row>
    <row r="2047" spans="1:2">
      <c r="A2047">
        <v>6008166</v>
      </c>
      <c r="B2047" t="s">
        <v>4883</v>
      </c>
    </row>
    <row r="2048" spans="1:2">
      <c r="A2048">
        <v>6008167</v>
      </c>
      <c r="B2048" t="s">
        <v>4884</v>
      </c>
    </row>
    <row r="2049" spans="1:2">
      <c r="A2049">
        <v>6008168</v>
      </c>
      <c r="B2049" t="s">
        <v>6281</v>
      </c>
    </row>
    <row r="2050" spans="1:2">
      <c r="A2050">
        <v>6008168</v>
      </c>
      <c r="B2050" t="s">
        <v>4885</v>
      </c>
    </row>
    <row r="2051" spans="1:2">
      <c r="A2051">
        <v>6008169</v>
      </c>
      <c r="B2051" t="s">
        <v>4886</v>
      </c>
    </row>
    <row r="2052" spans="1:2">
      <c r="A2052">
        <v>6008170</v>
      </c>
      <c r="B2052" t="s">
        <v>4887</v>
      </c>
    </row>
    <row r="2053" spans="1:2">
      <c r="A2053">
        <v>6008171</v>
      </c>
      <c r="B2053" t="s">
        <v>4888</v>
      </c>
    </row>
    <row r="2054" spans="1:2">
      <c r="A2054">
        <v>6008172</v>
      </c>
      <c r="B2054" t="s">
        <v>4889</v>
      </c>
    </row>
    <row r="2055" spans="1:2">
      <c r="A2055">
        <v>6008173</v>
      </c>
      <c r="B2055" t="s">
        <v>6282</v>
      </c>
    </row>
    <row r="2056" spans="1:2">
      <c r="A2056">
        <v>6008173</v>
      </c>
      <c r="B2056" t="s">
        <v>4890</v>
      </c>
    </row>
    <row r="2057" spans="1:2">
      <c r="A2057">
        <v>6008173</v>
      </c>
      <c r="B2057" t="s">
        <v>4891</v>
      </c>
    </row>
    <row r="2058" spans="1:2">
      <c r="A2058">
        <v>6008173</v>
      </c>
      <c r="B2058" t="s">
        <v>8132</v>
      </c>
    </row>
    <row r="2059" spans="1:2">
      <c r="A2059">
        <v>6008174</v>
      </c>
      <c r="B2059" t="s">
        <v>4892</v>
      </c>
    </row>
    <row r="2060" spans="1:2">
      <c r="A2060">
        <v>6008175</v>
      </c>
      <c r="B2060" t="s">
        <v>8133</v>
      </c>
    </row>
    <row r="2061" spans="1:2">
      <c r="A2061">
        <v>6008176</v>
      </c>
      <c r="B2061" t="s">
        <v>4893</v>
      </c>
    </row>
    <row r="2062" spans="1:2">
      <c r="A2062">
        <v>6008177</v>
      </c>
      <c r="B2062" t="s">
        <v>4894</v>
      </c>
    </row>
    <row r="2063" spans="1:2">
      <c r="A2063">
        <v>6008178</v>
      </c>
      <c r="B2063" t="s">
        <v>6283</v>
      </c>
    </row>
    <row r="2064" spans="1:2">
      <c r="A2064">
        <v>6008178</v>
      </c>
      <c r="B2064" t="s">
        <v>8134</v>
      </c>
    </row>
    <row r="2065" spans="1:2">
      <c r="A2065">
        <v>6008179</v>
      </c>
      <c r="B2065" t="s">
        <v>4895</v>
      </c>
    </row>
    <row r="2066" spans="1:2">
      <c r="A2066">
        <v>6008180</v>
      </c>
      <c r="B2066" t="s">
        <v>4896</v>
      </c>
    </row>
    <row r="2067" spans="1:2">
      <c r="A2067">
        <v>6008181</v>
      </c>
      <c r="B2067" t="s">
        <v>4897</v>
      </c>
    </row>
    <row r="2068" spans="1:2">
      <c r="A2068">
        <v>6008182</v>
      </c>
      <c r="B2068" t="s">
        <v>6284</v>
      </c>
    </row>
    <row r="2069" spans="1:2">
      <c r="A2069">
        <v>6008182</v>
      </c>
      <c r="B2069" t="s">
        <v>4898</v>
      </c>
    </row>
    <row r="2070" spans="1:2">
      <c r="A2070">
        <v>6008182</v>
      </c>
      <c r="B2070" t="s">
        <v>8135</v>
      </c>
    </row>
    <row r="2071" spans="1:2">
      <c r="A2071">
        <v>6008183</v>
      </c>
      <c r="B2071" t="s">
        <v>6285</v>
      </c>
    </row>
    <row r="2072" spans="1:2">
      <c r="A2072">
        <v>6008183</v>
      </c>
      <c r="B2072" t="s">
        <v>4899</v>
      </c>
    </row>
    <row r="2073" spans="1:2">
      <c r="A2073">
        <v>6008183</v>
      </c>
      <c r="B2073" t="s">
        <v>4900</v>
      </c>
    </row>
    <row r="2074" spans="1:2">
      <c r="A2074">
        <v>6008184</v>
      </c>
      <c r="B2074" t="s">
        <v>4901</v>
      </c>
    </row>
    <row r="2075" spans="1:2">
      <c r="A2075">
        <v>6008185</v>
      </c>
      <c r="B2075" t="s">
        <v>6286</v>
      </c>
    </row>
    <row r="2076" spans="1:2">
      <c r="A2076">
        <v>6008185</v>
      </c>
      <c r="B2076" t="s">
        <v>4902</v>
      </c>
    </row>
    <row r="2077" spans="1:2">
      <c r="A2077">
        <v>6008186</v>
      </c>
      <c r="B2077" t="s">
        <v>4903</v>
      </c>
    </row>
    <row r="2078" spans="1:2">
      <c r="A2078">
        <v>6008187</v>
      </c>
      <c r="B2078" t="s">
        <v>4904</v>
      </c>
    </row>
    <row r="2079" spans="1:2">
      <c r="A2079">
        <v>6008188</v>
      </c>
      <c r="B2079" t="s">
        <v>4905</v>
      </c>
    </row>
    <row r="2080" spans="1:2">
      <c r="A2080">
        <v>6008189</v>
      </c>
      <c r="B2080" t="s">
        <v>4906</v>
      </c>
    </row>
    <row r="2081" spans="1:2">
      <c r="A2081">
        <v>6008190</v>
      </c>
      <c r="B2081" t="s">
        <v>4907</v>
      </c>
    </row>
    <row r="2082" spans="1:2">
      <c r="A2082">
        <v>6008191</v>
      </c>
      <c r="B2082" t="s">
        <v>6287</v>
      </c>
    </row>
    <row r="2083" spans="1:2">
      <c r="A2083">
        <v>6008192</v>
      </c>
      <c r="B2083" t="s">
        <v>4908</v>
      </c>
    </row>
    <row r="2084" spans="1:2">
      <c r="A2084">
        <v>6008193</v>
      </c>
      <c r="B2084" t="s">
        <v>8136</v>
      </c>
    </row>
    <row r="2085" spans="1:2">
      <c r="A2085">
        <v>6008194</v>
      </c>
      <c r="B2085" t="s">
        <v>4909</v>
      </c>
    </row>
    <row r="2086" spans="1:2">
      <c r="A2086">
        <v>6008195</v>
      </c>
      <c r="B2086" t="s">
        <v>4910</v>
      </c>
    </row>
    <row r="2087" spans="1:2">
      <c r="A2087">
        <v>6008196</v>
      </c>
      <c r="B2087" t="s">
        <v>4911</v>
      </c>
    </row>
    <row r="2088" spans="1:2">
      <c r="A2088">
        <v>6008197</v>
      </c>
      <c r="B2088" t="s">
        <v>4912</v>
      </c>
    </row>
    <row r="2089" spans="1:2">
      <c r="A2089">
        <v>6008198</v>
      </c>
      <c r="B2089" t="s">
        <v>4913</v>
      </c>
    </row>
    <row r="2090" spans="1:2">
      <c r="A2090">
        <v>6008199</v>
      </c>
      <c r="B2090" t="s">
        <v>4914</v>
      </c>
    </row>
    <row r="2091" spans="1:2">
      <c r="A2091">
        <v>6008201</v>
      </c>
      <c r="B2091" t="s">
        <v>6288</v>
      </c>
    </row>
    <row r="2092" spans="1:2">
      <c r="A2092">
        <v>6008201</v>
      </c>
      <c r="B2092" t="s">
        <v>4915</v>
      </c>
    </row>
    <row r="2093" spans="1:2">
      <c r="A2093">
        <v>6008201</v>
      </c>
      <c r="B2093" t="s">
        <v>8137</v>
      </c>
    </row>
    <row r="2094" spans="1:2">
      <c r="A2094">
        <v>6008202</v>
      </c>
      <c r="B2094" t="s">
        <v>8138</v>
      </c>
    </row>
    <row r="2095" spans="1:2">
      <c r="A2095">
        <v>6008203</v>
      </c>
      <c r="B2095" t="s">
        <v>4916</v>
      </c>
    </row>
    <row r="2096" spans="1:2">
      <c r="A2096">
        <v>6008204</v>
      </c>
      <c r="B2096" t="s">
        <v>4917</v>
      </c>
    </row>
    <row r="2097" spans="1:2">
      <c r="A2097">
        <v>6008205</v>
      </c>
      <c r="B2097" t="s">
        <v>4918</v>
      </c>
    </row>
    <row r="2098" spans="1:2">
      <c r="A2098">
        <v>6008206</v>
      </c>
      <c r="B2098" t="s">
        <v>4919</v>
      </c>
    </row>
    <row r="2099" spans="1:2">
      <c r="A2099">
        <v>6008207</v>
      </c>
      <c r="B2099" t="s">
        <v>8139</v>
      </c>
    </row>
    <row r="2100" spans="1:2">
      <c r="A2100">
        <v>6008208</v>
      </c>
      <c r="B2100" t="s">
        <v>4920</v>
      </c>
    </row>
    <row r="2101" spans="1:2">
      <c r="A2101">
        <v>6008209</v>
      </c>
      <c r="B2101" t="s">
        <v>4921</v>
      </c>
    </row>
    <row r="2102" spans="1:2">
      <c r="A2102">
        <v>6008210</v>
      </c>
      <c r="B2102" t="s">
        <v>4922</v>
      </c>
    </row>
    <row r="2103" spans="1:2">
      <c r="A2103">
        <v>6008211</v>
      </c>
      <c r="B2103" t="s">
        <v>4923</v>
      </c>
    </row>
    <row r="2104" spans="1:2">
      <c r="A2104">
        <v>6008212</v>
      </c>
      <c r="B2104" t="s">
        <v>4924</v>
      </c>
    </row>
    <row r="2105" spans="1:2">
      <c r="A2105">
        <v>6008213</v>
      </c>
      <c r="B2105" t="s">
        <v>4925</v>
      </c>
    </row>
    <row r="2106" spans="1:2">
      <c r="A2106">
        <v>6008214</v>
      </c>
      <c r="B2106" t="s">
        <v>4926</v>
      </c>
    </row>
    <row r="2107" spans="1:2">
      <c r="A2107">
        <v>6008215</v>
      </c>
      <c r="B2107" t="s">
        <v>4927</v>
      </c>
    </row>
    <row r="2108" spans="1:2">
      <c r="A2108">
        <v>6008216</v>
      </c>
      <c r="B2108" t="s">
        <v>4928</v>
      </c>
    </row>
    <row r="2109" spans="1:2">
      <c r="A2109">
        <v>6008217</v>
      </c>
      <c r="B2109" t="s">
        <v>4929</v>
      </c>
    </row>
    <row r="2110" spans="1:2">
      <c r="A2110">
        <v>6008218</v>
      </c>
      <c r="B2110" t="s">
        <v>4930</v>
      </c>
    </row>
    <row r="2111" spans="1:2">
      <c r="A2111">
        <v>6008219</v>
      </c>
      <c r="B2111" t="s">
        <v>4931</v>
      </c>
    </row>
    <row r="2112" spans="1:2">
      <c r="A2112">
        <v>6008221</v>
      </c>
      <c r="B2112" t="s">
        <v>4932</v>
      </c>
    </row>
    <row r="2113" spans="1:2">
      <c r="A2113">
        <v>6008222</v>
      </c>
      <c r="B2113" t="s">
        <v>4933</v>
      </c>
    </row>
    <row r="2114" spans="1:2">
      <c r="A2114">
        <v>6008223</v>
      </c>
      <c r="B2114" t="s">
        <v>6289</v>
      </c>
    </row>
    <row r="2115" spans="1:2">
      <c r="A2115">
        <v>6008223</v>
      </c>
      <c r="B2115" t="s">
        <v>4934</v>
      </c>
    </row>
    <row r="2116" spans="1:2">
      <c r="A2116">
        <v>6008223</v>
      </c>
      <c r="B2116" t="s">
        <v>8140</v>
      </c>
    </row>
    <row r="2117" spans="1:2">
      <c r="A2117">
        <v>6008224</v>
      </c>
      <c r="B2117" t="s">
        <v>4935</v>
      </c>
    </row>
    <row r="2118" spans="1:2">
      <c r="A2118">
        <v>6008225</v>
      </c>
      <c r="B2118" t="s">
        <v>4936</v>
      </c>
    </row>
    <row r="2119" spans="1:2">
      <c r="A2119">
        <v>6008226</v>
      </c>
      <c r="B2119" t="s">
        <v>4937</v>
      </c>
    </row>
    <row r="2120" spans="1:2">
      <c r="A2120">
        <v>6008227</v>
      </c>
      <c r="B2120" t="s">
        <v>4938</v>
      </c>
    </row>
    <row r="2121" spans="1:2">
      <c r="A2121">
        <v>6008228</v>
      </c>
      <c r="B2121" t="s">
        <v>4939</v>
      </c>
    </row>
    <row r="2122" spans="1:2">
      <c r="A2122">
        <v>6008229</v>
      </c>
      <c r="B2122" t="s">
        <v>4940</v>
      </c>
    </row>
    <row r="2123" spans="1:2">
      <c r="A2123">
        <v>6008231</v>
      </c>
      <c r="B2123" t="s">
        <v>4941</v>
      </c>
    </row>
    <row r="2124" spans="1:2">
      <c r="A2124">
        <v>6008232</v>
      </c>
      <c r="B2124" t="s">
        <v>4942</v>
      </c>
    </row>
    <row r="2125" spans="1:2">
      <c r="A2125">
        <v>6008233</v>
      </c>
      <c r="B2125" t="s">
        <v>4943</v>
      </c>
    </row>
    <row r="2126" spans="1:2">
      <c r="A2126">
        <v>6008234</v>
      </c>
      <c r="B2126" t="s">
        <v>4944</v>
      </c>
    </row>
    <row r="2127" spans="1:2">
      <c r="A2127">
        <v>6008235</v>
      </c>
      <c r="B2127" t="s">
        <v>4945</v>
      </c>
    </row>
    <row r="2128" spans="1:2">
      <c r="A2128">
        <v>6008236</v>
      </c>
      <c r="B2128" t="s">
        <v>4946</v>
      </c>
    </row>
    <row r="2129" spans="1:2">
      <c r="A2129">
        <v>6008237</v>
      </c>
      <c r="B2129" t="s">
        <v>4947</v>
      </c>
    </row>
    <row r="2130" spans="1:2">
      <c r="A2130">
        <v>6008238</v>
      </c>
      <c r="B2130" t="s">
        <v>4948</v>
      </c>
    </row>
    <row r="2131" spans="1:2">
      <c r="A2131">
        <v>6008239</v>
      </c>
      <c r="B2131" t="s">
        <v>4949</v>
      </c>
    </row>
    <row r="2132" spans="1:2">
      <c r="A2132">
        <v>6008241</v>
      </c>
      <c r="B2132" t="s">
        <v>4950</v>
      </c>
    </row>
    <row r="2133" spans="1:2">
      <c r="A2133">
        <v>6008242</v>
      </c>
      <c r="B2133" t="s">
        <v>4951</v>
      </c>
    </row>
    <row r="2134" spans="1:2">
      <c r="A2134">
        <v>6008243</v>
      </c>
      <c r="B2134" t="s">
        <v>4952</v>
      </c>
    </row>
    <row r="2135" spans="1:2">
      <c r="A2135">
        <v>6008244</v>
      </c>
      <c r="B2135" t="s">
        <v>4953</v>
      </c>
    </row>
    <row r="2136" spans="1:2">
      <c r="A2136">
        <v>6008245</v>
      </c>
      <c r="B2136" t="s">
        <v>4954</v>
      </c>
    </row>
    <row r="2137" spans="1:2">
      <c r="A2137">
        <v>6008246</v>
      </c>
      <c r="B2137" t="s">
        <v>4955</v>
      </c>
    </row>
    <row r="2138" spans="1:2">
      <c r="A2138">
        <v>6008247</v>
      </c>
      <c r="B2138" t="s">
        <v>8141</v>
      </c>
    </row>
    <row r="2139" spans="1:2">
      <c r="A2139">
        <v>6008248</v>
      </c>
      <c r="B2139" t="s">
        <v>4956</v>
      </c>
    </row>
    <row r="2140" spans="1:2">
      <c r="A2140">
        <v>6008249</v>
      </c>
      <c r="B2140" t="s">
        <v>4957</v>
      </c>
    </row>
    <row r="2141" spans="1:2">
      <c r="A2141">
        <v>6008251</v>
      </c>
      <c r="B2141" t="s">
        <v>4958</v>
      </c>
    </row>
    <row r="2142" spans="1:2">
      <c r="A2142">
        <v>6008252</v>
      </c>
      <c r="B2142" t="s">
        <v>8142</v>
      </c>
    </row>
    <row r="2143" spans="1:2">
      <c r="A2143">
        <v>6008253</v>
      </c>
      <c r="B2143" t="s">
        <v>4959</v>
      </c>
    </row>
    <row r="2144" spans="1:2">
      <c r="A2144">
        <v>6008254</v>
      </c>
      <c r="B2144" t="s">
        <v>4960</v>
      </c>
    </row>
    <row r="2145" spans="1:2">
      <c r="A2145">
        <v>6008255</v>
      </c>
      <c r="B2145" t="s">
        <v>6290</v>
      </c>
    </row>
    <row r="2146" spans="1:2">
      <c r="A2146">
        <v>6008255</v>
      </c>
      <c r="B2146" t="s">
        <v>8143</v>
      </c>
    </row>
    <row r="2147" spans="1:2">
      <c r="A2147">
        <v>6008256</v>
      </c>
      <c r="B2147" t="s">
        <v>8144</v>
      </c>
    </row>
    <row r="2148" spans="1:2">
      <c r="A2148">
        <v>6008257</v>
      </c>
      <c r="B2148" t="s">
        <v>4961</v>
      </c>
    </row>
    <row r="2149" spans="1:2">
      <c r="A2149">
        <v>6008258</v>
      </c>
      <c r="B2149" t="s">
        <v>4962</v>
      </c>
    </row>
    <row r="2150" spans="1:2">
      <c r="A2150">
        <v>6008259</v>
      </c>
      <c r="B2150" t="s">
        <v>4963</v>
      </c>
    </row>
    <row r="2151" spans="1:2">
      <c r="A2151">
        <v>6008261</v>
      </c>
      <c r="B2151" t="s">
        <v>4964</v>
      </c>
    </row>
    <row r="2152" spans="1:2">
      <c r="A2152">
        <v>6008262</v>
      </c>
      <c r="B2152" t="s">
        <v>6291</v>
      </c>
    </row>
    <row r="2153" spans="1:2">
      <c r="A2153">
        <v>6008262</v>
      </c>
      <c r="B2153" t="s">
        <v>4965</v>
      </c>
    </row>
    <row r="2154" spans="1:2">
      <c r="A2154">
        <v>6008263</v>
      </c>
      <c r="B2154" t="s">
        <v>8145</v>
      </c>
    </row>
    <row r="2155" spans="1:2">
      <c r="A2155">
        <v>6008264</v>
      </c>
      <c r="B2155" t="s">
        <v>4966</v>
      </c>
    </row>
    <row r="2156" spans="1:2">
      <c r="A2156">
        <v>6008265</v>
      </c>
      <c r="B2156" t="s">
        <v>4967</v>
      </c>
    </row>
    <row r="2157" spans="1:2">
      <c r="A2157">
        <v>6008266</v>
      </c>
      <c r="B2157" t="s">
        <v>6292</v>
      </c>
    </row>
    <row r="2158" spans="1:2">
      <c r="A2158">
        <v>6008266</v>
      </c>
      <c r="B2158" t="s">
        <v>8146</v>
      </c>
    </row>
    <row r="2159" spans="1:2">
      <c r="A2159">
        <v>6008267</v>
      </c>
      <c r="B2159" t="s">
        <v>4968</v>
      </c>
    </row>
    <row r="2160" spans="1:2">
      <c r="A2160">
        <v>6008268</v>
      </c>
      <c r="B2160" t="s">
        <v>6293</v>
      </c>
    </row>
    <row r="2161" spans="1:2">
      <c r="A2161">
        <v>6008268</v>
      </c>
      <c r="B2161" t="s">
        <v>4969</v>
      </c>
    </row>
    <row r="2162" spans="1:2">
      <c r="A2162">
        <v>6008268</v>
      </c>
      <c r="B2162" t="s">
        <v>8147</v>
      </c>
    </row>
    <row r="2163" spans="1:2">
      <c r="A2163">
        <v>6008269</v>
      </c>
      <c r="B2163" t="s">
        <v>4970</v>
      </c>
    </row>
    <row r="2164" spans="1:2">
      <c r="A2164">
        <v>6008301</v>
      </c>
      <c r="B2164" t="s">
        <v>6294</v>
      </c>
    </row>
    <row r="2165" spans="1:2">
      <c r="A2165">
        <v>6008301</v>
      </c>
      <c r="B2165" t="s">
        <v>8148</v>
      </c>
    </row>
    <row r="2166" spans="1:2">
      <c r="A2166">
        <v>6008302</v>
      </c>
      <c r="B2166" t="s">
        <v>4971</v>
      </c>
    </row>
    <row r="2167" spans="1:2">
      <c r="A2167">
        <v>6008303</v>
      </c>
      <c r="B2167" t="s">
        <v>4972</v>
      </c>
    </row>
    <row r="2168" spans="1:2">
      <c r="A2168">
        <v>6008304</v>
      </c>
      <c r="B2168" t="s">
        <v>4973</v>
      </c>
    </row>
    <row r="2169" spans="1:2">
      <c r="A2169">
        <v>6008305</v>
      </c>
      <c r="B2169" t="s">
        <v>4974</v>
      </c>
    </row>
    <row r="2170" spans="1:2">
      <c r="A2170">
        <v>6008306</v>
      </c>
      <c r="B2170" t="s">
        <v>4975</v>
      </c>
    </row>
    <row r="2171" spans="1:2">
      <c r="A2171">
        <v>6008307</v>
      </c>
      <c r="B2171" t="s">
        <v>4976</v>
      </c>
    </row>
    <row r="2172" spans="1:2">
      <c r="A2172">
        <v>6008308</v>
      </c>
      <c r="B2172" t="s">
        <v>4977</v>
      </c>
    </row>
    <row r="2173" spans="1:2">
      <c r="A2173">
        <v>6008310</v>
      </c>
      <c r="B2173" t="s">
        <v>6295</v>
      </c>
    </row>
    <row r="2174" spans="1:2">
      <c r="A2174">
        <v>6008310</v>
      </c>
      <c r="B2174" t="s">
        <v>4978</v>
      </c>
    </row>
    <row r="2175" spans="1:2">
      <c r="A2175">
        <v>6008310</v>
      </c>
      <c r="B2175" t="s">
        <v>8149</v>
      </c>
    </row>
    <row r="2176" spans="1:2">
      <c r="A2176">
        <v>6008311</v>
      </c>
      <c r="B2176" t="s">
        <v>4979</v>
      </c>
    </row>
    <row r="2177" spans="1:2">
      <c r="A2177">
        <v>6008312</v>
      </c>
      <c r="B2177" t="s">
        <v>4980</v>
      </c>
    </row>
    <row r="2178" spans="1:2">
      <c r="A2178">
        <v>6008313</v>
      </c>
      <c r="B2178" t="s">
        <v>4981</v>
      </c>
    </row>
    <row r="2179" spans="1:2">
      <c r="A2179">
        <v>6008314</v>
      </c>
      <c r="B2179" t="s">
        <v>6296</v>
      </c>
    </row>
    <row r="2180" spans="1:2">
      <c r="A2180">
        <v>6008314</v>
      </c>
      <c r="B2180" t="s">
        <v>4982</v>
      </c>
    </row>
    <row r="2181" spans="1:2">
      <c r="A2181">
        <v>6008314</v>
      </c>
      <c r="B2181" t="s">
        <v>4983</v>
      </c>
    </row>
    <row r="2182" spans="1:2">
      <c r="A2182">
        <v>6008314</v>
      </c>
      <c r="B2182" t="s">
        <v>8150</v>
      </c>
    </row>
    <row r="2183" spans="1:2">
      <c r="A2183">
        <v>6008315</v>
      </c>
      <c r="B2183" t="s">
        <v>4984</v>
      </c>
    </row>
    <row r="2184" spans="1:2">
      <c r="A2184">
        <v>6008316</v>
      </c>
      <c r="B2184" t="s">
        <v>4985</v>
      </c>
    </row>
    <row r="2185" spans="1:2">
      <c r="A2185">
        <v>6008317</v>
      </c>
      <c r="B2185" t="s">
        <v>6297</v>
      </c>
    </row>
    <row r="2186" spans="1:2">
      <c r="A2186">
        <v>6008317</v>
      </c>
      <c r="B2186" t="s">
        <v>4986</v>
      </c>
    </row>
    <row r="2187" spans="1:2">
      <c r="A2187">
        <v>6008318</v>
      </c>
      <c r="B2187" t="s">
        <v>4987</v>
      </c>
    </row>
    <row r="2188" spans="1:2">
      <c r="A2188">
        <v>6008319</v>
      </c>
      <c r="B2188" t="s">
        <v>8151</v>
      </c>
    </row>
    <row r="2189" spans="1:2">
      <c r="A2189">
        <v>6008320</v>
      </c>
      <c r="B2189" t="s">
        <v>4988</v>
      </c>
    </row>
    <row r="2190" spans="1:2">
      <c r="A2190">
        <v>6008321</v>
      </c>
      <c r="B2190" t="s">
        <v>6298</v>
      </c>
    </row>
    <row r="2191" spans="1:2">
      <c r="A2191">
        <v>6008321</v>
      </c>
      <c r="B2191" t="s">
        <v>8152</v>
      </c>
    </row>
    <row r="2192" spans="1:2">
      <c r="A2192">
        <v>6008322</v>
      </c>
      <c r="B2192" t="s">
        <v>4989</v>
      </c>
    </row>
    <row r="2193" spans="1:2">
      <c r="A2193">
        <v>6008323</v>
      </c>
      <c r="B2193" t="s">
        <v>4990</v>
      </c>
    </row>
    <row r="2194" spans="1:2">
      <c r="A2194">
        <v>6008324</v>
      </c>
      <c r="B2194" t="s">
        <v>4991</v>
      </c>
    </row>
    <row r="2195" spans="1:2">
      <c r="A2195">
        <v>6008325</v>
      </c>
      <c r="B2195" t="s">
        <v>4992</v>
      </c>
    </row>
    <row r="2196" spans="1:2">
      <c r="A2196">
        <v>6008326</v>
      </c>
      <c r="B2196" t="s">
        <v>4993</v>
      </c>
    </row>
    <row r="2197" spans="1:2">
      <c r="A2197">
        <v>6008327</v>
      </c>
      <c r="B2197" t="s">
        <v>4994</v>
      </c>
    </row>
    <row r="2198" spans="1:2">
      <c r="A2198">
        <v>6008328</v>
      </c>
      <c r="B2198" t="s">
        <v>4995</v>
      </c>
    </row>
    <row r="2199" spans="1:2">
      <c r="A2199">
        <v>6008329</v>
      </c>
      <c r="B2199" t="s">
        <v>6299</v>
      </c>
    </row>
    <row r="2200" spans="1:2">
      <c r="A2200">
        <v>6008329</v>
      </c>
      <c r="B2200" t="s">
        <v>8153</v>
      </c>
    </row>
    <row r="2201" spans="1:2">
      <c r="A2201">
        <v>6008331</v>
      </c>
      <c r="B2201" t="s">
        <v>4996</v>
      </c>
    </row>
    <row r="2202" spans="1:2">
      <c r="A2202">
        <v>6008332</v>
      </c>
      <c r="B2202" t="s">
        <v>4997</v>
      </c>
    </row>
    <row r="2203" spans="1:2">
      <c r="A2203">
        <v>6008333</v>
      </c>
      <c r="B2203" t="s">
        <v>4998</v>
      </c>
    </row>
    <row r="2204" spans="1:2">
      <c r="A2204">
        <v>6008334</v>
      </c>
      <c r="B2204" t="s">
        <v>4999</v>
      </c>
    </row>
    <row r="2205" spans="1:2">
      <c r="A2205">
        <v>6008335</v>
      </c>
      <c r="B2205" t="s">
        <v>8154</v>
      </c>
    </row>
    <row r="2206" spans="1:2">
      <c r="A2206">
        <v>6008336</v>
      </c>
      <c r="B2206" t="s">
        <v>5000</v>
      </c>
    </row>
    <row r="2207" spans="1:2">
      <c r="A2207">
        <v>6008337</v>
      </c>
      <c r="B2207" t="s">
        <v>5001</v>
      </c>
    </row>
    <row r="2208" spans="1:2">
      <c r="A2208">
        <v>6008338</v>
      </c>
      <c r="B2208" t="s">
        <v>5002</v>
      </c>
    </row>
    <row r="2209" spans="1:2">
      <c r="A2209">
        <v>6008340</v>
      </c>
      <c r="B2209" t="s">
        <v>8155</v>
      </c>
    </row>
    <row r="2210" spans="1:2">
      <c r="A2210">
        <v>6008341</v>
      </c>
      <c r="B2210" t="s">
        <v>5003</v>
      </c>
    </row>
    <row r="2211" spans="1:2">
      <c r="A2211">
        <v>6008342</v>
      </c>
      <c r="B2211" t="s">
        <v>5004</v>
      </c>
    </row>
    <row r="2212" spans="1:2">
      <c r="A2212">
        <v>6008343</v>
      </c>
      <c r="B2212" t="s">
        <v>8156</v>
      </c>
    </row>
    <row r="2213" spans="1:2">
      <c r="A2213">
        <v>6008344</v>
      </c>
      <c r="B2213" t="s">
        <v>5005</v>
      </c>
    </row>
    <row r="2214" spans="1:2">
      <c r="A2214">
        <v>6008345</v>
      </c>
      <c r="B2214" t="s">
        <v>5006</v>
      </c>
    </row>
    <row r="2215" spans="1:2">
      <c r="A2215">
        <v>6008346</v>
      </c>
      <c r="B2215" t="s">
        <v>5007</v>
      </c>
    </row>
    <row r="2216" spans="1:2">
      <c r="A2216">
        <v>6008347</v>
      </c>
      <c r="B2216" t="s">
        <v>6300</v>
      </c>
    </row>
    <row r="2217" spans="1:2">
      <c r="A2217">
        <v>6008347</v>
      </c>
      <c r="B2217" t="s">
        <v>8157</v>
      </c>
    </row>
    <row r="2218" spans="1:2">
      <c r="A2218">
        <v>6008348</v>
      </c>
      <c r="B2218" t="s">
        <v>5008</v>
      </c>
    </row>
    <row r="2219" spans="1:2">
      <c r="A2219">
        <v>6008349</v>
      </c>
      <c r="B2219" t="s">
        <v>6301</v>
      </c>
    </row>
    <row r="2220" spans="1:2">
      <c r="A2220">
        <v>6008349</v>
      </c>
      <c r="B2220" t="s">
        <v>8158</v>
      </c>
    </row>
    <row r="2221" spans="1:2">
      <c r="A2221">
        <v>6008351</v>
      </c>
      <c r="B2221" t="s">
        <v>6302</v>
      </c>
    </row>
    <row r="2222" spans="1:2">
      <c r="A2222">
        <v>6008351</v>
      </c>
      <c r="B2222" t="s">
        <v>5009</v>
      </c>
    </row>
    <row r="2223" spans="1:2">
      <c r="A2223">
        <v>6008352</v>
      </c>
      <c r="B2223" t="s">
        <v>8159</v>
      </c>
    </row>
    <row r="2224" spans="1:2">
      <c r="A2224">
        <v>6008353</v>
      </c>
      <c r="B2224" t="s">
        <v>5010</v>
      </c>
    </row>
    <row r="2225" spans="1:2">
      <c r="A2225">
        <v>6008354</v>
      </c>
      <c r="B2225" t="s">
        <v>5011</v>
      </c>
    </row>
    <row r="2226" spans="1:2">
      <c r="A2226">
        <v>6008355</v>
      </c>
      <c r="B2226" t="s">
        <v>5012</v>
      </c>
    </row>
    <row r="2227" spans="1:2">
      <c r="A2227">
        <v>6008356</v>
      </c>
      <c r="B2227" t="s">
        <v>5013</v>
      </c>
    </row>
    <row r="2228" spans="1:2">
      <c r="A2228">
        <v>6008357</v>
      </c>
      <c r="B2228" t="s">
        <v>5014</v>
      </c>
    </row>
    <row r="2229" spans="1:2">
      <c r="A2229">
        <v>6008358</v>
      </c>
      <c r="B2229" t="s">
        <v>5015</v>
      </c>
    </row>
    <row r="2230" spans="1:2">
      <c r="A2230">
        <v>6008359</v>
      </c>
      <c r="B2230" t="s">
        <v>6303</v>
      </c>
    </row>
    <row r="2231" spans="1:2">
      <c r="A2231">
        <v>6008359</v>
      </c>
      <c r="B2231" t="s">
        <v>5016</v>
      </c>
    </row>
    <row r="2232" spans="1:2">
      <c r="A2232">
        <v>6008359</v>
      </c>
      <c r="B2232" t="s">
        <v>8160</v>
      </c>
    </row>
    <row r="2233" spans="1:2">
      <c r="A2233">
        <v>6008361</v>
      </c>
      <c r="B2233" t="s">
        <v>5017</v>
      </c>
    </row>
    <row r="2234" spans="1:2">
      <c r="A2234">
        <v>6008362</v>
      </c>
      <c r="B2234" t="s">
        <v>5018</v>
      </c>
    </row>
    <row r="2235" spans="1:2">
      <c r="A2235">
        <v>6008363</v>
      </c>
      <c r="B2235" t="s">
        <v>8161</v>
      </c>
    </row>
    <row r="2236" spans="1:2">
      <c r="A2236">
        <v>6008364</v>
      </c>
      <c r="B2236" t="s">
        <v>8162</v>
      </c>
    </row>
    <row r="2237" spans="1:2">
      <c r="A2237">
        <v>6008365</v>
      </c>
      <c r="B2237" t="s">
        <v>5019</v>
      </c>
    </row>
    <row r="2238" spans="1:2">
      <c r="A2238">
        <v>6008371</v>
      </c>
      <c r="B2238" t="s">
        <v>5020</v>
      </c>
    </row>
    <row r="2239" spans="1:2">
      <c r="A2239">
        <v>6008372</v>
      </c>
      <c r="B2239" t="s">
        <v>5021</v>
      </c>
    </row>
    <row r="2240" spans="1:2">
      <c r="A2240">
        <v>6008373</v>
      </c>
      <c r="B2240" t="s">
        <v>5022</v>
      </c>
    </row>
    <row r="2241" spans="1:2">
      <c r="A2241">
        <v>6008374</v>
      </c>
      <c r="B2241" t="s">
        <v>5023</v>
      </c>
    </row>
    <row r="2242" spans="1:2">
      <c r="A2242">
        <v>6008375</v>
      </c>
      <c r="B2242" t="s">
        <v>5024</v>
      </c>
    </row>
    <row r="2243" spans="1:2">
      <c r="A2243">
        <v>6008376</v>
      </c>
      <c r="B2243" t="s">
        <v>5025</v>
      </c>
    </row>
    <row r="2244" spans="1:2">
      <c r="A2244">
        <v>6008377</v>
      </c>
      <c r="B2244" t="s">
        <v>5026</v>
      </c>
    </row>
    <row r="2245" spans="1:2">
      <c r="A2245">
        <v>6008381</v>
      </c>
      <c r="B2245" t="s">
        <v>5027</v>
      </c>
    </row>
    <row r="2246" spans="1:2">
      <c r="A2246">
        <v>6008382</v>
      </c>
      <c r="B2246" t="s">
        <v>8163</v>
      </c>
    </row>
    <row r="2247" spans="1:2">
      <c r="A2247">
        <v>6008383</v>
      </c>
      <c r="B2247" t="s">
        <v>5028</v>
      </c>
    </row>
    <row r="2248" spans="1:2">
      <c r="A2248">
        <v>6008384</v>
      </c>
      <c r="B2248" t="s">
        <v>5029</v>
      </c>
    </row>
    <row r="2249" spans="1:2">
      <c r="A2249">
        <v>6008385</v>
      </c>
      <c r="B2249" t="s">
        <v>5030</v>
      </c>
    </row>
    <row r="2250" spans="1:2">
      <c r="A2250">
        <v>6008386</v>
      </c>
      <c r="B2250" t="s">
        <v>5031</v>
      </c>
    </row>
    <row r="2251" spans="1:2">
      <c r="A2251">
        <v>6008387</v>
      </c>
      <c r="B2251" t="s">
        <v>5032</v>
      </c>
    </row>
    <row r="2252" spans="1:2">
      <c r="A2252">
        <v>6008388</v>
      </c>
      <c r="B2252" t="s">
        <v>5033</v>
      </c>
    </row>
    <row r="2253" spans="1:2">
      <c r="A2253">
        <v>6008389</v>
      </c>
      <c r="B2253" t="s">
        <v>5034</v>
      </c>
    </row>
    <row r="2254" spans="1:2">
      <c r="A2254">
        <v>6008390</v>
      </c>
      <c r="B2254" t="s">
        <v>6304</v>
      </c>
    </row>
    <row r="2255" spans="1:2">
      <c r="A2255">
        <v>6008390</v>
      </c>
      <c r="B2255" t="s">
        <v>8164</v>
      </c>
    </row>
    <row r="2256" spans="1:2">
      <c r="A2256">
        <v>6008391</v>
      </c>
      <c r="B2256" t="s">
        <v>5035</v>
      </c>
    </row>
    <row r="2257" spans="1:2">
      <c r="A2257">
        <v>6008392</v>
      </c>
      <c r="B2257" t="s">
        <v>5036</v>
      </c>
    </row>
    <row r="2258" spans="1:2">
      <c r="A2258">
        <v>6008393</v>
      </c>
      <c r="B2258" t="s">
        <v>8165</v>
      </c>
    </row>
    <row r="2259" spans="1:2">
      <c r="A2259">
        <v>6008394</v>
      </c>
      <c r="B2259" t="s">
        <v>5037</v>
      </c>
    </row>
    <row r="2260" spans="1:2">
      <c r="A2260">
        <v>6008395</v>
      </c>
      <c r="B2260" t="s">
        <v>5038</v>
      </c>
    </row>
    <row r="2261" spans="1:2">
      <c r="A2261">
        <v>6008396</v>
      </c>
      <c r="B2261" t="s">
        <v>5039</v>
      </c>
    </row>
    <row r="2262" spans="1:2">
      <c r="A2262">
        <v>6008397</v>
      </c>
      <c r="B2262" t="s">
        <v>5040</v>
      </c>
    </row>
    <row r="2263" spans="1:2">
      <c r="A2263">
        <v>6008398</v>
      </c>
      <c r="B2263" t="s">
        <v>5041</v>
      </c>
    </row>
    <row r="2264" spans="1:2">
      <c r="A2264">
        <v>6008399</v>
      </c>
      <c r="B2264" t="s">
        <v>6305</v>
      </c>
    </row>
    <row r="2265" spans="1:2">
      <c r="A2265">
        <v>6008399</v>
      </c>
      <c r="B2265" t="s">
        <v>5042</v>
      </c>
    </row>
    <row r="2266" spans="1:2">
      <c r="A2266">
        <v>6008401</v>
      </c>
      <c r="B2266" t="s">
        <v>5043</v>
      </c>
    </row>
    <row r="2267" spans="1:2">
      <c r="A2267">
        <v>6008402</v>
      </c>
      <c r="B2267" t="s">
        <v>5044</v>
      </c>
    </row>
    <row r="2268" spans="1:2">
      <c r="A2268">
        <v>6008403</v>
      </c>
      <c r="B2268" t="s">
        <v>8166</v>
      </c>
    </row>
    <row r="2269" spans="1:2">
      <c r="A2269">
        <v>6008404</v>
      </c>
      <c r="B2269" t="s">
        <v>5045</v>
      </c>
    </row>
    <row r="2270" spans="1:2">
      <c r="A2270">
        <v>6008405</v>
      </c>
      <c r="B2270" t="s">
        <v>5046</v>
      </c>
    </row>
    <row r="2271" spans="1:2">
      <c r="A2271">
        <v>6008406</v>
      </c>
      <c r="B2271" t="s">
        <v>8167</v>
      </c>
    </row>
    <row r="2272" spans="1:2">
      <c r="A2272">
        <v>6008407</v>
      </c>
      <c r="B2272" t="s">
        <v>5047</v>
      </c>
    </row>
    <row r="2273" spans="1:2">
      <c r="A2273">
        <v>6008408</v>
      </c>
      <c r="B2273" t="s">
        <v>5048</v>
      </c>
    </row>
    <row r="2274" spans="1:2">
      <c r="A2274">
        <v>6008409</v>
      </c>
      <c r="B2274" t="s">
        <v>5049</v>
      </c>
    </row>
    <row r="2275" spans="1:2">
      <c r="A2275">
        <v>6008410</v>
      </c>
      <c r="B2275" t="s">
        <v>5050</v>
      </c>
    </row>
    <row r="2276" spans="1:2">
      <c r="A2276">
        <v>6008411</v>
      </c>
      <c r="B2276" t="s">
        <v>5051</v>
      </c>
    </row>
    <row r="2277" spans="1:2">
      <c r="A2277">
        <v>6008412</v>
      </c>
      <c r="B2277" t="s">
        <v>5052</v>
      </c>
    </row>
    <row r="2278" spans="1:2">
      <c r="A2278">
        <v>6008413</v>
      </c>
      <c r="B2278" t="s">
        <v>5053</v>
      </c>
    </row>
    <row r="2279" spans="1:2">
      <c r="A2279">
        <v>6008414</v>
      </c>
      <c r="B2279" t="s">
        <v>5054</v>
      </c>
    </row>
    <row r="2280" spans="1:2">
      <c r="A2280">
        <v>6008415</v>
      </c>
      <c r="B2280" t="s">
        <v>5055</v>
      </c>
    </row>
    <row r="2281" spans="1:2">
      <c r="A2281">
        <v>6008416</v>
      </c>
      <c r="B2281" t="s">
        <v>5056</v>
      </c>
    </row>
    <row r="2282" spans="1:2">
      <c r="A2282">
        <v>6008417</v>
      </c>
      <c r="B2282" t="s">
        <v>5057</v>
      </c>
    </row>
    <row r="2283" spans="1:2">
      <c r="A2283">
        <v>6008418</v>
      </c>
      <c r="B2283" t="s">
        <v>5058</v>
      </c>
    </row>
    <row r="2284" spans="1:2">
      <c r="A2284">
        <v>6008419</v>
      </c>
      <c r="B2284" t="s">
        <v>5059</v>
      </c>
    </row>
    <row r="2285" spans="1:2">
      <c r="A2285">
        <v>6008420</v>
      </c>
      <c r="B2285" t="s">
        <v>5060</v>
      </c>
    </row>
    <row r="2286" spans="1:2">
      <c r="A2286">
        <v>6008421</v>
      </c>
      <c r="B2286" t="s">
        <v>5061</v>
      </c>
    </row>
    <row r="2287" spans="1:2">
      <c r="A2287">
        <v>6008422</v>
      </c>
      <c r="B2287" t="s">
        <v>5062</v>
      </c>
    </row>
    <row r="2288" spans="1:2">
      <c r="A2288">
        <v>6008423</v>
      </c>
      <c r="B2288" t="s">
        <v>5063</v>
      </c>
    </row>
    <row r="2289" spans="1:2">
      <c r="A2289">
        <v>6008424</v>
      </c>
      <c r="B2289" t="s">
        <v>8168</v>
      </c>
    </row>
    <row r="2290" spans="1:2">
      <c r="A2290">
        <v>6008425</v>
      </c>
      <c r="B2290" t="s">
        <v>6306</v>
      </c>
    </row>
    <row r="2291" spans="1:2">
      <c r="A2291">
        <v>6008425</v>
      </c>
      <c r="B2291" t="s">
        <v>8169</v>
      </c>
    </row>
    <row r="2292" spans="1:2">
      <c r="A2292">
        <v>6008426</v>
      </c>
      <c r="B2292" t="s">
        <v>5064</v>
      </c>
    </row>
    <row r="2293" spans="1:2">
      <c r="A2293">
        <v>6008427</v>
      </c>
      <c r="B2293" t="s">
        <v>5065</v>
      </c>
    </row>
    <row r="2294" spans="1:2">
      <c r="A2294">
        <v>6008428</v>
      </c>
      <c r="B2294" t="s">
        <v>5066</v>
      </c>
    </row>
    <row r="2295" spans="1:2">
      <c r="A2295">
        <v>6008429</v>
      </c>
      <c r="B2295" t="s">
        <v>5067</v>
      </c>
    </row>
    <row r="2296" spans="1:2">
      <c r="A2296">
        <v>6008430</v>
      </c>
      <c r="B2296" t="s">
        <v>5068</v>
      </c>
    </row>
    <row r="2297" spans="1:2">
      <c r="A2297">
        <v>6008431</v>
      </c>
      <c r="B2297" t="s">
        <v>5069</v>
      </c>
    </row>
    <row r="2298" spans="1:2">
      <c r="A2298">
        <v>6008432</v>
      </c>
      <c r="B2298" t="s">
        <v>5070</v>
      </c>
    </row>
    <row r="2299" spans="1:2">
      <c r="A2299">
        <v>6008433</v>
      </c>
      <c r="B2299" t="s">
        <v>5071</v>
      </c>
    </row>
    <row r="2300" spans="1:2">
      <c r="A2300">
        <v>6008434</v>
      </c>
      <c r="B2300" t="s">
        <v>5072</v>
      </c>
    </row>
    <row r="2301" spans="1:2">
      <c r="A2301">
        <v>6008435</v>
      </c>
      <c r="B2301" t="s">
        <v>5073</v>
      </c>
    </row>
    <row r="2302" spans="1:2">
      <c r="A2302">
        <v>6008436</v>
      </c>
      <c r="B2302" t="s">
        <v>5074</v>
      </c>
    </row>
    <row r="2303" spans="1:2">
      <c r="A2303">
        <v>6008437</v>
      </c>
      <c r="B2303" t="s">
        <v>5075</v>
      </c>
    </row>
    <row r="2304" spans="1:2">
      <c r="A2304">
        <v>6008438</v>
      </c>
      <c r="B2304" t="s">
        <v>5076</v>
      </c>
    </row>
    <row r="2305" spans="1:2">
      <c r="A2305">
        <v>6008439</v>
      </c>
      <c r="B2305" t="s">
        <v>5077</v>
      </c>
    </row>
    <row r="2306" spans="1:2">
      <c r="A2306">
        <v>6008440</v>
      </c>
      <c r="B2306" t="s">
        <v>6307</v>
      </c>
    </row>
    <row r="2307" spans="1:2">
      <c r="A2307">
        <v>6008440</v>
      </c>
      <c r="B2307" t="s">
        <v>8170</v>
      </c>
    </row>
    <row r="2308" spans="1:2">
      <c r="A2308">
        <v>6008441</v>
      </c>
      <c r="B2308" t="s">
        <v>5078</v>
      </c>
    </row>
    <row r="2309" spans="1:2">
      <c r="A2309">
        <v>6008442</v>
      </c>
      <c r="B2309" t="s">
        <v>5079</v>
      </c>
    </row>
    <row r="2310" spans="1:2">
      <c r="A2310">
        <v>6008443</v>
      </c>
      <c r="B2310" t="s">
        <v>5080</v>
      </c>
    </row>
    <row r="2311" spans="1:2">
      <c r="A2311">
        <v>6008444</v>
      </c>
      <c r="B2311" t="s">
        <v>5081</v>
      </c>
    </row>
    <row r="2312" spans="1:2">
      <c r="A2312">
        <v>6008445</v>
      </c>
      <c r="B2312" t="s">
        <v>5082</v>
      </c>
    </row>
    <row r="2313" spans="1:2">
      <c r="A2313">
        <v>6008446</v>
      </c>
      <c r="B2313" t="s">
        <v>5083</v>
      </c>
    </row>
    <row r="2314" spans="1:2">
      <c r="A2314">
        <v>6008447</v>
      </c>
      <c r="B2314" t="s">
        <v>5084</v>
      </c>
    </row>
    <row r="2315" spans="1:2">
      <c r="A2315">
        <v>6008448</v>
      </c>
      <c r="B2315" t="s">
        <v>5085</v>
      </c>
    </row>
    <row r="2316" spans="1:2">
      <c r="A2316">
        <v>6008449</v>
      </c>
      <c r="B2316" t="s">
        <v>6308</v>
      </c>
    </row>
    <row r="2317" spans="1:2">
      <c r="A2317">
        <v>6008449</v>
      </c>
      <c r="B2317" t="s">
        <v>8170</v>
      </c>
    </row>
    <row r="2318" spans="1:2">
      <c r="A2318">
        <v>6008451</v>
      </c>
      <c r="B2318" t="s">
        <v>8171</v>
      </c>
    </row>
    <row r="2319" spans="1:2">
      <c r="A2319">
        <v>6008452</v>
      </c>
      <c r="B2319" t="s">
        <v>5086</v>
      </c>
    </row>
    <row r="2320" spans="1:2">
      <c r="A2320">
        <v>6008453</v>
      </c>
      <c r="B2320" t="s">
        <v>5087</v>
      </c>
    </row>
    <row r="2321" spans="1:2">
      <c r="A2321">
        <v>6008454</v>
      </c>
      <c r="B2321" t="s">
        <v>5088</v>
      </c>
    </row>
    <row r="2322" spans="1:2">
      <c r="A2322">
        <v>6008455</v>
      </c>
      <c r="B2322" t="s">
        <v>5089</v>
      </c>
    </row>
    <row r="2323" spans="1:2">
      <c r="A2323">
        <v>6008456</v>
      </c>
      <c r="B2323" t="s">
        <v>8172</v>
      </c>
    </row>
    <row r="2324" spans="1:2">
      <c r="A2324">
        <v>6008457</v>
      </c>
      <c r="B2324" t="s">
        <v>5090</v>
      </c>
    </row>
    <row r="2325" spans="1:2">
      <c r="A2325">
        <v>6008458</v>
      </c>
      <c r="B2325" t="s">
        <v>5091</v>
      </c>
    </row>
    <row r="2326" spans="1:2">
      <c r="A2326">
        <v>6008459</v>
      </c>
      <c r="B2326" t="s">
        <v>5092</v>
      </c>
    </row>
    <row r="2327" spans="1:2">
      <c r="A2327">
        <v>6008460</v>
      </c>
      <c r="B2327" t="s">
        <v>5093</v>
      </c>
    </row>
    <row r="2328" spans="1:2">
      <c r="A2328">
        <v>6008461</v>
      </c>
      <c r="B2328" t="s">
        <v>5094</v>
      </c>
    </row>
    <row r="2329" spans="1:2">
      <c r="A2329">
        <v>6008462</v>
      </c>
      <c r="B2329" t="s">
        <v>5095</v>
      </c>
    </row>
    <row r="2330" spans="1:2">
      <c r="A2330">
        <v>6008463</v>
      </c>
      <c r="B2330" t="s">
        <v>5096</v>
      </c>
    </row>
    <row r="2331" spans="1:2">
      <c r="A2331">
        <v>6008464</v>
      </c>
      <c r="B2331" t="s">
        <v>6309</v>
      </c>
    </row>
    <row r="2332" spans="1:2">
      <c r="A2332">
        <v>6008464</v>
      </c>
      <c r="B2332" t="s">
        <v>8173</v>
      </c>
    </row>
    <row r="2333" spans="1:2">
      <c r="A2333">
        <v>6008465</v>
      </c>
      <c r="B2333" t="s">
        <v>5097</v>
      </c>
    </row>
    <row r="2334" spans="1:2">
      <c r="A2334">
        <v>6008466</v>
      </c>
      <c r="B2334" t="s">
        <v>5098</v>
      </c>
    </row>
    <row r="2335" spans="1:2">
      <c r="A2335">
        <v>6008467</v>
      </c>
      <c r="B2335" t="s">
        <v>5099</v>
      </c>
    </row>
    <row r="2336" spans="1:2">
      <c r="A2336">
        <v>6008468</v>
      </c>
      <c r="B2336" t="s">
        <v>6310</v>
      </c>
    </row>
    <row r="2337" spans="1:2">
      <c r="A2337">
        <v>6008468</v>
      </c>
      <c r="B2337" t="s">
        <v>5100</v>
      </c>
    </row>
    <row r="2338" spans="1:2">
      <c r="A2338">
        <v>6008468</v>
      </c>
      <c r="B2338" t="s">
        <v>5101</v>
      </c>
    </row>
    <row r="2339" spans="1:2">
      <c r="A2339">
        <v>6008468</v>
      </c>
      <c r="B2339" t="s">
        <v>8164</v>
      </c>
    </row>
    <row r="2340" spans="1:2">
      <c r="A2340">
        <v>6008469</v>
      </c>
      <c r="B2340" t="s">
        <v>5102</v>
      </c>
    </row>
    <row r="2341" spans="1:2">
      <c r="A2341">
        <v>6008471</v>
      </c>
      <c r="B2341" t="s">
        <v>5103</v>
      </c>
    </row>
    <row r="2342" spans="1:2">
      <c r="A2342">
        <v>6008472</v>
      </c>
      <c r="B2342" t="s">
        <v>5104</v>
      </c>
    </row>
    <row r="2343" spans="1:2">
      <c r="A2343">
        <v>6008473</v>
      </c>
      <c r="B2343" t="s">
        <v>5105</v>
      </c>
    </row>
    <row r="2344" spans="1:2">
      <c r="A2344">
        <v>6008474</v>
      </c>
      <c r="B2344" t="s">
        <v>5106</v>
      </c>
    </row>
    <row r="2345" spans="1:2">
      <c r="A2345">
        <v>6008475</v>
      </c>
      <c r="B2345" t="s">
        <v>5107</v>
      </c>
    </row>
    <row r="2346" spans="1:2">
      <c r="A2346">
        <v>6008476</v>
      </c>
      <c r="B2346" t="s">
        <v>5108</v>
      </c>
    </row>
    <row r="2347" spans="1:2">
      <c r="A2347">
        <v>6008477</v>
      </c>
      <c r="B2347" t="s">
        <v>5109</v>
      </c>
    </row>
    <row r="2348" spans="1:2">
      <c r="A2348">
        <v>6008478</v>
      </c>
      <c r="B2348" t="s">
        <v>5110</v>
      </c>
    </row>
    <row r="2349" spans="1:2">
      <c r="A2349">
        <v>6008479</v>
      </c>
      <c r="B2349" t="s">
        <v>5111</v>
      </c>
    </row>
    <row r="2350" spans="1:2">
      <c r="A2350">
        <v>6008480</v>
      </c>
      <c r="B2350" t="s">
        <v>5112</v>
      </c>
    </row>
    <row r="2351" spans="1:2">
      <c r="A2351">
        <v>6008481</v>
      </c>
      <c r="B2351" t="s">
        <v>5113</v>
      </c>
    </row>
    <row r="2352" spans="1:2">
      <c r="A2352">
        <v>6008482</v>
      </c>
      <c r="B2352" t="s">
        <v>5114</v>
      </c>
    </row>
    <row r="2353" spans="1:2">
      <c r="A2353">
        <v>6008483</v>
      </c>
      <c r="B2353" t="s">
        <v>6311</v>
      </c>
    </row>
    <row r="2354" spans="1:2">
      <c r="A2354">
        <v>6008483</v>
      </c>
      <c r="B2354" t="s">
        <v>5115</v>
      </c>
    </row>
    <row r="2355" spans="1:2">
      <c r="A2355">
        <v>6008484</v>
      </c>
      <c r="B2355" t="s">
        <v>5116</v>
      </c>
    </row>
    <row r="2356" spans="1:2">
      <c r="A2356">
        <v>6008485</v>
      </c>
      <c r="B2356" t="s">
        <v>5117</v>
      </c>
    </row>
    <row r="2357" spans="1:2">
      <c r="A2357">
        <v>6008486</v>
      </c>
      <c r="B2357" t="s">
        <v>5118</v>
      </c>
    </row>
    <row r="2358" spans="1:2">
      <c r="A2358">
        <v>6008487</v>
      </c>
      <c r="B2358" t="s">
        <v>6312</v>
      </c>
    </row>
    <row r="2359" spans="1:2">
      <c r="A2359">
        <v>6008487</v>
      </c>
      <c r="B2359" t="s">
        <v>5119</v>
      </c>
    </row>
    <row r="2360" spans="1:2">
      <c r="A2360">
        <v>6008487</v>
      </c>
      <c r="B2360" t="s">
        <v>8174</v>
      </c>
    </row>
    <row r="2361" spans="1:2">
      <c r="A2361">
        <v>6008488</v>
      </c>
      <c r="B2361" t="s">
        <v>5120</v>
      </c>
    </row>
    <row r="2362" spans="1:2">
      <c r="A2362">
        <v>6008489</v>
      </c>
      <c r="B2362" t="s">
        <v>5121</v>
      </c>
    </row>
    <row r="2363" spans="1:2">
      <c r="A2363">
        <v>6008490</v>
      </c>
      <c r="B2363" t="s">
        <v>5122</v>
      </c>
    </row>
    <row r="2364" spans="1:2">
      <c r="A2364">
        <v>6008491</v>
      </c>
      <c r="B2364" t="s">
        <v>5123</v>
      </c>
    </row>
    <row r="2365" spans="1:2">
      <c r="A2365">
        <v>6008492</v>
      </c>
      <c r="B2365" t="s">
        <v>5124</v>
      </c>
    </row>
    <row r="2366" spans="1:2">
      <c r="A2366">
        <v>6008493</v>
      </c>
      <c r="B2366" t="s">
        <v>5125</v>
      </c>
    </row>
    <row r="2367" spans="1:2">
      <c r="A2367">
        <v>6008494</v>
      </c>
      <c r="B2367" t="s">
        <v>5126</v>
      </c>
    </row>
    <row r="2368" spans="1:2">
      <c r="A2368">
        <v>6008495</v>
      </c>
      <c r="B2368" t="s">
        <v>5127</v>
      </c>
    </row>
    <row r="2369" spans="1:2">
      <c r="A2369">
        <v>6008496</v>
      </c>
      <c r="B2369" t="s">
        <v>5128</v>
      </c>
    </row>
    <row r="2370" spans="1:2">
      <c r="A2370">
        <v>6008497</v>
      </c>
      <c r="B2370" t="s">
        <v>5129</v>
      </c>
    </row>
    <row r="2371" spans="1:2">
      <c r="A2371">
        <v>6008498</v>
      </c>
      <c r="B2371" t="s">
        <v>6313</v>
      </c>
    </row>
    <row r="2372" spans="1:2">
      <c r="A2372">
        <v>6008498</v>
      </c>
      <c r="B2372" t="s">
        <v>8175</v>
      </c>
    </row>
    <row r="2373" spans="1:2">
      <c r="A2373">
        <v>6008499</v>
      </c>
      <c r="B2373" t="s">
        <v>5130</v>
      </c>
    </row>
    <row r="2374" spans="1:2">
      <c r="A2374">
        <v>6008801</v>
      </c>
      <c r="B2374" t="s">
        <v>5131</v>
      </c>
    </row>
    <row r="2375" spans="1:2">
      <c r="A2375">
        <v>6008802</v>
      </c>
      <c r="B2375" t="s">
        <v>5132</v>
      </c>
    </row>
    <row r="2376" spans="1:2">
      <c r="A2376">
        <v>6008803</v>
      </c>
      <c r="B2376" t="s">
        <v>5133</v>
      </c>
    </row>
    <row r="2377" spans="1:2">
      <c r="A2377">
        <v>6008804</v>
      </c>
      <c r="B2377" t="s">
        <v>5134</v>
      </c>
    </row>
    <row r="2378" spans="1:2">
      <c r="A2378">
        <v>6008805</v>
      </c>
      <c r="B2378" t="s">
        <v>5135</v>
      </c>
    </row>
    <row r="2379" spans="1:2">
      <c r="A2379">
        <v>6008806</v>
      </c>
      <c r="B2379" t="s">
        <v>5136</v>
      </c>
    </row>
    <row r="2380" spans="1:2">
      <c r="A2380">
        <v>6008807</v>
      </c>
      <c r="B2380" t="s">
        <v>5137</v>
      </c>
    </row>
    <row r="2381" spans="1:2">
      <c r="A2381">
        <v>6008811</v>
      </c>
      <c r="B2381" t="s">
        <v>5138</v>
      </c>
    </row>
    <row r="2382" spans="1:2">
      <c r="A2382">
        <v>6008812</v>
      </c>
      <c r="B2382" t="s">
        <v>5139</v>
      </c>
    </row>
    <row r="2383" spans="1:2">
      <c r="A2383">
        <v>6008813</v>
      </c>
      <c r="B2383" t="s">
        <v>5140</v>
      </c>
    </row>
    <row r="2384" spans="1:2">
      <c r="A2384">
        <v>6008814</v>
      </c>
      <c r="B2384" t="s">
        <v>5141</v>
      </c>
    </row>
    <row r="2385" spans="1:2">
      <c r="A2385">
        <v>6008815</v>
      </c>
      <c r="B2385" t="s">
        <v>5142</v>
      </c>
    </row>
    <row r="2386" spans="1:2">
      <c r="A2386">
        <v>6008816</v>
      </c>
      <c r="B2386" t="s">
        <v>5143</v>
      </c>
    </row>
    <row r="2387" spans="1:2">
      <c r="A2387">
        <v>6008821</v>
      </c>
      <c r="B2387" t="s">
        <v>5144</v>
      </c>
    </row>
    <row r="2388" spans="1:2">
      <c r="A2388">
        <v>6008822</v>
      </c>
      <c r="B2388" t="s">
        <v>5145</v>
      </c>
    </row>
    <row r="2389" spans="1:2">
      <c r="A2389">
        <v>6008823</v>
      </c>
      <c r="B2389" t="s">
        <v>5146</v>
      </c>
    </row>
    <row r="2390" spans="1:2">
      <c r="A2390">
        <v>6008824</v>
      </c>
      <c r="B2390" t="s">
        <v>5147</v>
      </c>
    </row>
    <row r="2391" spans="1:2">
      <c r="A2391">
        <v>6008825</v>
      </c>
      <c r="B2391" t="s">
        <v>5148</v>
      </c>
    </row>
    <row r="2392" spans="1:2">
      <c r="A2392">
        <v>6008826</v>
      </c>
      <c r="B2392" t="s">
        <v>5149</v>
      </c>
    </row>
    <row r="2393" spans="1:2">
      <c r="A2393">
        <v>6008827</v>
      </c>
      <c r="B2393" t="s">
        <v>5150</v>
      </c>
    </row>
    <row r="2394" spans="1:2">
      <c r="A2394">
        <v>6008828</v>
      </c>
      <c r="B2394" t="s">
        <v>5151</v>
      </c>
    </row>
    <row r="2395" spans="1:2">
      <c r="A2395">
        <v>6008829</v>
      </c>
      <c r="B2395" t="s">
        <v>5152</v>
      </c>
    </row>
    <row r="2396" spans="1:2">
      <c r="A2396">
        <v>6008831</v>
      </c>
      <c r="B2396" t="s">
        <v>5153</v>
      </c>
    </row>
    <row r="2397" spans="1:2">
      <c r="A2397">
        <v>6008832</v>
      </c>
      <c r="B2397" t="s">
        <v>5154</v>
      </c>
    </row>
    <row r="2398" spans="1:2">
      <c r="A2398">
        <v>6008833</v>
      </c>
      <c r="B2398" t="s">
        <v>5155</v>
      </c>
    </row>
    <row r="2399" spans="1:2">
      <c r="A2399">
        <v>6008834</v>
      </c>
      <c r="B2399" t="s">
        <v>5156</v>
      </c>
    </row>
    <row r="2400" spans="1:2">
      <c r="A2400">
        <v>6008835</v>
      </c>
      <c r="B2400" t="s">
        <v>5157</v>
      </c>
    </row>
    <row r="2401" spans="1:2">
      <c r="A2401">
        <v>6008836</v>
      </c>
      <c r="B2401" t="s">
        <v>8176</v>
      </c>
    </row>
    <row r="2402" spans="1:2">
      <c r="A2402">
        <v>6008837</v>
      </c>
      <c r="B2402" t="s">
        <v>5158</v>
      </c>
    </row>
    <row r="2403" spans="1:2">
      <c r="A2403">
        <v>6008841</v>
      </c>
      <c r="B2403" t="s">
        <v>5159</v>
      </c>
    </row>
    <row r="2404" spans="1:2">
      <c r="A2404">
        <v>6008842</v>
      </c>
      <c r="B2404" t="s">
        <v>5160</v>
      </c>
    </row>
    <row r="2405" spans="1:2">
      <c r="A2405">
        <v>6008843</v>
      </c>
      <c r="B2405" t="s">
        <v>5161</v>
      </c>
    </row>
    <row r="2406" spans="1:2">
      <c r="A2406">
        <v>6008844</v>
      </c>
      <c r="B2406" t="s">
        <v>5162</v>
      </c>
    </row>
    <row r="2407" spans="1:2">
      <c r="A2407">
        <v>6008845</v>
      </c>
      <c r="B2407" t="s">
        <v>5163</v>
      </c>
    </row>
    <row r="2408" spans="1:2">
      <c r="A2408">
        <v>6008846</v>
      </c>
      <c r="B2408" t="s">
        <v>5164</v>
      </c>
    </row>
    <row r="2409" spans="1:2">
      <c r="A2409">
        <v>6008847</v>
      </c>
      <c r="B2409" t="s">
        <v>5165</v>
      </c>
    </row>
    <row r="2410" spans="1:2">
      <c r="A2410">
        <v>6008851</v>
      </c>
      <c r="B2410" t="s">
        <v>5166</v>
      </c>
    </row>
    <row r="2411" spans="1:2">
      <c r="A2411">
        <v>6008852</v>
      </c>
      <c r="B2411" t="s">
        <v>5167</v>
      </c>
    </row>
    <row r="2412" spans="1:2">
      <c r="A2412">
        <v>6008853</v>
      </c>
      <c r="B2412" t="s">
        <v>5168</v>
      </c>
    </row>
    <row r="2413" spans="1:2">
      <c r="A2413">
        <v>6008854</v>
      </c>
      <c r="B2413" t="s">
        <v>5169</v>
      </c>
    </row>
    <row r="2414" spans="1:2">
      <c r="A2414">
        <v>6008855</v>
      </c>
      <c r="B2414" t="s">
        <v>5170</v>
      </c>
    </row>
    <row r="2415" spans="1:2">
      <c r="A2415">
        <v>6008856</v>
      </c>
      <c r="B2415" t="s">
        <v>5171</v>
      </c>
    </row>
    <row r="2416" spans="1:2">
      <c r="A2416">
        <v>6008857</v>
      </c>
      <c r="B2416" t="s">
        <v>5172</v>
      </c>
    </row>
    <row r="2417" spans="1:2">
      <c r="A2417">
        <v>6008861</v>
      </c>
      <c r="B2417" t="s">
        <v>5173</v>
      </c>
    </row>
    <row r="2418" spans="1:2">
      <c r="A2418">
        <v>6008862</v>
      </c>
      <c r="B2418" t="s">
        <v>5174</v>
      </c>
    </row>
    <row r="2419" spans="1:2">
      <c r="A2419">
        <v>6008863</v>
      </c>
      <c r="B2419" t="s">
        <v>5175</v>
      </c>
    </row>
    <row r="2420" spans="1:2">
      <c r="A2420">
        <v>6008864</v>
      </c>
      <c r="B2420" t="s">
        <v>5176</v>
      </c>
    </row>
    <row r="2421" spans="1:2">
      <c r="A2421">
        <v>6008865</v>
      </c>
      <c r="B2421" t="s">
        <v>5177</v>
      </c>
    </row>
    <row r="2422" spans="1:2">
      <c r="A2422">
        <v>6008871</v>
      </c>
      <c r="B2422" t="s">
        <v>5178</v>
      </c>
    </row>
    <row r="2423" spans="1:2">
      <c r="A2423">
        <v>6008872</v>
      </c>
      <c r="B2423" t="s">
        <v>5179</v>
      </c>
    </row>
    <row r="2424" spans="1:2">
      <c r="A2424">
        <v>6008873</v>
      </c>
      <c r="B2424" t="s">
        <v>5180</v>
      </c>
    </row>
    <row r="2425" spans="1:2">
      <c r="A2425">
        <v>6008874</v>
      </c>
      <c r="B2425" t="s">
        <v>5181</v>
      </c>
    </row>
    <row r="2426" spans="1:2">
      <c r="A2426">
        <v>6008875</v>
      </c>
      <c r="B2426" t="s">
        <v>5182</v>
      </c>
    </row>
    <row r="2427" spans="1:2">
      <c r="A2427">
        <v>6008876</v>
      </c>
      <c r="B2427" t="s">
        <v>5183</v>
      </c>
    </row>
    <row r="2428" spans="1:2">
      <c r="A2428">
        <v>6008877</v>
      </c>
      <c r="B2428" t="s">
        <v>5184</v>
      </c>
    </row>
    <row r="2429" spans="1:2">
      <c r="A2429">
        <v>6008878</v>
      </c>
      <c r="B2429" t="s">
        <v>5185</v>
      </c>
    </row>
    <row r="2430" spans="1:2">
      <c r="A2430">
        <v>6008879</v>
      </c>
      <c r="B2430" t="s">
        <v>5186</v>
      </c>
    </row>
    <row r="2431" spans="1:2">
      <c r="A2431">
        <v>6008881</v>
      </c>
      <c r="B2431" t="s">
        <v>5187</v>
      </c>
    </row>
    <row r="2432" spans="1:2">
      <c r="A2432">
        <v>6008882</v>
      </c>
      <c r="B2432" t="s">
        <v>5188</v>
      </c>
    </row>
    <row r="2433" spans="1:2">
      <c r="A2433">
        <v>6008883</v>
      </c>
      <c r="B2433" t="s">
        <v>5189</v>
      </c>
    </row>
    <row r="2434" spans="1:2">
      <c r="A2434">
        <v>6008884</v>
      </c>
      <c r="B2434" t="s">
        <v>5190</v>
      </c>
    </row>
    <row r="2435" spans="1:2">
      <c r="A2435">
        <v>6008885</v>
      </c>
      <c r="B2435" t="s">
        <v>5191</v>
      </c>
    </row>
    <row r="2436" spans="1:2">
      <c r="A2436">
        <v>6008886</v>
      </c>
      <c r="B2436" t="s">
        <v>5192</v>
      </c>
    </row>
    <row r="2437" spans="1:2">
      <c r="A2437">
        <v>6008887</v>
      </c>
      <c r="B2437" t="s">
        <v>5193</v>
      </c>
    </row>
    <row r="2438" spans="1:2">
      <c r="A2438">
        <v>6008888</v>
      </c>
      <c r="B2438" t="s">
        <v>5194</v>
      </c>
    </row>
    <row r="2439" spans="1:2">
      <c r="A2439">
        <v>6008891</v>
      </c>
      <c r="B2439" t="s">
        <v>5195</v>
      </c>
    </row>
    <row r="2440" spans="1:2">
      <c r="A2440">
        <v>6008892</v>
      </c>
      <c r="B2440" t="s">
        <v>5196</v>
      </c>
    </row>
    <row r="2441" spans="1:2">
      <c r="A2441">
        <v>6008893</v>
      </c>
      <c r="B2441" t="s">
        <v>5197</v>
      </c>
    </row>
    <row r="2442" spans="1:2">
      <c r="A2442">
        <v>6008894</v>
      </c>
      <c r="B2442" t="s">
        <v>5198</v>
      </c>
    </row>
    <row r="2443" spans="1:2">
      <c r="A2443">
        <v>6008895</v>
      </c>
      <c r="B2443" t="s">
        <v>5199</v>
      </c>
    </row>
    <row r="2444" spans="1:2">
      <c r="A2444">
        <v>6008896</v>
      </c>
      <c r="B2444" t="s">
        <v>5200</v>
      </c>
    </row>
    <row r="2445" spans="1:2">
      <c r="A2445">
        <v>6008897</v>
      </c>
      <c r="B2445" t="s">
        <v>5201</v>
      </c>
    </row>
    <row r="2446" spans="1:2">
      <c r="A2446">
        <v>6008898</v>
      </c>
      <c r="B2446" t="s">
        <v>5202</v>
      </c>
    </row>
    <row r="2447" spans="1:2">
      <c r="A2447">
        <v>6008899</v>
      </c>
      <c r="B2447" t="s">
        <v>5203</v>
      </c>
    </row>
    <row r="2448" spans="1:2">
      <c r="A2448">
        <v>6010000</v>
      </c>
      <c r="B2448" t="s">
        <v>5204</v>
      </c>
    </row>
    <row r="2449" spans="1:2">
      <c r="A2449">
        <v>6010101</v>
      </c>
      <c r="B2449" t="s">
        <v>5205</v>
      </c>
    </row>
    <row r="2450" spans="1:2">
      <c r="A2450">
        <v>6010102</v>
      </c>
      <c r="B2450" t="s">
        <v>5206</v>
      </c>
    </row>
    <row r="2451" spans="1:2">
      <c r="A2451">
        <v>6010111</v>
      </c>
      <c r="B2451" t="s">
        <v>5207</v>
      </c>
    </row>
    <row r="2452" spans="1:2">
      <c r="A2452">
        <v>6010112</v>
      </c>
      <c r="B2452" t="s">
        <v>5208</v>
      </c>
    </row>
    <row r="2453" spans="1:2">
      <c r="A2453">
        <v>6010113</v>
      </c>
      <c r="B2453" t="s">
        <v>5209</v>
      </c>
    </row>
    <row r="2454" spans="1:2">
      <c r="A2454">
        <v>6010121</v>
      </c>
      <c r="B2454" t="s">
        <v>5210</v>
      </c>
    </row>
    <row r="2455" spans="1:2">
      <c r="A2455">
        <v>6010122</v>
      </c>
      <c r="B2455" t="s">
        <v>5211</v>
      </c>
    </row>
    <row r="2456" spans="1:2">
      <c r="A2456">
        <v>6010123</v>
      </c>
      <c r="B2456" t="s">
        <v>5212</v>
      </c>
    </row>
    <row r="2457" spans="1:2">
      <c r="A2457">
        <v>6010124</v>
      </c>
      <c r="B2457" t="s">
        <v>5213</v>
      </c>
    </row>
    <row r="2458" spans="1:2">
      <c r="A2458">
        <v>6010125</v>
      </c>
      <c r="B2458" t="s">
        <v>5214</v>
      </c>
    </row>
    <row r="2459" spans="1:2">
      <c r="A2459">
        <v>6010131</v>
      </c>
      <c r="B2459" t="s">
        <v>5215</v>
      </c>
    </row>
    <row r="2460" spans="1:2">
      <c r="A2460">
        <v>6010132</v>
      </c>
      <c r="B2460" t="s">
        <v>5216</v>
      </c>
    </row>
    <row r="2461" spans="1:2">
      <c r="A2461">
        <v>6010133</v>
      </c>
      <c r="B2461" t="s">
        <v>5217</v>
      </c>
    </row>
    <row r="2462" spans="1:2">
      <c r="A2462">
        <v>6010134</v>
      </c>
      <c r="B2462" t="s">
        <v>5218</v>
      </c>
    </row>
    <row r="2463" spans="1:2">
      <c r="A2463">
        <v>6010135</v>
      </c>
      <c r="B2463" t="s">
        <v>5219</v>
      </c>
    </row>
    <row r="2464" spans="1:2">
      <c r="A2464">
        <v>6010141</v>
      </c>
      <c r="B2464" t="s">
        <v>5220</v>
      </c>
    </row>
    <row r="2465" spans="1:2">
      <c r="A2465">
        <v>6010142</v>
      </c>
      <c r="B2465" t="s">
        <v>5221</v>
      </c>
    </row>
    <row r="2466" spans="1:2">
      <c r="A2466">
        <v>6010143</v>
      </c>
      <c r="B2466" t="s">
        <v>5222</v>
      </c>
    </row>
    <row r="2467" spans="1:2">
      <c r="A2467">
        <v>6010144</v>
      </c>
      <c r="B2467" t="s">
        <v>5223</v>
      </c>
    </row>
    <row r="2468" spans="1:2">
      <c r="A2468">
        <v>6010145</v>
      </c>
      <c r="B2468" t="s">
        <v>5224</v>
      </c>
    </row>
    <row r="2469" spans="1:2">
      <c r="A2469">
        <v>6010251</v>
      </c>
      <c r="B2469" t="s">
        <v>5225</v>
      </c>
    </row>
    <row r="2470" spans="1:2">
      <c r="A2470">
        <v>6010252</v>
      </c>
      <c r="B2470" t="s">
        <v>5226</v>
      </c>
    </row>
    <row r="2471" spans="1:2">
      <c r="A2471">
        <v>6010261</v>
      </c>
      <c r="B2471" t="s">
        <v>5227</v>
      </c>
    </row>
    <row r="2472" spans="1:2">
      <c r="A2472">
        <v>6010262</v>
      </c>
      <c r="B2472" t="s">
        <v>5228</v>
      </c>
    </row>
    <row r="2473" spans="1:2">
      <c r="A2473">
        <v>6010263</v>
      </c>
      <c r="B2473" t="s">
        <v>5229</v>
      </c>
    </row>
    <row r="2474" spans="1:2">
      <c r="A2474">
        <v>6010264</v>
      </c>
      <c r="B2474" t="s">
        <v>5230</v>
      </c>
    </row>
    <row r="2475" spans="1:2">
      <c r="A2475">
        <v>6010265</v>
      </c>
      <c r="B2475" t="s">
        <v>5231</v>
      </c>
    </row>
    <row r="2476" spans="1:2">
      <c r="A2476">
        <v>6010266</v>
      </c>
      <c r="B2476" t="s">
        <v>5232</v>
      </c>
    </row>
    <row r="2477" spans="1:2">
      <c r="A2477">
        <v>6010271</v>
      </c>
      <c r="B2477" t="s">
        <v>5233</v>
      </c>
    </row>
    <row r="2478" spans="1:2">
      <c r="A2478">
        <v>6010272</v>
      </c>
      <c r="B2478" t="s">
        <v>5234</v>
      </c>
    </row>
    <row r="2479" spans="1:2">
      <c r="A2479">
        <v>6010273</v>
      </c>
      <c r="B2479" t="s">
        <v>5235</v>
      </c>
    </row>
    <row r="2480" spans="1:2">
      <c r="A2480">
        <v>6010274</v>
      </c>
      <c r="B2480" t="s">
        <v>5236</v>
      </c>
    </row>
    <row r="2481" spans="1:2">
      <c r="A2481">
        <v>6010275</v>
      </c>
      <c r="B2481" t="s">
        <v>5237</v>
      </c>
    </row>
    <row r="2482" spans="1:2">
      <c r="A2482">
        <v>6010276</v>
      </c>
      <c r="B2482" t="s">
        <v>5238</v>
      </c>
    </row>
    <row r="2483" spans="1:2">
      <c r="A2483">
        <v>6010277</v>
      </c>
      <c r="B2483" t="s">
        <v>8547</v>
      </c>
    </row>
    <row r="2484" spans="1:2">
      <c r="A2484">
        <v>6010278</v>
      </c>
      <c r="B2484" t="s">
        <v>8548</v>
      </c>
    </row>
    <row r="2485" spans="1:2">
      <c r="A2485">
        <v>6010311</v>
      </c>
      <c r="B2485" t="s">
        <v>8549</v>
      </c>
    </row>
    <row r="2486" spans="1:2">
      <c r="A2486">
        <v>6010312</v>
      </c>
      <c r="B2486" t="s">
        <v>8550</v>
      </c>
    </row>
    <row r="2487" spans="1:2">
      <c r="A2487">
        <v>6010313</v>
      </c>
      <c r="B2487" t="s">
        <v>8551</v>
      </c>
    </row>
    <row r="2488" spans="1:2">
      <c r="A2488">
        <v>6010314</v>
      </c>
      <c r="B2488" t="s">
        <v>8552</v>
      </c>
    </row>
    <row r="2489" spans="1:2">
      <c r="A2489">
        <v>6010315</v>
      </c>
      <c r="B2489" t="s">
        <v>8553</v>
      </c>
    </row>
    <row r="2490" spans="1:2">
      <c r="A2490">
        <v>6010316</v>
      </c>
      <c r="B2490" t="s">
        <v>8554</v>
      </c>
    </row>
    <row r="2491" spans="1:2">
      <c r="A2491">
        <v>6010321</v>
      </c>
      <c r="B2491" t="s">
        <v>8555</v>
      </c>
    </row>
    <row r="2492" spans="1:2">
      <c r="A2492">
        <v>6010322</v>
      </c>
      <c r="B2492" t="s">
        <v>8556</v>
      </c>
    </row>
    <row r="2493" spans="1:2">
      <c r="A2493">
        <v>6010323</v>
      </c>
      <c r="B2493" t="s">
        <v>8557</v>
      </c>
    </row>
    <row r="2494" spans="1:2">
      <c r="A2494">
        <v>6010324</v>
      </c>
      <c r="B2494" t="s">
        <v>8558</v>
      </c>
    </row>
    <row r="2495" spans="1:2">
      <c r="A2495">
        <v>6010401</v>
      </c>
      <c r="B2495" t="s">
        <v>8559</v>
      </c>
    </row>
    <row r="2496" spans="1:2">
      <c r="A2496">
        <v>6010402</v>
      </c>
      <c r="B2496" t="s">
        <v>8560</v>
      </c>
    </row>
    <row r="2497" spans="1:2">
      <c r="A2497">
        <v>6010403</v>
      </c>
      <c r="B2497" t="s">
        <v>8561</v>
      </c>
    </row>
    <row r="2498" spans="1:2">
      <c r="A2498">
        <v>6010404</v>
      </c>
      <c r="B2498" t="s">
        <v>8562</v>
      </c>
    </row>
    <row r="2499" spans="1:2">
      <c r="A2499">
        <v>6010405</v>
      </c>
      <c r="B2499" t="s">
        <v>8563</v>
      </c>
    </row>
    <row r="2500" spans="1:2">
      <c r="A2500">
        <v>6010406</v>
      </c>
      <c r="B2500" t="s">
        <v>8564</v>
      </c>
    </row>
    <row r="2501" spans="1:2">
      <c r="A2501">
        <v>6010531</v>
      </c>
      <c r="B2501" t="s">
        <v>8565</v>
      </c>
    </row>
    <row r="2502" spans="1:2">
      <c r="A2502">
        <v>6010532</v>
      </c>
      <c r="B2502" t="s">
        <v>8566</v>
      </c>
    </row>
    <row r="2503" spans="1:2">
      <c r="A2503">
        <v>6010533</v>
      </c>
      <c r="B2503" t="s">
        <v>8567</v>
      </c>
    </row>
    <row r="2504" spans="1:2">
      <c r="A2504">
        <v>6010534</v>
      </c>
      <c r="B2504" t="s">
        <v>8568</v>
      </c>
    </row>
    <row r="2505" spans="1:2">
      <c r="A2505">
        <v>6010535</v>
      </c>
      <c r="B2505" t="s">
        <v>8569</v>
      </c>
    </row>
    <row r="2506" spans="1:2">
      <c r="A2506">
        <v>6010536</v>
      </c>
      <c r="B2506" t="s">
        <v>8570</v>
      </c>
    </row>
    <row r="2507" spans="1:2">
      <c r="A2507">
        <v>6010541</v>
      </c>
      <c r="B2507" t="s">
        <v>8571</v>
      </c>
    </row>
    <row r="2508" spans="1:2">
      <c r="A2508">
        <v>6010542</v>
      </c>
      <c r="B2508" t="s">
        <v>8572</v>
      </c>
    </row>
    <row r="2509" spans="1:2">
      <c r="A2509">
        <v>6010543</v>
      </c>
      <c r="B2509" t="s">
        <v>8573</v>
      </c>
    </row>
    <row r="2510" spans="1:2">
      <c r="A2510">
        <v>6010701</v>
      </c>
      <c r="B2510" t="s">
        <v>8574</v>
      </c>
    </row>
    <row r="2511" spans="1:2">
      <c r="A2511">
        <v>6010702</v>
      </c>
      <c r="B2511" t="s">
        <v>8575</v>
      </c>
    </row>
    <row r="2512" spans="1:2">
      <c r="A2512">
        <v>6010703</v>
      </c>
      <c r="B2512" t="s">
        <v>8576</v>
      </c>
    </row>
    <row r="2513" spans="1:2">
      <c r="A2513">
        <v>6010704</v>
      </c>
      <c r="B2513" t="s">
        <v>8577</v>
      </c>
    </row>
    <row r="2514" spans="1:2">
      <c r="A2514">
        <v>6010705</v>
      </c>
      <c r="B2514" t="s">
        <v>8578</v>
      </c>
    </row>
    <row r="2515" spans="1:2">
      <c r="A2515">
        <v>6010711</v>
      </c>
      <c r="B2515" t="s">
        <v>8579</v>
      </c>
    </row>
    <row r="2516" spans="1:2">
      <c r="A2516">
        <v>6010712</v>
      </c>
      <c r="B2516" t="s">
        <v>8580</v>
      </c>
    </row>
    <row r="2517" spans="1:2">
      <c r="A2517">
        <v>6010713</v>
      </c>
      <c r="B2517" t="s">
        <v>8581</v>
      </c>
    </row>
    <row r="2518" spans="1:2">
      <c r="A2518">
        <v>6010714</v>
      </c>
      <c r="B2518" t="s">
        <v>8582</v>
      </c>
    </row>
    <row r="2519" spans="1:2">
      <c r="A2519">
        <v>6010715</v>
      </c>
      <c r="B2519" t="s">
        <v>8583</v>
      </c>
    </row>
    <row r="2520" spans="1:2">
      <c r="A2520">
        <v>6010716</v>
      </c>
      <c r="B2520" t="s">
        <v>8584</v>
      </c>
    </row>
    <row r="2521" spans="1:2">
      <c r="A2521">
        <v>6010721</v>
      </c>
      <c r="B2521" t="s">
        <v>8585</v>
      </c>
    </row>
    <row r="2522" spans="1:2">
      <c r="A2522">
        <v>6010722</v>
      </c>
      <c r="B2522" t="s">
        <v>8586</v>
      </c>
    </row>
    <row r="2523" spans="1:2">
      <c r="A2523">
        <v>6010723</v>
      </c>
      <c r="B2523" t="s">
        <v>8587</v>
      </c>
    </row>
    <row r="2524" spans="1:2">
      <c r="A2524">
        <v>6010724</v>
      </c>
      <c r="B2524" t="s">
        <v>8588</v>
      </c>
    </row>
    <row r="2525" spans="1:2">
      <c r="A2525">
        <v>6010731</v>
      </c>
      <c r="B2525" t="s">
        <v>8589</v>
      </c>
    </row>
    <row r="2526" spans="1:2">
      <c r="A2526">
        <v>6010732</v>
      </c>
      <c r="B2526" t="s">
        <v>8590</v>
      </c>
    </row>
    <row r="2527" spans="1:2">
      <c r="A2527">
        <v>6010733</v>
      </c>
      <c r="B2527" t="s">
        <v>8591</v>
      </c>
    </row>
    <row r="2528" spans="1:2">
      <c r="A2528">
        <v>6010734</v>
      </c>
      <c r="B2528" t="s">
        <v>8592</v>
      </c>
    </row>
    <row r="2529" spans="1:2">
      <c r="A2529">
        <v>6010735</v>
      </c>
      <c r="B2529" t="s">
        <v>8593</v>
      </c>
    </row>
    <row r="2530" spans="1:2">
      <c r="A2530">
        <v>6010741</v>
      </c>
      <c r="B2530" t="s">
        <v>8594</v>
      </c>
    </row>
    <row r="2531" spans="1:2">
      <c r="A2531">
        <v>6010742</v>
      </c>
      <c r="B2531" t="s">
        <v>8595</v>
      </c>
    </row>
    <row r="2532" spans="1:2">
      <c r="A2532">
        <v>6010743</v>
      </c>
      <c r="B2532" t="s">
        <v>8596</v>
      </c>
    </row>
    <row r="2533" spans="1:2">
      <c r="A2533">
        <v>6010744</v>
      </c>
      <c r="B2533" t="s">
        <v>8597</v>
      </c>
    </row>
    <row r="2534" spans="1:2">
      <c r="A2534">
        <v>6010751</v>
      </c>
      <c r="B2534" t="s">
        <v>8598</v>
      </c>
    </row>
    <row r="2535" spans="1:2">
      <c r="A2535">
        <v>6010752</v>
      </c>
      <c r="B2535" t="s">
        <v>8599</v>
      </c>
    </row>
    <row r="2536" spans="1:2">
      <c r="A2536">
        <v>6010753</v>
      </c>
      <c r="B2536" t="s">
        <v>8600</v>
      </c>
    </row>
    <row r="2537" spans="1:2">
      <c r="A2537">
        <v>6010754</v>
      </c>
      <c r="B2537" t="s">
        <v>8601</v>
      </c>
    </row>
    <row r="2538" spans="1:2">
      <c r="A2538">
        <v>6010755</v>
      </c>
      <c r="B2538" t="s">
        <v>8602</v>
      </c>
    </row>
    <row r="2539" spans="1:2">
      <c r="A2539">
        <v>6010761</v>
      </c>
      <c r="B2539" t="s">
        <v>8603</v>
      </c>
    </row>
    <row r="2540" spans="1:2">
      <c r="A2540">
        <v>6010762</v>
      </c>
      <c r="B2540" t="s">
        <v>8604</v>
      </c>
    </row>
    <row r="2541" spans="1:2">
      <c r="A2541">
        <v>6010763</v>
      </c>
      <c r="B2541" t="s">
        <v>8605</v>
      </c>
    </row>
    <row r="2542" spans="1:2">
      <c r="A2542">
        <v>6010764</v>
      </c>
      <c r="B2542" t="s">
        <v>8606</v>
      </c>
    </row>
    <row r="2543" spans="1:2">
      <c r="A2543">
        <v>6010765</v>
      </c>
      <c r="B2543" t="s">
        <v>8607</v>
      </c>
    </row>
    <row r="2544" spans="1:2">
      <c r="A2544">
        <v>6010771</v>
      </c>
      <c r="B2544" t="s">
        <v>8608</v>
      </c>
    </row>
    <row r="2545" spans="1:2">
      <c r="A2545">
        <v>6010772</v>
      </c>
      <c r="B2545" t="s">
        <v>8609</v>
      </c>
    </row>
    <row r="2546" spans="1:2">
      <c r="A2546">
        <v>6010773</v>
      </c>
      <c r="B2546" t="s">
        <v>8610</v>
      </c>
    </row>
    <row r="2547" spans="1:2">
      <c r="A2547">
        <v>6010774</v>
      </c>
      <c r="B2547" t="s">
        <v>8611</v>
      </c>
    </row>
    <row r="2548" spans="1:2">
      <c r="A2548">
        <v>6010775</v>
      </c>
      <c r="B2548" t="s">
        <v>8612</v>
      </c>
    </row>
    <row r="2549" spans="1:2">
      <c r="A2549">
        <v>6010776</v>
      </c>
      <c r="B2549" t="s">
        <v>8613</v>
      </c>
    </row>
    <row r="2550" spans="1:2">
      <c r="A2550">
        <v>6010777</v>
      </c>
      <c r="B2550" t="s">
        <v>8614</v>
      </c>
    </row>
    <row r="2551" spans="1:2">
      <c r="A2551">
        <v>6010778</v>
      </c>
      <c r="B2551" t="s">
        <v>8615</v>
      </c>
    </row>
    <row r="2552" spans="1:2">
      <c r="A2552">
        <v>6011101</v>
      </c>
      <c r="B2552" t="s">
        <v>8177</v>
      </c>
    </row>
    <row r="2553" spans="1:2">
      <c r="A2553">
        <v>6011102</v>
      </c>
      <c r="B2553" t="s">
        <v>8616</v>
      </c>
    </row>
    <row r="2554" spans="1:2">
      <c r="A2554">
        <v>6011103</v>
      </c>
      <c r="B2554" t="s">
        <v>8617</v>
      </c>
    </row>
    <row r="2555" spans="1:2">
      <c r="A2555">
        <v>6011104</v>
      </c>
      <c r="B2555" t="s">
        <v>8618</v>
      </c>
    </row>
    <row r="2556" spans="1:2">
      <c r="A2556">
        <v>6011105</v>
      </c>
      <c r="B2556" t="s">
        <v>8619</v>
      </c>
    </row>
    <row r="2557" spans="1:2">
      <c r="A2557">
        <v>6011111</v>
      </c>
      <c r="B2557" t="s">
        <v>8620</v>
      </c>
    </row>
    <row r="2558" spans="1:2">
      <c r="A2558">
        <v>6011112</v>
      </c>
      <c r="B2558" t="s">
        <v>8621</v>
      </c>
    </row>
    <row r="2559" spans="1:2">
      <c r="A2559">
        <v>6011113</v>
      </c>
      <c r="B2559" t="s">
        <v>8622</v>
      </c>
    </row>
    <row r="2560" spans="1:2">
      <c r="A2560">
        <v>6011121</v>
      </c>
      <c r="B2560" t="s">
        <v>8623</v>
      </c>
    </row>
    <row r="2561" spans="1:2">
      <c r="A2561">
        <v>6011122</v>
      </c>
      <c r="B2561" t="s">
        <v>8624</v>
      </c>
    </row>
    <row r="2562" spans="1:2">
      <c r="A2562">
        <v>6011123</v>
      </c>
      <c r="B2562" t="s">
        <v>8625</v>
      </c>
    </row>
    <row r="2563" spans="1:2">
      <c r="A2563">
        <v>6011124</v>
      </c>
      <c r="B2563" t="s">
        <v>8178</v>
      </c>
    </row>
    <row r="2564" spans="1:2">
      <c r="A2564">
        <v>6011125</v>
      </c>
      <c r="B2564" t="s">
        <v>8179</v>
      </c>
    </row>
    <row r="2565" spans="1:2">
      <c r="A2565">
        <v>6011231</v>
      </c>
      <c r="B2565" t="s">
        <v>8626</v>
      </c>
    </row>
    <row r="2566" spans="1:2">
      <c r="A2566">
        <v>6011232</v>
      </c>
      <c r="B2566" t="s">
        <v>8627</v>
      </c>
    </row>
    <row r="2567" spans="1:2">
      <c r="A2567">
        <v>6011233</v>
      </c>
      <c r="B2567" t="s">
        <v>8628</v>
      </c>
    </row>
    <row r="2568" spans="1:2">
      <c r="A2568">
        <v>6011234</v>
      </c>
      <c r="B2568" t="s">
        <v>8629</v>
      </c>
    </row>
    <row r="2569" spans="1:2">
      <c r="A2569">
        <v>6011235</v>
      </c>
      <c r="B2569" t="s">
        <v>8630</v>
      </c>
    </row>
    <row r="2570" spans="1:2">
      <c r="A2570">
        <v>6011241</v>
      </c>
      <c r="B2570" t="s">
        <v>8631</v>
      </c>
    </row>
    <row r="2571" spans="1:2">
      <c r="A2571">
        <v>6011242</v>
      </c>
      <c r="B2571" t="s">
        <v>8632</v>
      </c>
    </row>
    <row r="2572" spans="1:2">
      <c r="A2572">
        <v>6011243</v>
      </c>
      <c r="B2572" t="s">
        <v>8633</v>
      </c>
    </row>
    <row r="2573" spans="1:2">
      <c r="A2573">
        <v>6011244</v>
      </c>
      <c r="B2573" t="s">
        <v>8634</v>
      </c>
    </row>
    <row r="2574" spans="1:2">
      <c r="A2574">
        <v>6011245</v>
      </c>
      <c r="B2574" t="s">
        <v>8635</v>
      </c>
    </row>
    <row r="2575" spans="1:2">
      <c r="A2575">
        <v>6011246</v>
      </c>
      <c r="B2575" t="s">
        <v>8636</v>
      </c>
    </row>
    <row r="2576" spans="1:2">
      <c r="A2576">
        <v>6011247</v>
      </c>
      <c r="B2576" t="s">
        <v>8637</v>
      </c>
    </row>
    <row r="2577" spans="1:2">
      <c r="A2577">
        <v>6011248</v>
      </c>
      <c r="B2577" t="s">
        <v>8638</v>
      </c>
    </row>
    <row r="2578" spans="1:2">
      <c r="A2578">
        <v>6011251</v>
      </c>
      <c r="B2578" t="s">
        <v>8639</v>
      </c>
    </row>
    <row r="2579" spans="1:2">
      <c r="A2579">
        <v>6011252</v>
      </c>
      <c r="B2579" t="s">
        <v>8640</v>
      </c>
    </row>
    <row r="2580" spans="1:2">
      <c r="A2580">
        <v>6011253</v>
      </c>
      <c r="B2580" t="s">
        <v>8641</v>
      </c>
    </row>
    <row r="2581" spans="1:2">
      <c r="A2581">
        <v>6011254</v>
      </c>
      <c r="B2581" t="s">
        <v>8180</v>
      </c>
    </row>
    <row r="2582" spans="1:2">
      <c r="A2582">
        <v>6011255</v>
      </c>
      <c r="B2582" t="s">
        <v>6314</v>
      </c>
    </row>
    <row r="2583" spans="1:2">
      <c r="A2583">
        <v>6011255</v>
      </c>
      <c r="B2583" t="s">
        <v>8181</v>
      </c>
    </row>
    <row r="2584" spans="1:2">
      <c r="A2584">
        <v>6011301</v>
      </c>
      <c r="B2584" t="s">
        <v>8642</v>
      </c>
    </row>
    <row r="2585" spans="1:2">
      <c r="A2585">
        <v>6011302</v>
      </c>
      <c r="B2585" t="s">
        <v>8643</v>
      </c>
    </row>
    <row r="2586" spans="1:2">
      <c r="A2586">
        <v>6011303</v>
      </c>
      <c r="B2586" t="s">
        <v>8644</v>
      </c>
    </row>
    <row r="2587" spans="1:2">
      <c r="A2587">
        <v>6011304</v>
      </c>
      <c r="B2587" t="s">
        <v>8645</v>
      </c>
    </row>
    <row r="2588" spans="1:2">
      <c r="A2588">
        <v>6011305</v>
      </c>
      <c r="B2588" t="s">
        <v>8646</v>
      </c>
    </row>
    <row r="2589" spans="1:2">
      <c r="A2589">
        <v>6011306</v>
      </c>
      <c r="B2589" t="s">
        <v>8647</v>
      </c>
    </row>
    <row r="2590" spans="1:2">
      <c r="A2590">
        <v>6011307</v>
      </c>
      <c r="B2590" t="s">
        <v>8648</v>
      </c>
    </row>
    <row r="2591" spans="1:2">
      <c r="A2591">
        <v>6011308</v>
      </c>
      <c r="B2591" t="s">
        <v>8649</v>
      </c>
    </row>
    <row r="2592" spans="1:2">
      <c r="A2592">
        <v>6011311</v>
      </c>
      <c r="B2592" t="s">
        <v>8650</v>
      </c>
    </row>
    <row r="2593" spans="1:2">
      <c r="A2593">
        <v>6011312</v>
      </c>
      <c r="B2593" t="s">
        <v>8651</v>
      </c>
    </row>
    <row r="2594" spans="1:2">
      <c r="A2594">
        <v>6011313</v>
      </c>
      <c r="B2594" t="s">
        <v>8652</v>
      </c>
    </row>
    <row r="2595" spans="1:2">
      <c r="A2595">
        <v>6011314</v>
      </c>
      <c r="B2595" t="s">
        <v>8653</v>
      </c>
    </row>
    <row r="2596" spans="1:2">
      <c r="A2596">
        <v>6011315</v>
      </c>
      <c r="B2596" t="s">
        <v>8654</v>
      </c>
    </row>
    <row r="2597" spans="1:2">
      <c r="A2597">
        <v>6011316</v>
      </c>
      <c r="B2597" t="s">
        <v>8655</v>
      </c>
    </row>
    <row r="2598" spans="1:2">
      <c r="A2598">
        <v>6011317</v>
      </c>
      <c r="B2598" t="s">
        <v>8656</v>
      </c>
    </row>
    <row r="2599" spans="1:2">
      <c r="A2599">
        <v>6011318</v>
      </c>
      <c r="B2599" t="s">
        <v>8657</v>
      </c>
    </row>
    <row r="2600" spans="1:2">
      <c r="A2600">
        <v>6011321</v>
      </c>
      <c r="B2600" t="s">
        <v>8658</v>
      </c>
    </row>
    <row r="2601" spans="1:2">
      <c r="A2601">
        <v>6011322</v>
      </c>
      <c r="B2601" t="s">
        <v>8659</v>
      </c>
    </row>
    <row r="2602" spans="1:2">
      <c r="A2602">
        <v>6011323</v>
      </c>
      <c r="B2602" t="s">
        <v>8660</v>
      </c>
    </row>
    <row r="2603" spans="1:2">
      <c r="A2603">
        <v>6011324</v>
      </c>
      <c r="B2603" t="s">
        <v>8661</v>
      </c>
    </row>
    <row r="2604" spans="1:2">
      <c r="A2604">
        <v>6011325</v>
      </c>
      <c r="B2604" t="s">
        <v>8662</v>
      </c>
    </row>
    <row r="2605" spans="1:2">
      <c r="A2605">
        <v>6011326</v>
      </c>
      <c r="B2605" t="s">
        <v>8663</v>
      </c>
    </row>
    <row r="2606" spans="1:2">
      <c r="A2606">
        <v>6011327</v>
      </c>
      <c r="B2606" t="s">
        <v>8664</v>
      </c>
    </row>
    <row r="2607" spans="1:2">
      <c r="A2607">
        <v>6011331</v>
      </c>
      <c r="B2607" t="s">
        <v>8665</v>
      </c>
    </row>
    <row r="2608" spans="1:2">
      <c r="A2608">
        <v>6011332</v>
      </c>
      <c r="B2608" t="s">
        <v>8666</v>
      </c>
    </row>
    <row r="2609" spans="1:2">
      <c r="A2609">
        <v>6011333</v>
      </c>
      <c r="B2609" t="s">
        <v>8667</v>
      </c>
    </row>
    <row r="2610" spans="1:2">
      <c r="A2610">
        <v>6011334</v>
      </c>
      <c r="B2610" t="s">
        <v>8668</v>
      </c>
    </row>
    <row r="2611" spans="1:2">
      <c r="A2611">
        <v>6011335</v>
      </c>
      <c r="B2611" t="s">
        <v>8669</v>
      </c>
    </row>
    <row r="2612" spans="1:2">
      <c r="A2612">
        <v>6011336</v>
      </c>
      <c r="B2612" t="s">
        <v>8670</v>
      </c>
    </row>
    <row r="2613" spans="1:2">
      <c r="A2613">
        <v>6011337</v>
      </c>
      <c r="B2613" t="s">
        <v>8671</v>
      </c>
    </row>
    <row r="2614" spans="1:2">
      <c r="A2614">
        <v>6011338</v>
      </c>
      <c r="B2614" t="s">
        <v>8672</v>
      </c>
    </row>
    <row r="2615" spans="1:2">
      <c r="A2615">
        <v>6011341</v>
      </c>
      <c r="B2615" t="s">
        <v>8673</v>
      </c>
    </row>
    <row r="2616" spans="1:2">
      <c r="A2616">
        <v>6011342</v>
      </c>
      <c r="B2616" t="s">
        <v>8674</v>
      </c>
    </row>
    <row r="2617" spans="1:2">
      <c r="A2617">
        <v>6011343</v>
      </c>
      <c r="B2617" t="s">
        <v>8675</v>
      </c>
    </row>
    <row r="2618" spans="1:2">
      <c r="A2618">
        <v>6011344</v>
      </c>
      <c r="B2618" t="s">
        <v>8676</v>
      </c>
    </row>
    <row r="2619" spans="1:2">
      <c r="A2619">
        <v>6011345</v>
      </c>
      <c r="B2619" t="s">
        <v>8677</v>
      </c>
    </row>
    <row r="2620" spans="1:2">
      <c r="A2620">
        <v>6011346</v>
      </c>
      <c r="B2620" t="s">
        <v>8678</v>
      </c>
    </row>
    <row r="2621" spans="1:2">
      <c r="A2621">
        <v>6011347</v>
      </c>
      <c r="B2621" t="s">
        <v>8679</v>
      </c>
    </row>
    <row r="2622" spans="1:2">
      <c r="A2622">
        <v>6011351</v>
      </c>
      <c r="B2622" t="s">
        <v>8680</v>
      </c>
    </row>
    <row r="2623" spans="1:2">
      <c r="A2623">
        <v>6011352</v>
      </c>
      <c r="B2623" t="s">
        <v>8681</v>
      </c>
    </row>
    <row r="2624" spans="1:2">
      <c r="A2624">
        <v>6011353</v>
      </c>
      <c r="B2624" t="s">
        <v>8682</v>
      </c>
    </row>
    <row r="2625" spans="1:2">
      <c r="A2625">
        <v>6011354</v>
      </c>
      <c r="B2625" t="s">
        <v>8683</v>
      </c>
    </row>
    <row r="2626" spans="1:2">
      <c r="A2626">
        <v>6011355</v>
      </c>
      <c r="B2626" t="s">
        <v>8684</v>
      </c>
    </row>
    <row r="2627" spans="1:2">
      <c r="A2627">
        <v>6011356</v>
      </c>
      <c r="B2627" t="s">
        <v>8685</v>
      </c>
    </row>
    <row r="2628" spans="1:2">
      <c r="A2628">
        <v>6011357</v>
      </c>
      <c r="B2628" t="s">
        <v>8686</v>
      </c>
    </row>
    <row r="2629" spans="1:2">
      <c r="A2629">
        <v>6011361</v>
      </c>
      <c r="B2629" t="s">
        <v>8687</v>
      </c>
    </row>
    <row r="2630" spans="1:2">
      <c r="A2630">
        <v>6011362</v>
      </c>
      <c r="B2630" t="s">
        <v>8688</v>
      </c>
    </row>
    <row r="2631" spans="1:2">
      <c r="A2631">
        <v>6011363</v>
      </c>
      <c r="B2631" t="s">
        <v>8689</v>
      </c>
    </row>
    <row r="2632" spans="1:2">
      <c r="A2632">
        <v>6011364</v>
      </c>
      <c r="B2632" t="s">
        <v>8690</v>
      </c>
    </row>
    <row r="2633" spans="1:2">
      <c r="A2633">
        <v>6011365</v>
      </c>
      <c r="B2633" t="s">
        <v>8691</v>
      </c>
    </row>
    <row r="2634" spans="1:2">
      <c r="A2634">
        <v>6011366</v>
      </c>
      <c r="B2634" t="s">
        <v>8692</v>
      </c>
    </row>
    <row r="2635" spans="1:2">
      <c r="A2635">
        <v>6011371</v>
      </c>
      <c r="B2635" t="s">
        <v>8693</v>
      </c>
    </row>
    <row r="2636" spans="1:2">
      <c r="A2636">
        <v>6011372</v>
      </c>
      <c r="B2636" t="s">
        <v>8694</v>
      </c>
    </row>
    <row r="2637" spans="1:2">
      <c r="A2637">
        <v>6011373</v>
      </c>
      <c r="B2637" t="s">
        <v>8695</v>
      </c>
    </row>
    <row r="2638" spans="1:2">
      <c r="A2638">
        <v>6011374</v>
      </c>
      <c r="B2638" t="s">
        <v>8696</v>
      </c>
    </row>
    <row r="2639" spans="1:2">
      <c r="A2639">
        <v>6011375</v>
      </c>
      <c r="B2639" t="s">
        <v>8697</v>
      </c>
    </row>
    <row r="2640" spans="1:2">
      <c r="A2640">
        <v>6011376</v>
      </c>
      <c r="B2640" t="s">
        <v>8698</v>
      </c>
    </row>
    <row r="2641" spans="1:2">
      <c r="A2641">
        <v>6011377</v>
      </c>
      <c r="B2641" t="s">
        <v>8699</v>
      </c>
    </row>
    <row r="2642" spans="1:2">
      <c r="A2642">
        <v>6011378</v>
      </c>
      <c r="B2642" t="s">
        <v>8700</v>
      </c>
    </row>
    <row r="2643" spans="1:2">
      <c r="A2643">
        <v>6011381</v>
      </c>
      <c r="B2643" t="s">
        <v>8701</v>
      </c>
    </row>
    <row r="2644" spans="1:2">
      <c r="A2644">
        <v>6011382</v>
      </c>
      <c r="B2644" t="s">
        <v>8702</v>
      </c>
    </row>
    <row r="2645" spans="1:2">
      <c r="A2645">
        <v>6011383</v>
      </c>
      <c r="B2645" t="s">
        <v>8703</v>
      </c>
    </row>
    <row r="2646" spans="1:2">
      <c r="A2646">
        <v>6011384</v>
      </c>
      <c r="B2646" t="s">
        <v>8704</v>
      </c>
    </row>
    <row r="2647" spans="1:2">
      <c r="A2647">
        <v>6011385</v>
      </c>
      <c r="B2647" t="s">
        <v>8705</v>
      </c>
    </row>
    <row r="2648" spans="1:2">
      <c r="A2648">
        <v>6011386</v>
      </c>
      <c r="B2648" t="s">
        <v>8706</v>
      </c>
    </row>
    <row r="2649" spans="1:2">
      <c r="A2649">
        <v>6011387</v>
      </c>
      <c r="B2649" t="s">
        <v>8707</v>
      </c>
    </row>
    <row r="2650" spans="1:2">
      <c r="A2650">
        <v>6011387</v>
      </c>
      <c r="B2650" t="s">
        <v>8708</v>
      </c>
    </row>
    <row r="2651" spans="1:2">
      <c r="A2651">
        <v>6011387</v>
      </c>
      <c r="B2651" t="s">
        <v>8709</v>
      </c>
    </row>
    <row r="2652" spans="1:2">
      <c r="A2652">
        <v>6011391</v>
      </c>
      <c r="B2652" t="s">
        <v>8710</v>
      </c>
    </row>
    <row r="2653" spans="1:2">
      <c r="A2653">
        <v>6011392</v>
      </c>
      <c r="B2653" t="s">
        <v>8711</v>
      </c>
    </row>
    <row r="2654" spans="1:2">
      <c r="A2654">
        <v>6011393</v>
      </c>
      <c r="B2654" t="s">
        <v>8712</v>
      </c>
    </row>
    <row r="2655" spans="1:2">
      <c r="A2655">
        <v>6011394</v>
      </c>
      <c r="B2655" t="s">
        <v>8713</v>
      </c>
    </row>
    <row r="2656" spans="1:2">
      <c r="A2656">
        <v>6011395</v>
      </c>
      <c r="B2656" t="s">
        <v>8714</v>
      </c>
    </row>
    <row r="2657" spans="1:2">
      <c r="A2657">
        <v>6011396</v>
      </c>
      <c r="B2657" t="s">
        <v>8715</v>
      </c>
    </row>
    <row r="2658" spans="1:2">
      <c r="A2658">
        <v>6011401</v>
      </c>
      <c r="B2658" t="s">
        <v>8716</v>
      </c>
    </row>
    <row r="2659" spans="1:2">
      <c r="A2659">
        <v>6011402</v>
      </c>
      <c r="B2659" t="s">
        <v>8717</v>
      </c>
    </row>
    <row r="2660" spans="1:2">
      <c r="A2660">
        <v>6011403</v>
      </c>
      <c r="B2660" t="s">
        <v>8718</v>
      </c>
    </row>
    <row r="2661" spans="1:2">
      <c r="A2661">
        <v>6011404</v>
      </c>
      <c r="B2661" t="s">
        <v>8719</v>
      </c>
    </row>
    <row r="2662" spans="1:2">
      <c r="A2662">
        <v>6011405</v>
      </c>
      <c r="B2662" t="s">
        <v>8720</v>
      </c>
    </row>
    <row r="2663" spans="1:2">
      <c r="A2663">
        <v>6011406</v>
      </c>
      <c r="B2663" t="s">
        <v>8721</v>
      </c>
    </row>
    <row r="2664" spans="1:2">
      <c r="A2664">
        <v>6011411</v>
      </c>
      <c r="B2664" t="s">
        <v>8722</v>
      </c>
    </row>
    <row r="2665" spans="1:2">
      <c r="A2665">
        <v>6011412</v>
      </c>
      <c r="B2665" t="s">
        <v>8723</v>
      </c>
    </row>
    <row r="2666" spans="1:2">
      <c r="A2666">
        <v>6011413</v>
      </c>
      <c r="B2666" t="s">
        <v>8724</v>
      </c>
    </row>
    <row r="2667" spans="1:2">
      <c r="A2667">
        <v>6011414</v>
      </c>
      <c r="B2667" t="s">
        <v>8725</v>
      </c>
    </row>
    <row r="2668" spans="1:2">
      <c r="A2668">
        <v>6011415</v>
      </c>
      <c r="B2668" t="s">
        <v>8726</v>
      </c>
    </row>
    <row r="2669" spans="1:2">
      <c r="A2669">
        <v>6011416</v>
      </c>
      <c r="B2669" t="s">
        <v>8727</v>
      </c>
    </row>
    <row r="2670" spans="1:2">
      <c r="A2670">
        <v>6011417</v>
      </c>
      <c r="B2670" t="s">
        <v>8728</v>
      </c>
    </row>
    <row r="2671" spans="1:2">
      <c r="A2671">
        <v>6011421</v>
      </c>
      <c r="B2671" t="s">
        <v>8729</v>
      </c>
    </row>
    <row r="2672" spans="1:2">
      <c r="A2672">
        <v>6011422</v>
      </c>
      <c r="B2672" t="s">
        <v>8730</v>
      </c>
    </row>
    <row r="2673" spans="1:2">
      <c r="A2673">
        <v>6011423</v>
      </c>
      <c r="B2673" t="s">
        <v>8731</v>
      </c>
    </row>
    <row r="2674" spans="1:2">
      <c r="A2674">
        <v>6011424</v>
      </c>
      <c r="B2674" t="s">
        <v>8732</v>
      </c>
    </row>
    <row r="2675" spans="1:2">
      <c r="A2675">
        <v>6011425</v>
      </c>
      <c r="B2675" t="s">
        <v>8733</v>
      </c>
    </row>
    <row r="2676" spans="1:2">
      <c r="A2676">
        <v>6011426</v>
      </c>
      <c r="B2676" t="s">
        <v>8734</v>
      </c>
    </row>
    <row r="2677" spans="1:2">
      <c r="A2677">
        <v>6011431</v>
      </c>
      <c r="B2677" t="s">
        <v>8735</v>
      </c>
    </row>
    <row r="2678" spans="1:2">
      <c r="A2678">
        <v>6011432</v>
      </c>
      <c r="B2678" t="s">
        <v>8736</v>
      </c>
    </row>
    <row r="2679" spans="1:2">
      <c r="A2679">
        <v>6011433</v>
      </c>
      <c r="B2679" t="s">
        <v>8737</v>
      </c>
    </row>
    <row r="2680" spans="1:2">
      <c r="A2680">
        <v>6011434</v>
      </c>
      <c r="B2680" t="s">
        <v>8738</v>
      </c>
    </row>
    <row r="2681" spans="1:2">
      <c r="A2681">
        <v>6011435</v>
      </c>
      <c r="B2681" t="s">
        <v>8739</v>
      </c>
    </row>
    <row r="2682" spans="1:2">
      <c r="A2682">
        <v>6011436</v>
      </c>
      <c r="B2682" t="s">
        <v>8740</v>
      </c>
    </row>
    <row r="2683" spans="1:2">
      <c r="A2683">
        <v>6011437</v>
      </c>
      <c r="B2683" t="s">
        <v>8741</v>
      </c>
    </row>
    <row r="2684" spans="1:2">
      <c r="A2684">
        <v>6011438</v>
      </c>
      <c r="B2684" t="s">
        <v>8742</v>
      </c>
    </row>
    <row r="2685" spans="1:2">
      <c r="A2685">
        <v>6011439</v>
      </c>
      <c r="B2685" t="s">
        <v>8743</v>
      </c>
    </row>
    <row r="2686" spans="1:2">
      <c r="A2686">
        <v>6011441</v>
      </c>
      <c r="B2686" t="s">
        <v>8744</v>
      </c>
    </row>
    <row r="2687" spans="1:2">
      <c r="A2687">
        <v>6011442</v>
      </c>
      <c r="B2687" t="s">
        <v>8745</v>
      </c>
    </row>
    <row r="2688" spans="1:2">
      <c r="A2688">
        <v>6011443</v>
      </c>
      <c r="B2688" t="s">
        <v>8746</v>
      </c>
    </row>
    <row r="2689" spans="1:2">
      <c r="A2689">
        <v>6011444</v>
      </c>
      <c r="B2689" t="s">
        <v>8747</v>
      </c>
    </row>
    <row r="2690" spans="1:2">
      <c r="A2690">
        <v>6011445</v>
      </c>
      <c r="B2690" t="s">
        <v>8748</v>
      </c>
    </row>
    <row r="2691" spans="1:2">
      <c r="A2691">
        <v>6011446</v>
      </c>
      <c r="B2691" t="s">
        <v>8749</v>
      </c>
    </row>
    <row r="2692" spans="1:2">
      <c r="A2692">
        <v>6011451</v>
      </c>
      <c r="B2692" t="s">
        <v>8750</v>
      </c>
    </row>
    <row r="2693" spans="1:2">
      <c r="A2693">
        <v>6011452</v>
      </c>
      <c r="B2693" t="s">
        <v>8751</v>
      </c>
    </row>
    <row r="2694" spans="1:2">
      <c r="A2694">
        <v>6011453</v>
      </c>
      <c r="B2694" t="s">
        <v>8752</v>
      </c>
    </row>
    <row r="2695" spans="1:2">
      <c r="A2695">
        <v>6011454</v>
      </c>
      <c r="B2695" t="s">
        <v>8753</v>
      </c>
    </row>
    <row r="2696" spans="1:2">
      <c r="A2696">
        <v>6011455</v>
      </c>
      <c r="B2696" t="s">
        <v>8754</v>
      </c>
    </row>
    <row r="2697" spans="1:2">
      <c r="A2697">
        <v>6011456</v>
      </c>
      <c r="B2697" t="s">
        <v>8755</v>
      </c>
    </row>
    <row r="2698" spans="1:2">
      <c r="A2698">
        <v>6011461</v>
      </c>
      <c r="B2698" t="s">
        <v>8756</v>
      </c>
    </row>
    <row r="2699" spans="1:2">
      <c r="A2699">
        <v>6011462</v>
      </c>
      <c r="B2699" t="s">
        <v>8757</v>
      </c>
    </row>
    <row r="2700" spans="1:2">
      <c r="A2700">
        <v>6011463</v>
      </c>
      <c r="B2700" t="s">
        <v>8758</v>
      </c>
    </row>
    <row r="2701" spans="1:2">
      <c r="A2701">
        <v>6011464</v>
      </c>
      <c r="B2701" t="s">
        <v>8759</v>
      </c>
    </row>
    <row r="2702" spans="1:2">
      <c r="A2702">
        <v>6018001</v>
      </c>
      <c r="B2702" t="s">
        <v>8760</v>
      </c>
    </row>
    <row r="2703" spans="1:2">
      <c r="A2703">
        <v>6018002</v>
      </c>
      <c r="B2703" t="s">
        <v>8761</v>
      </c>
    </row>
    <row r="2704" spans="1:2">
      <c r="A2704">
        <v>6018003</v>
      </c>
      <c r="B2704" t="s">
        <v>8762</v>
      </c>
    </row>
    <row r="2705" spans="1:2">
      <c r="A2705">
        <v>6018004</v>
      </c>
      <c r="B2705" t="s">
        <v>8763</v>
      </c>
    </row>
    <row r="2706" spans="1:2">
      <c r="A2706">
        <v>6018005</v>
      </c>
      <c r="B2706" t="s">
        <v>8764</v>
      </c>
    </row>
    <row r="2707" spans="1:2">
      <c r="A2707">
        <v>6018006</v>
      </c>
      <c r="B2707" t="s">
        <v>8765</v>
      </c>
    </row>
    <row r="2708" spans="1:2">
      <c r="A2708">
        <v>6018007</v>
      </c>
      <c r="B2708" t="s">
        <v>8766</v>
      </c>
    </row>
    <row r="2709" spans="1:2">
      <c r="A2709">
        <v>6018011</v>
      </c>
      <c r="B2709" t="s">
        <v>8767</v>
      </c>
    </row>
    <row r="2710" spans="1:2">
      <c r="A2710">
        <v>6018012</v>
      </c>
      <c r="B2710" t="s">
        <v>8768</v>
      </c>
    </row>
    <row r="2711" spans="1:2">
      <c r="A2711">
        <v>6018013</v>
      </c>
      <c r="B2711" t="s">
        <v>8769</v>
      </c>
    </row>
    <row r="2712" spans="1:2">
      <c r="A2712">
        <v>6018014</v>
      </c>
      <c r="B2712" t="s">
        <v>8770</v>
      </c>
    </row>
    <row r="2713" spans="1:2">
      <c r="A2713">
        <v>6018015</v>
      </c>
      <c r="B2713" t="s">
        <v>8771</v>
      </c>
    </row>
    <row r="2714" spans="1:2">
      <c r="A2714">
        <v>6018016</v>
      </c>
      <c r="B2714" t="s">
        <v>8772</v>
      </c>
    </row>
    <row r="2715" spans="1:2">
      <c r="A2715">
        <v>6018017</v>
      </c>
      <c r="B2715" t="s">
        <v>8773</v>
      </c>
    </row>
    <row r="2716" spans="1:2">
      <c r="A2716">
        <v>6018021</v>
      </c>
      <c r="B2716" t="s">
        <v>8774</v>
      </c>
    </row>
    <row r="2717" spans="1:2">
      <c r="A2717">
        <v>6018022</v>
      </c>
      <c r="B2717" t="s">
        <v>8775</v>
      </c>
    </row>
    <row r="2718" spans="1:2">
      <c r="A2718">
        <v>6018023</v>
      </c>
      <c r="B2718" t="s">
        <v>8776</v>
      </c>
    </row>
    <row r="2719" spans="1:2">
      <c r="A2719">
        <v>6018024</v>
      </c>
      <c r="B2719" t="s">
        <v>8777</v>
      </c>
    </row>
    <row r="2720" spans="1:2">
      <c r="A2720">
        <v>6018025</v>
      </c>
      <c r="B2720" t="s">
        <v>8778</v>
      </c>
    </row>
    <row r="2721" spans="1:2">
      <c r="A2721">
        <v>6018026</v>
      </c>
      <c r="B2721" t="s">
        <v>8779</v>
      </c>
    </row>
    <row r="2722" spans="1:2">
      <c r="A2722">
        <v>6018027</v>
      </c>
      <c r="B2722" t="s">
        <v>8780</v>
      </c>
    </row>
    <row r="2723" spans="1:2">
      <c r="A2723">
        <v>6018028</v>
      </c>
      <c r="B2723" t="s">
        <v>8781</v>
      </c>
    </row>
    <row r="2724" spans="1:2">
      <c r="A2724">
        <v>6018029</v>
      </c>
      <c r="B2724" t="s">
        <v>8782</v>
      </c>
    </row>
    <row r="2725" spans="1:2">
      <c r="A2725">
        <v>6018031</v>
      </c>
      <c r="B2725" t="s">
        <v>8783</v>
      </c>
    </row>
    <row r="2726" spans="1:2">
      <c r="A2726">
        <v>6018032</v>
      </c>
      <c r="B2726" t="s">
        <v>8784</v>
      </c>
    </row>
    <row r="2727" spans="1:2">
      <c r="A2727">
        <v>6018033</v>
      </c>
      <c r="B2727" t="s">
        <v>8785</v>
      </c>
    </row>
    <row r="2728" spans="1:2">
      <c r="A2728">
        <v>6018034</v>
      </c>
      <c r="B2728" t="s">
        <v>8786</v>
      </c>
    </row>
    <row r="2729" spans="1:2">
      <c r="A2729">
        <v>6018035</v>
      </c>
      <c r="B2729" t="s">
        <v>8787</v>
      </c>
    </row>
    <row r="2730" spans="1:2">
      <c r="A2730">
        <v>6018036</v>
      </c>
      <c r="B2730" t="s">
        <v>8788</v>
      </c>
    </row>
    <row r="2731" spans="1:2">
      <c r="A2731">
        <v>6018037</v>
      </c>
      <c r="B2731" t="s">
        <v>8789</v>
      </c>
    </row>
    <row r="2732" spans="1:2">
      <c r="A2732">
        <v>6018041</v>
      </c>
      <c r="B2732" t="s">
        <v>8790</v>
      </c>
    </row>
    <row r="2733" spans="1:2">
      <c r="A2733">
        <v>6018042</v>
      </c>
      <c r="B2733" t="s">
        <v>8791</v>
      </c>
    </row>
    <row r="2734" spans="1:2">
      <c r="A2734">
        <v>6018043</v>
      </c>
      <c r="B2734" t="s">
        <v>8792</v>
      </c>
    </row>
    <row r="2735" spans="1:2">
      <c r="A2735">
        <v>6018044</v>
      </c>
      <c r="B2735" t="s">
        <v>8793</v>
      </c>
    </row>
    <row r="2736" spans="1:2">
      <c r="A2736">
        <v>6018045</v>
      </c>
      <c r="B2736" t="s">
        <v>8794</v>
      </c>
    </row>
    <row r="2737" spans="1:2">
      <c r="A2737">
        <v>6018046</v>
      </c>
      <c r="B2737" t="s">
        <v>8795</v>
      </c>
    </row>
    <row r="2738" spans="1:2">
      <c r="A2738">
        <v>6018047</v>
      </c>
      <c r="B2738" t="s">
        <v>8796</v>
      </c>
    </row>
    <row r="2739" spans="1:2">
      <c r="A2739">
        <v>6018048</v>
      </c>
      <c r="B2739" t="s">
        <v>8797</v>
      </c>
    </row>
    <row r="2740" spans="1:2">
      <c r="A2740">
        <v>6018101</v>
      </c>
      <c r="B2740" t="s">
        <v>8798</v>
      </c>
    </row>
    <row r="2741" spans="1:2">
      <c r="A2741">
        <v>6018102</v>
      </c>
      <c r="B2741" t="s">
        <v>8799</v>
      </c>
    </row>
    <row r="2742" spans="1:2">
      <c r="A2742">
        <v>6018103</v>
      </c>
      <c r="B2742" t="s">
        <v>8800</v>
      </c>
    </row>
    <row r="2743" spans="1:2">
      <c r="A2743">
        <v>6018104</v>
      </c>
      <c r="B2743" t="s">
        <v>8801</v>
      </c>
    </row>
    <row r="2744" spans="1:2">
      <c r="A2744">
        <v>6018105</v>
      </c>
      <c r="B2744" t="s">
        <v>8802</v>
      </c>
    </row>
    <row r="2745" spans="1:2">
      <c r="A2745">
        <v>6018106</v>
      </c>
      <c r="B2745" t="s">
        <v>8803</v>
      </c>
    </row>
    <row r="2746" spans="1:2">
      <c r="A2746">
        <v>6018107</v>
      </c>
      <c r="B2746" t="s">
        <v>8804</v>
      </c>
    </row>
    <row r="2747" spans="1:2">
      <c r="A2747">
        <v>6018108</v>
      </c>
      <c r="B2747" t="s">
        <v>8805</v>
      </c>
    </row>
    <row r="2748" spans="1:2">
      <c r="A2748">
        <v>6018111</v>
      </c>
      <c r="B2748" t="s">
        <v>8806</v>
      </c>
    </row>
    <row r="2749" spans="1:2">
      <c r="A2749">
        <v>6018112</v>
      </c>
      <c r="B2749" t="s">
        <v>8807</v>
      </c>
    </row>
    <row r="2750" spans="1:2">
      <c r="A2750">
        <v>6018113</v>
      </c>
      <c r="B2750" t="s">
        <v>8808</v>
      </c>
    </row>
    <row r="2751" spans="1:2">
      <c r="A2751">
        <v>6018114</v>
      </c>
      <c r="B2751" t="s">
        <v>8809</v>
      </c>
    </row>
    <row r="2752" spans="1:2">
      <c r="A2752">
        <v>6018115</v>
      </c>
      <c r="B2752" t="s">
        <v>8810</v>
      </c>
    </row>
    <row r="2753" spans="1:2">
      <c r="A2753">
        <v>6018116</v>
      </c>
      <c r="B2753" t="s">
        <v>8811</v>
      </c>
    </row>
    <row r="2754" spans="1:2">
      <c r="A2754">
        <v>6018121</v>
      </c>
      <c r="B2754" t="s">
        <v>8812</v>
      </c>
    </row>
    <row r="2755" spans="1:2">
      <c r="A2755">
        <v>6018122</v>
      </c>
      <c r="B2755" t="s">
        <v>8813</v>
      </c>
    </row>
    <row r="2756" spans="1:2">
      <c r="A2756">
        <v>6018123</v>
      </c>
      <c r="B2756" t="s">
        <v>8814</v>
      </c>
    </row>
    <row r="2757" spans="1:2">
      <c r="A2757">
        <v>6018124</v>
      </c>
      <c r="B2757" t="s">
        <v>8815</v>
      </c>
    </row>
    <row r="2758" spans="1:2">
      <c r="A2758">
        <v>6018125</v>
      </c>
      <c r="B2758" t="s">
        <v>8816</v>
      </c>
    </row>
    <row r="2759" spans="1:2">
      <c r="A2759">
        <v>6018126</v>
      </c>
      <c r="B2759" t="s">
        <v>8817</v>
      </c>
    </row>
    <row r="2760" spans="1:2">
      <c r="A2760">
        <v>6018127</v>
      </c>
      <c r="B2760" t="s">
        <v>8818</v>
      </c>
    </row>
    <row r="2761" spans="1:2">
      <c r="A2761">
        <v>6018128</v>
      </c>
      <c r="B2761" t="s">
        <v>8819</v>
      </c>
    </row>
    <row r="2762" spans="1:2">
      <c r="A2762">
        <v>6018131</v>
      </c>
      <c r="B2762" t="s">
        <v>8820</v>
      </c>
    </row>
    <row r="2763" spans="1:2">
      <c r="A2763">
        <v>6018132</v>
      </c>
      <c r="B2763" t="s">
        <v>8821</v>
      </c>
    </row>
    <row r="2764" spans="1:2">
      <c r="A2764">
        <v>6018133</v>
      </c>
      <c r="B2764" t="s">
        <v>8822</v>
      </c>
    </row>
    <row r="2765" spans="1:2">
      <c r="A2765">
        <v>6018134</v>
      </c>
      <c r="B2765" t="s">
        <v>8823</v>
      </c>
    </row>
    <row r="2766" spans="1:2">
      <c r="A2766">
        <v>6018135</v>
      </c>
      <c r="B2766" t="s">
        <v>8824</v>
      </c>
    </row>
    <row r="2767" spans="1:2">
      <c r="A2767">
        <v>6018136</v>
      </c>
      <c r="B2767" t="s">
        <v>8825</v>
      </c>
    </row>
    <row r="2768" spans="1:2">
      <c r="A2768">
        <v>6018137</v>
      </c>
      <c r="B2768" t="s">
        <v>8826</v>
      </c>
    </row>
    <row r="2769" spans="1:2">
      <c r="A2769">
        <v>6018141</v>
      </c>
      <c r="B2769" t="s">
        <v>8827</v>
      </c>
    </row>
    <row r="2770" spans="1:2">
      <c r="A2770">
        <v>6018142</v>
      </c>
      <c r="B2770" t="s">
        <v>8828</v>
      </c>
    </row>
    <row r="2771" spans="1:2">
      <c r="A2771">
        <v>6018143</v>
      </c>
      <c r="B2771" t="s">
        <v>8829</v>
      </c>
    </row>
    <row r="2772" spans="1:2">
      <c r="A2772">
        <v>6018144</v>
      </c>
      <c r="B2772" t="s">
        <v>8830</v>
      </c>
    </row>
    <row r="2773" spans="1:2">
      <c r="A2773">
        <v>6018145</v>
      </c>
      <c r="B2773" t="s">
        <v>8831</v>
      </c>
    </row>
    <row r="2774" spans="1:2">
      <c r="A2774">
        <v>6018146</v>
      </c>
      <c r="B2774" t="s">
        <v>8832</v>
      </c>
    </row>
    <row r="2775" spans="1:2">
      <c r="A2775">
        <v>6018151</v>
      </c>
      <c r="B2775" t="s">
        <v>8833</v>
      </c>
    </row>
    <row r="2776" spans="1:2">
      <c r="A2776">
        <v>6018152</v>
      </c>
      <c r="B2776" t="s">
        <v>8834</v>
      </c>
    </row>
    <row r="2777" spans="1:2">
      <c r="A2777">
        <v>6018153</v>
      </c>
      <c r="B2777" t="s">
        <v>8835</v>
      </c>
    </row>
    <row r="2778" spans="1:2">
      <c r="A2778">
        <v>6018154</v>
      </c>
      <c r="B2778" t="s">
        <v>8836</v>
      </c>
    </row>
    <row r="2779" spans="1:2">
      <c r="A2779">
        <v>6018155</v>
      </c>
      <c r="B2779" t="s">
        <v>8837</v>
      </c>
    </row>
    <row r="2780" spans="1:2">
      <c r="A2780">
        <v>6018161</v>
      </c>
      <c r="B2780" t="s">
        <v>8838</v>
      </c>
    </row>
    <row r="2781" spans="1:2">
      <c r="A2781">
        <v>6018162</v>
      </c>
      <c r="B2781" t="s">
        <v>8839</v>
      </c>
    </row>
    <row r="2782" spans="1:2">
      <c r="A2782">
        <v>6018163</v>
      </c>
      <c r="B2782" t="s">
        <v>8840</v>
      </c>
    </row>
    <row r="2783" spans="1:2">
      <c r="A2783">
        <v>6018164</v>
      </c>
      <c r="B2783" t="s">
        <v>8841</v>
      </c>
    </row>
    <row r="2784" spans="1:2">
      <c r="A2784">
        <v>6018165</v>
      </c>
      <c r="B2784" t="s">
        <v>8842</v>
      </c>
    </row>
    <row r="2785" spans="1:2">
      <c r="A2785">
        <v>6018166</v>
      </c>
      <c r="B2785" t="s">
        <v>8843</v>
      </c>
    </row>
    <row r="2786" spans="1:2">
      <c r="A2786">
        <v>6018167</v>
      </c>
      <c r="B2786" t="s">
        <v>8844</v>
      </c>
    </row>
    <row r="2787" spans="1:2">
      <c r="A2787">
        <v>6018171</v>
      </c>
      <c r="B2787" t="s">
        <v>8845</v>
      </c>
    </row>
    <row r="2788" spans="1:2">
      <c r="A2788">
        <v>6018172</v>
      </c>
      <c r="B2788" t="s">
        <v>8846</v>
      </c>
    </row>
    <row r="2789" spans="1:2">
      <c r="A2789">
        <v>6018173</v>
      </c>
      <c r="B2789" t="s">
        <v>8847</v>
      </c>
    </row>
    <row r="2790" spans="1:2">
      <c r="A2790">
        <v>6018174</v>
      </c>
      <c r="B2790" t="s">
        <v>8848</v>
      </c>
    </row>
    <row r="2791" spans="1:2">
      <c r="A2791">
        <v>6018175</v>
      </c>
      <c r="B2791" t="s">
        <v>8849</v>
      </c>
    </row>
    <row r="2792" spans="1:2">
      <c r="A2792">
        <v>6018176</v>
      </c>
      <c r="B2792" t="s">
        <v>8850</v>
      </c>
    </row>
    <row r="2793" spans="1:2">
      <c r="A2793">
        <v>6018177</v>
      </c>
      <c r="B2793" t="s">
        <v>8851</v>
      </c>
    </row>
    <row r="2794" spans="1:2">
      <c r="A2794">
        <v>6018178</v>
      </c>
      <c r="B2794" t="s">
        <v>8852</v>
      </c>
    </row>
    <row r="2795" spans="1:2">
      <c r="A2795">
        <v>6018181</v>
      </c>
      <c r="B2795" t="s">
        <v>8853</v>
      </c>
    </row>
    <row r="2796" spans="1:2">
      <c r="A2796">
        <v>6018182</v>
      </c>
      <c r="B2796" t="s">
        <v>8854</v>
      </c>
    </row>
    <row r="2797" spans="1:2">
      <c r="A2797">
        <v>6018183</v>
      </c>
      <c r="B2797" t="s">
        <v>8855</v>
      </c>
    </row>
    <row r="2798" spans="1:2">
      <c r="A2798">
        <v>6018184</v>
      </c>
      <c r="B2798" t="s">
        <v>8856</v>
      </c>
    </row>
    <row r="2799" spans="1:2">
      <c r="A2799">
        <v>6018185</v>
      </c>
      <c r="B2799" t="s">
        <v>8857</v>
      </c>
    </row>
    <row r="2800" spans="1:2">
      <c r="A2800">
        <v>6018186</v>
      </c>
      <c r="B2800" t="s">
        <v>8858</v>
      </c>
    </row>
    <row r="2801" spans="1:2">
      <c r="A2801">
        <v>6018187</v>
      </c>
      <c r="B2801" t="s">
        <v>8859</v>
      </c>
    </row>
    <row r="2802" spans="1:2">
      <c r="A2802">
        <v>6018188</v>
      </c>
      <c r="B2802" t="s">
        <v>8860</v>
      </c>
    </row>
    <row r="2803" spans="1:2">
      <c r="A2803">
        <v>6018201</v>
      </c>
      <c r="B2803" t="s">
        <v>8861</v>
      </c>
    </row>
    <row r="2804" spans="1:2">
      <c r="A2804">
        <v>6018202</v>
      </c>
      <c r="B2804" t="s">
        <v>8862</v>
      </c>
    </row>
    <row r="2805" spans="1:2">
      <c r="A2805">
        <v>6018203</v>
      </c>
      <c r="B2805" t="s">
        <v>8863</v>
      </c>
    </row>
    <row r="2806" spans="1:2">
      <c r="A2806">
        <v>6018204</v>
      </c>
      <c r="B2806" t="s">
        <v>8864</v>
      </c>
    </row>
    <row r="2807" spans="1:2">
      <c r="A2807">
        <v>6018205</v>
      </c>
      <c r="B2807" t="s">
        <v>8865</v>
      </c>
    </row>
    <row r="2808" spans="1:2">
      <c r="A2808">
        <v>6018206</v>
      </c>
      <c r="B2808" t="s">
        <v>8866</v>
      </c>
    </row>
    <row r="2809" spans="1:2">
      <c r="A2809">
        <v>6018207</v>
      </c>
      <c r="B2809" t="s">
        <v>8867</v>
      </c>
    </row>
    <row r="2810" spans="1:2">
      <c r="A2810">
        <v>6018211</v>
      </c>
      <c r="B2810" t="s">
        <v>8868</v>
      </c>
    </row>
    <row r="2811" spans="1:2">
      <c r="A2811">
        <v>6018212</v>
      </c>
      <c r="B2811" t="s">
        <v>8869</v>
      </c>
    </row>
    <row r="2812" spans="1:2">
      <c r="A2812">
        <v>6018213</v>
      </c>
      <c r="B2812" t="s">
        <v>8870</v>
      </c>
    </row>
    <row r="2813" spans="1:2">
      <c r="A2813">
        <v>6018301</v>
      </c>
      <c r="B2813" t="s">
        <v>8871</v>
      </c>
    </row>
    <row r="2814" spans="1:2">
      <c r="A2814">
        <v>6018302</v>
      </c>
      <c r="B2814" t="s">
        <v>8872</v>
      </c>
    </row>
    <row r="2815" spans="1:2">
      <c r="A2815">
        <v>6018303</v>
      </c>
      <c r="B2815" t="s">
        <v>8873</v>
      </c>
    </row>
    <row r="2816" spans="1:2">
      <c r="A2816">
        <v>6018304</v>
      </c>
      <c r="B2816" t="s">
        <v>8874</v>
      </c>
    </row>
    <row r="2817" spans="1:2">
      <c r="A2817">
        <v>6018305</v>
      </c>
      <c r="B2817" t="s">
        <v>8875</v>
      </c>
    </row>
    <row r="2818" spans="1:2">
      <c r="A2818">
        <v>6018306</v>
      </c>
      <c r="B2818" t="s">
        <v>8876</v>
      </c>
    </row>
    <row r="2819" spans="1:2">
      <c r="A2819">
        <v>6018307</v>
      </c>
      <c r="B2819" t="s">
        <v>8877</v>
      </c>
    </row>
    <row r="2820" spans="1:2">
      <c r="A2820">
        <v>6018308</v>
      </c>
      <c r="B2820" t="s">
        <v>8878</v>
      </c>
    </row>
    <row r="2821" spans="1:2">
      <c r="A2821">
        <v>6018309</v>
      </c>
      <c r="B2821" t="s">
        <v>8879</v>
      </c>
    </row>
    <row r="2822" spans="1:2">
      <c r="A2822">
        <v>6018310</v>
      </c>
      <c r="B2822" t="s">
        <v>8880</v>
      </c>
    </row>
    <row r="2823" spans="1:2">
      <c r="A2823">
        <v>6018311</v>
      </c>
      <c r="B2823" t="s">
        <v>8881</v>
      </c>
    </row>
    <row r="2824" spans="1:2">
      <c r="A2824">
        <v>6018312</v>
      </c>
      <c r="B2824" t="s">
        <v>8882</v>
      </c>
    </row>
    <row r="2825" spans="1:2">
      <c r="A2825">
        <v>6018313</v>
      </c>
      <c r="B2825" t="s">
        <v>8883</v>
      </c>
    </row>
    <row r="2826" spans="1:2">
      <c r="A2826">
        <v>6018314</v>
      </c>
      <c r="B2826" t="s">
        <v>8884</v>
      </c>
    </row>
    <row r="2827" spans="1:2">
      <c r="A2827">
        <v>6018315</v>
      </c>
      <c r="B2827" t="s">
        <v>8885</v>
      </c>
    </row>
    <row r="2828" spans="1:2">
      <c r="A2828">
        <v>6018316</v>
      </c>
      <c r="B2828" t="s">
        <v>8886</v>
      </c>
    </row>
    <row r="2829" spans="1:2">
      <c r="A2829">
        <v>6018317</v>
      </c>
      <c r="B2829" t="s">
        <v>8887</v>
      </c>
    </row>
    <row r="2830" spans="1:2">
      <c r="A2830">
        <v>6018318</v>
      </c>
      <c r="B2830" t="s">
        <v>8888</v>
      </c>
    </row>
    <row r="2831" spans="1:2">
      <c r="A2831">
        <v>6018319</v>
      </c>
      <c r="B2831" t="s">
        <v>8889</v>
      </c>
    </row>
    <row r="2832" spans="1:2">
      <c r="A2832">
        <v>6018321</v>
      </c>
      <c r="B2832" t="s">
        <v>8890</v>
      </c>
    </row>
    <row r="2833" spans="1:2">
      <c r="A2833">
        <v>6018322</v>
      </c>
      <c r="B2833" t="s">
        <v>8891</v>
      </c>
    </row>
    <row r="2834" spans="1:2">
      <c r="A2834">
        <v>6018323</v>
      </c>
      <c r="B2834" t="s">
        <v>8892</v>
      </c>
    </row>
    <row r="2835" spans="1:2">
      <c r="A2835">
        <v>6018324</v>
      </c>
      <c r="B2835" t="s">
        <v>8893</v>
      </c>
    </row>
    <row r="2836" spans="1:2">
      <c r="A2836">
        <v>6018325</v>
      </c>
      <c r="B2836" t="s">
        <v>8894</v>
      </c>
    </row>
    <row r="2837" spans="1:2">
      <c r="A2837">
        <v>6018326</v>
      </c>
      <c r="B2837" t="s">
        <v>8895</v>
      </c>
    </row>
    <row r="2838" spans="1:2">
      <c r="A2838">
        <v>6018327</v>
      </c>
      <c r="B2838" t="s">
        <v>8896</v>
      </c>
    </row>
    <row r="2839" spans="1:2">
      <c r="A2839">
        <v>6018328</v>
      </c>
      <c r="B2839" t="s">
        <v>8897</v>
      </c>
    </row>
    <row r="2840" spans="1:2">
      <c r="A2840">
        <v>6018329</v>
      </c>
      <c r="B2840" t="s">
        <v>8898</v>
      </c>
    </row>
    <row r="2841" spans="1:2">
      <c r="A2841">
        <v>6018330</v>
      </c>
      <c r="B2841" t="s">
        <v>8899</v>
      </c>
    </row>
    <row r="2842" spans="1:2">
      <c r="A2842">
        <v>6018331</v>
      </c>
      <c r="B2842" t="s">
        <v>8900</v>
      </c>
    </row>
    <row r="2843" spans="1:2">
      <c r="A2843">
        <v>6018332</v>
      </c>
      <c r="B2843" t="s">
        <v>8901</v>
      </c>
    </row>
    <row r="2844" spans="1:2">
      <c r="A2844">
        <v>6018333</v>
      </c>
      <c r="B2844" t="s">
        <v>8902</v>
      </c>
    </row>
    <row r="2845" spans="1:2">
      <c r="A2845">
        <v>6018334</v>
      </c>
      <c r="B2845" t="s">
        <v>8903</v>
      </c>
    </row>
    <row r="2846" spans="1:2">
      <c r="A2846">
        <v>6018335</v>
      </c>
      <c r="B2846" t="s">
        <v>8904</v>
      </c>
    </row>
    <row r="2847" spans="1:2">
      <c r="A2847">
        <v>6018336</v>
      </c>
      <c r="B2847" t="s">
        <v>8905</v>
      </c>
    </row>
    <row r="2848" spans="1:2">
      <c r="A2848">
        <v>6018337</v>
      </c>
      <c r="B2848" t="s">
        <v>8906</v>
      </c>
    </row>
    <row r="2849" spans="1:2">
      <c r="A2849">
        <v>6018338</v>
      </c>
      <c r="B2849" t="s">
        <v>8907</v>
      </c>
    </row>
    <row r="2850" spans="1:2">
      <c r="A2850">
        <v>6018339</v>
      </c>
      <c r="B2850" t="s">
        <v>8908</v>
      </c>
    </row>
    <row r="2851" spans="1:2">
      <c r="A2851">
        <v>6018341</v>
      </c>
      <c r="B2851" t="s">
        <v>8909</v>
      </c>
    </row>
    <row r="2852" spans="1:2">
      <c r="A2852">
        <v>6018342</v>
      </c>
      <c r="B2852" t="s">
        <v>8910</v>
      </c>
    </row>
    <row r="2853" spans="1:2">
      <c r="A2853">
        <v>6018343</v>
      </c>
      <c r="B2853" t="s">
        <v>8911</v>
      </c>
    </row>
    <row r="2854" spans="1:2">
      <c r="A2854">
        <v>6018344</v>
      </c>
      <c r="B2854" t="s">
        <v>8912</v>
      </c>
    </row>
    <row r="2855" spans="1:2">
      <c r="A2855">
        <v>6018345</v>
      </c>
      <c r="B2855" t="s">
        <v>8913</v>
      </c>
    </row>
    <row r="2856" spans="1:2">
      <c r="A2856">
        <v>6018346</v>
      </c>
      <c r="B2856" t="s">
        <v>8914</v>
      </c>
    </row>
    <row r="2857" spans="1:2">
      <c r="A2857">
        <v>6018347</v>
      </c>
      <c r="B2857" t="s">
        <v>8915</v>
      </c>
    </row>
    <row r="2858" spans="1:2">
      <c r="A2858">
        <v>6018348</v>
      </c>
      <c r="B2858" t="s">
        <v>8916</v>
      </c>
    </row>
    <row r="2859" spans="1:2">
      <c r="A2859">
        <v>6018349</v>
      </c>
      <c r="B2859" t="s">
        <v>8917</v>
      </c>
    </row>
    <row r="2860" spans="1:2">
      <c r="A2860">
        <v>6018351</v>
      </c>
      <c r="B2860" t="s">
        <v>8918</v>
      </c>
    </row>
    <row r="2861" spans="1:2">
      <c r="A2861">
        <v>6018352</v>
      </c>
      <c r="B2861" t="s">
        <v>8919</v>
      </c>
    </row>
    <row r="2862" spans="1:2">
      <c r="A2862">
        <v>6018353</v>
      </c>
      <c r="B2862" t="s">
        <v>8920</v>
      </c>
    </row>
    <row r="2863" spans="1:2">
      <c r="A2863">
        <v>6018354</v>
      </c>
      <c r="B2863" t="s">
        <v>8921</v>
      </c>
    </row>
    <row r="2864" spans="1:2">
      <c r="A2864">
        <v>6018355</v>
      </c>
      <c r="B2864" t="s">
        <v>8922</v>
      </c>
    </row>
    <row r="2865" spans="1:2">
      <c r="A2865">
        <v>6018356</v>
      </c>
      <c r="B2865" t="s">
        <v>8923</v>
      </c>
    </row>
    <row r="2866" spans="1:2">
      <c r="A2866">
        <v>6018357</v>
      </c>
      <c r="B2866" t="s">
        <v>8924</v>
      </c>
    </row>
    <row r="2867" spans="1:2">
      <c r="A2867">
        <v>6018361</v>
      </c>
      <c r="B2867" t="s">
        <v>8925</v>
      </c>
    </row>
    <row r="2868" spans="1:2">
      <c r="A2868">
        <v>6018362</v>
      </c>
      <c r="B2868" t="s">
        <v>8926</v>
      </c>
    </row>
    <row r="2869" spans="1:2">
      <c r="A2869">
        <v>6018363</v>
      </c>
      <c r="B2869" t="s">
        <v>8927</v>
      </c>
    </row>
    <row r="2870" spans="1:2">
      <c r="A2870">
        <v>6018364</v>
      </c>
      <c r="B2870" t="s">
        <v>8928</v>
      </c>
    </row>
    <row r="2871" spans="1:2">
      <c r="A2871">
        <v>6018365</v>
      </c>
      <c r="B2871" t="s">
        <v>8929</v>
      </c>
    </row>
    <row r="2872" spans="1:2">
      <c r="A2872">
        <v>6018366</v>
      </c>
      <c r="B2872" t="s">
        <v>8930</v>
      </c>
    </row>
    <row r="2873" spans="1:2">
      <c r="A2873">
        <v>6018367</v>
      </c>
      <c r="B2873" t="s">
        <v>8931</v>
      </c>
    </row>
    <row r="2874" spans="1:2">
      <c r="A2874">
        <v>6018371</v>
      </c>
      <c r="B2874" t="s">
        <v>8932</v>
      </c>
    </row>
    <row r="2875" spans="1:2">
      <c r="A2875">
        <v>6018372</v>
      </c>
      <c r="B2875" t="s">
        <v>8933</v>
      </c>
    </row>
    <row r="2876" spans="1:2">
      <c r="A2876">
        <v>6018373</v>
      </c>
      <c r="B2876" t="s">
        <v>8934</v>
      </c>
    </row>
    <row r="2877" spans="1:2">
      <c r="A2877">
        <v>6018374</v>
      </c>
      <c r="B2877" t="s">
        <v>8935</v>
      </c>
    </row>
    <row r="2878" spans="1:2">
      <c r="A2878">
        <v>6018375</v>
      </c>
      <c r="B2878" t="s">
        <v>8936</v>
      </c>
    </row>
    <row r="2879" spans="1:2">
      <c r="A2879">
        <v>6018376</v>
      </c>
      <c r="B2879" t="s">
        <v>8937</v>
      </c>
    </row>
    <row r="2880" spans="1:2">
      <c r="A2880">
        <v>6018377</v>
      </c>
      <c r="B2880" t="s">
        <v>8938</v>
      </c>
    </row>
    <row r="2881" spans="1:2">
      <c r="A2881">
        <v>6018378</v>
      </c>
      <c r="B2881" t="s">
        <v>8939</v>
      </c>
    </row>
    <row r="2882" spans="1:2">
      <c r="A2882">
        <v>6018379</v>
      </c>
      <c r="B2882" t="s">
        <v>8940</v>
      </c>
    </row>
    <row r="2883" spans="1:2">
      <c r="A2883">
        <v>6018380</v>
      </c>
      <c r="B2883" t="s">
        <v>8941</v>
      </c>
    </row>
    <row r="2884" spans="1:2">
      <c r="A2884">
        <v>6018381</v>
      </c>
      <c r="B2884" t="s">
        <v>8942</v>
      </c>
    </row>
    <row r="2885" spans="1:2">
      <c r="A2885">
        <v>6018382</v>
      </c>
      <c r="B2885" t="s">
        <v>8943</v>
      </c>
    </row>
    <row r="2886" spans="1:2">
      <c r="A2886">
        <v>6018383</v>
      </c>
      <c r="B2886" t="s">
        <v>8944</v>
      </c>
    </row>
    <row r="2887" spans="1:2">
      <c r="A2887">
        <v>6018384</v>
      </c>
      <c r="B2887" t="s">
        <v>8945</v>
      </c>
    </row>
    <row r="2888" spans="1:2">
      <c r="A2888">
        <v>6018385</v>
      </c>
      <c r="B2888" t="s">
        <v>8946</v>
      </c>
    </row>
    <row r="2889" spans="1:2">
      <c r="A2889">
        <v>6018386</v>
      </c>
      <c r="B2889" t="s">
        <v>8947</v>
      </c>
    </row>
    <row r="2890" spans="1:2">
      <c r="A2890">
        <v>6018387</v>
      </c>
      <c r="B2890" t="s">
        <v>8948</v>
      </c>
    </row>
    <row r="2891" spans="1:2">
      <c r="A2891">
        <v>6018388</v>
      </c>
      <c r="B2891" t="s">
        <v>8949</v>
      </c>
    </row>
    <row r="2892" spans="1:2">
      <c r="A2892">
        <v>6018389</v>
      </c>
      <c r="B2892" t="s">
        <v>8950</v>
      </c>
    </row>
    <row r="2893" spans="1:2">
      <c r="A2893">
        <v>6018390</v>
      </c>
      <c r="B2893" t="s">
        <v>8951</v>
      </c>
    </row>
    <row r="2894" spans="1:2">
      <c r="A2894">
        <v>6018391</v>
      </c>
      <c r="B2894" t="s">
        <v>8952</v>
      </c>
    </row>
    <row r="2895" spans="1:2">
      <c r="A2895">
        <v>6018392</v>
      </c>
      <c r="B2895" t="s">
        <v>8953</v>
      </c>
    </row>
    <row r="2896" spans="1:2">
      <c r="A2896">
        <v>6018393</v>
      </c>
      <c r="B2896" t="s">
        <v>8954</v>
      </c>
    </row>
    <row r="2897" spans="1:2">
      <c r="A2897">
        <v>6018394</v>
      </c>
      <c r="B2897" t="s">
        <v>8955</v>
      </c>
    </row>
    <row r="2898" spans="1:2">
      <c r="A2898">
        <v>6018395</v>
      </c>
      <c r="B2898" t="s">
        <v>8956</v>
      </c>
    </row>
    <row r="2899" spans="1:2">
      <c r="A2899">
        <v>6018396</v>
      </c>
      <c r="B2899" t="s">
        <v>8957</v>
      </c>
    </row>
    <row r="2900" spans="1:2">
      <c r="A2900">
        <v>6018397</v>
      </c>
      <c r="B2900" t="s">
        <v>8958</v>
      </c>
    </row>
    <row r="2901" spans="1:2">
      <c r="A2901">
        <v>6018398</v>
      </c>
      <c r="B2901" t="s">
        <v>8959</v>
      </c>
    </row>
    <row r="2902" spans="1:2">
      <c r="A2902">
        <v>6018399</v>
      </c>
      <c r="B2902" t="s">
        <v>8960</v>
      </c>
    </row>
    <row r="2903" spans="1:2">
      <c r="A2903">
        <v>6018401</v>
      </c>
      <c r="B2903" t="s">
        <v>8961</v>
      </c>
    </row>
    <row r="2904" spans="1:2">
      <c r="A2904">
        <v>6018402</v>
      </c>
      <c r="B2904" t="s">
        <v>8962</v>
      </c>
    </row>
    <row r="2905" spans="1:2">
      <c r="A2905">
        <v>6018403</v>
      </c>
      <c r="B2905" t="s">
        <v>8963</v>
      </c>
    </row>
    <row r="2906" spans="1:2">
      <c r="A2906">
        <v>6018404</v>
      </c>
      <c r="B2906" t="s">
        <v>8964</v>
      </c>
    </row>
    <row r="2907" spans="1:2">
      <c r="A2907">
        <v>6018405</v>
      </c>
      <c r="B2907" t="s">
        <v>8965</v>
      </c>
    </row>
    <row r="2908" spans="1:2">
      <c r="A2908">
        <v>6018406</v>
      </c>
      <c r="B2908" t="s">
        <v>8966</v>
      </c>
    </row>
    <row r="2909" spans="1:2">
      <c r="A2909">
        <v>6018407</v>
      </c>
      <c r="B2909" t="s">
        <v>8967</v>
      </c>
    </row>
    <row r="2910" spans="1:2">
      <c r="A2910">
        <v>6018411</v>
      </c>
      <c r="B2910" t="s">
        <v>8968</v>
      </c>
    </row>
    <row r="2911" spans="1:2">
      <c r="A2911">
        <v>6018412</v>
      </c>
      <c r="B2911" t="s">
        <v>8969</v>
      </c>
    </row>
    <row r="2912" spans="1:2">
      <c r="A2912">
        <v>6018413</v>
      </c>
      <c r="B2912" t="s">
        <v>8970</v>
      </c>
    </row>
    <row r="2913" spans="1:2">
      <c r="A2913">
        <v>6018414</v>
      </c>
      <c r="B2913" t="s">
        <v>8971</v>
      </c>
    </row>
    <row r="2914" spans="1:2">
      <c r="A2914">
        <v>6018415</v>
      </c>
      <c r="B2914" t="s">
        <v>8972</v>
      </c>
    </row>
    <row r="2915" spans="1:2">
      <c r="A2915">
        <v>6018416</v>
      </c>
      <c r="B2915" t="s">
        <v>8973</v>
      </c>
    </row>
    <row r="2916" spans="1:2">
      <c r="A2916">
        <v>6018417</v>
      </c>
      <c r="B2916" t="s">
        <v>8974</v>
      </c>
    </row>
    <row r="2917" spans="1:2">
      <c r="A2917">
        <v>6018421</v>
      </c>
      <c r="B2917" t="s">
        <v>8975</v>
      </c>
    </row>
    <row r="2918" spans="1:2">
      <c r="A2918">
        <v>6018422</v>
      </c>
      <c r="B2918" t="s">
        <v>8976</v>
      </c>
    </row>
    <row r="2919" spans="1:2">
      <c r="A2919">
        <v>6018423</v>
      </c>
      <c r="B2919" t="s">
        <v>8977</v>
      </c>
    </row>
    <row r="2920" spans="1:2">
      <c r="A2920">
        <v>6018424</v>
      </c>
      <c r="B2920" t="s">
        <v>8978</v>
      </c>
    </row>
    <row r="2921" spans="1:2">
      <c r="A2921">
        <v>6018425</v>
      </c>
      <c r="B2921" t="s">
        <v>8979</v>
      </c>
    </row>
    <row r="2922" spans="1:2">
      <c r="A2922">
        <v>6018426</v>
      </c>
      <c r="B2922" t="s">
        <v>8980</v>
      </c>
    </row>
    <row r="2923" spans="1:2">
      <c r="A2923">
        <v>6018427</v>
      </c>
      <c r="B2923" t="s">
        <v>8981</v>
      </c>
    </row>
    <row r="2924" spans="1:2">
      <c r="A2924">
        <v>6018428</v>
      </c>
      <c r="B2924" t="s">
        <v>8982</v>
      </c>
    </row>
    <row r="2925" spans="1:2">
      <c r="A2925">
        <v>6018431</v>
      </c>
      <c r="B2925" t="s">
        <v>8983</v>
      </c>
    </row>
    <row r="2926" spans="1:2">
      <c r="A2926">
        <v>6018432</v>
      </c>
      <c r="B2926" t="s">
        <v>8984</v>
      </c>
    </row>
    <row r="2927" spans="1:2">
      <c r="A2927">
        <v>6018433</v>
      </c>
      <c r="B2927" t="s">
        <v>8985</v>
      </c>
    </row>
    <row r="2928" spans="1:2">
      <c r="A2928">
        <v>6018434</v>
      </c>
      <c r="B2928" t="s">
        <v>8986</v>
      </c>
    </row>
    <row r="2929" spans="1:2">
      <c r="A2929">
        <v>6018435</v>
      </c>
      <c r="B2929" t="s">
        <v>8987</v>
      </c>
    </row>
    <row r="2930" spans="1:2">
      <c r="A2930">
        <v>6018436</v>
      </c>
      <c r="B2930" t="s">
        <v>8988</v>
      </c>
    </row>
    <row r="2931" spans="1:2">
      <c r="A2931">
        <v>6018437</v>
      </c>
      <c r="B2931" t="s">
        <v>8989</v>
      </c>
    </row>
    <row r="2932" spans="1:2">
      <c r="A2932">
        <v>6018438</v>
      </c>
      <c r="B2932" t="s">
        <v>8990</v>
      </c>
    </row>
    <row r="2933" spans="1:2">
      <c r="A2933">
        <v>6018439</v>
      </c>
      <c r="B2933" t="s">
        <v>8991</v>
      </c>
    </row>
    <row r="2934" spans="1:2">
      <c r="A2934">
        <v>6018441</v>
      </c>
      <c r="B2934" t="s">
        <v>8992</v>
      </c>
    </row>
    <row r="2935" spans="1:2">
      <c r="A2935">
        <v>6018442</v>
      </c>
      <c r="B2935" t="s">
        <v>8993</v>
      </c>
    </row>
    <row r="2936" spans="1:2">
      <c r="A2936">
        <v>6018443</v>
      </c>
      <c r="B2936" t="s">
        <v>8994</v>
      </c>
    </row>
    <row r="2937" spans="1:2">
      <c r="A2937">
        <v>6018444</v>
      </c>
      <c r="B2937" t="s">
        <v>8995</v>
      </c>
    </row>
    <row r="2938" spans="1:2">
      <c r="A2938">
        <v>6018445</v>
      </c>
      <c r="B2938" t="s">
        <v>8996</v>
      </c>
    </row>
    <row r="2939" spans="1:2">
      <c r="A2939">
        <v>6018446</v>
      </c>
      <c r="B2939" t="s">
        <v>8997</v>
      </c>
    </row>
    <row r="2940" spans="1:2">
      <c r="A2940">
        <v>6018447</v>
      </c>
      <c r="B2940" t="s">
        <v>8998</v>
      </c>
    </row>
    <row r="2941" spans="1:2">
      <c r="A2941">
        <v>6018448</v>
      </c>
      <c r="B2941" t="s">
        <v>8999</v>
      </c>
    </row>
    <row r="2942" spans="1:2">
      <c r="A2942">
        <v>6018449</v>
      </c>
      <c r="B2942" t="s">
        <v>9000</v>
      </c>
    </row>
    <row r="2943" spans="1:2">
      <c r="A2943">
        <v>6018451</v>
      </c>
      <c r="B2943" t="s">
        <v>9001</v>
      </c>
    </row>
    <row r="2944" spans="1:2">
      <c r="A2944">
        <v>6018452</v>
      </c>
      <c r="B2944" t="s">
        <v>9002</v>
      </c>
    </row>
    <row r="2945" spans="1:2">
      <c r="A2945">
        <v>6018453</v>
      </c>
      <c r="B2945" t="s">
        <v>9003</v>
      </c>
    </row>
    <row r="2946" spans="1:2">
      <c r="A2946">
        <v>6018454</v>
      </c>
      <c r="B2946" t="s">
        <v>9004</v>
      </c>
    </row>
    <row r="2947" spans="1:2">
      <c r="A2947">
        <v>6018455</v>
      </c>
      <c r="B2947" t="s">
        <v>9005</v>
      </c>
    </row>
    <row r="2948" spans="1:2">
      <c r="A2948">
        <v>6018456</v>
      </c>
      <c r="B2948" t="s">
        <v>9006</v>
      </c>
    </row>
    <row r="2949" spans="1:2">
      <c r="A2949">
        <v>6018457</v>
      </c>
      <c r="B2949" t="s">
        <v>9007</v>
      </c>
    </row>
    <row r="2950" spans="1:2">
      <c r="A2950">
        <v>6018461</v>
      </c>
      <c r="B2950" t="s">
        <v>9008</v>
      </c>
    </row>
    <row r="2951" spans="1:2">
      <c r="A2951">
        <v>6018462</v>
      </c>
      <c r="B2951" t="s">
        <v>9009</v>
      </c>
    </row>
    <row r="2952" spans="1:2">
      <c r="A2952">
        <v>6018463</v>
      </c>
      <c r="B2952" t="s">
        <v>9010</v>
      </c>
    </row>
    <row r="2953" spans="1:2">
      <c r="A2953">
        <v>6018464</v>
      </c>
      <c r="B2953" t="s">
        <v>9011</v>
      </c>
    </row>
    <row r="2954" spans="1:2">
      <c r="A2954">
        <v>6018465</v>
      </c>
      <c r="B2954" t="s">
        <v>9012</v>
      </c>
    </row>
    <row r="2955" spans="1:2">
      <c r="A2955">
        <v>6018466</v>
      </c>
      <c r="B2955" t="s">
        <v>9013</v>
      </c>
    </row>
    <row r="2956" spans="1:2">
      <c r="A2956">
        <v>6018467</v>
      </c>
      <c r="B2956" t="s">
        <v>9014</v>
      </c>
    </row>
    <row r="2957" spans="1:2">
      <c r="A2957">
        <v>6018468</v>
      </c>
      <c r="B2957" t="s">
        <v>9015</v>
      </c>
    </row>
    <row r="2958" spans="1:2">
      <c r="A2958">
        <v>6018469</v>
      </c>
      <c r="B2958" t="s">
        <v>9016</v>
      </c>
    </row>
    <row r="2959" spans="1:2">
      <c r="A2959">
        <v>6018471</v>
      </c>
      <c r="B2959" t="s">
        <v>9017</v>
      </c>
    </row>
    <row r="2960" spans="1:2">
      <c r="A2960">
        <v>6018472</v>
      </c>
      <c r="B2960" t="s">
        <v>9018</v>
      </c>
    </row>
    <row r="2961" spans="1:2">
      <c r="A2961">
        <v>6018473</v>
      </c>
      <c r="B2961" t="s">
        <v>9019</v>
      </c>
    </row>
    <row r="2962" spans="1:2">
      <c r="A2962">
        <v>6018474</v>
      </c>
      <c r="B2962" t="s">
        <v>9020</v>
      </c>
    </row>
    <row r="2963" spans="1:2">
      <c r="A2963">
        <v>6018475</v>
      </c>
      <c r="B2963" t="s">
        <v>9021</v>
      </c>
    </row>
    <row r="2964" spans="1:2">
      <c r="A2964">
        <v>6018476</v>
      </c>
      <c r="B2964" t="s">
        <v>9022</v>
      </c>
    </row>
    <row r="2965" spans="1:2">
      <c r="A2965">
        <v>6018477</v>
      </c>
      <c r="B2965" t="s">
        <v>9023</v>
      </c>
    </row>
    <row r="2966" spans="1:2">
      <c r="A2966">
        <v>6018478</v>
      </c>
      <c r="B2966" t="s">
        <v>9024</v>
      </c>
    </row>
    <row r="2967" spans="1:2">
      <c r="A2967">
        <v>6020000</v>
      </c>
      <c r="B2967" t="s">
        <v>9025</v>
      </c>
    </row>
    <row r="2968" spans="1:2">
      <c r="A2968">
        <v>6020001</v>
      </c>
      <c r="B2968" t="s">
        <v>9026</v>
      </c>
    </row>
    <row r="2969" spans="1:2">
      <c r="A2969">
        <v>6020002</v>
      </c>
      <c r="B2969" t="s">
        <v>9027</v>
      </c>
    </row>
    <row r="2970" spans="1:2">
      <c r="A2970">
        <v>6020003</v>
      </c>
      <c r="B2970" t="s">
        <v>9028</v>
      </c>
    </row>
    <row r="2971" spans="1:2">
      <c r="A2971">
        <v>6020004</v>
      </c>
      <c r="B2971" t="s">
        <v>9029</v>
      </c>
    </row>
    <row r="2972" spans="1:2">
      <c r="A2972">
        <v>6020005</v>
      </c>
      <c r="B2972" t="s">
        <v>9030</v>
      </c>
    </row>
    <row r="2973" spans="1:2">
      <c r="A2973">
        <v>6020006</v>
      </c>
      <c r="B2973" t="s">
        <v>9031</v>
      </c>
    </row>
    <row r="2974" spans="1:2">
      <c r="A2974">
        <v>6020007</v>
      </c>
      <c r="B2974" t="s">
        <v>9032</v>
      </c>
    </row>
    <row r="2975" spans="1:2">
      <c r="A2975">
        <v>6020008</v>
      </c>
      <c r="B2975" t="s">
        <v>9033</v>
      </c>
    </row>
    <row r="2976" spans="1:2">
      <c r="A2976">
        <v>6020011</v>
      </c>
      <c r="B2976" t="s">
        <v>9034</v>
      </c>
    </row>
    <row r="2977" spans="1:2">
      <c r="A2977">
        <v>6020012</v>
      </c>
      <c r="B2977" t="s">
        <v>9035</v>
      </c>
    </row>
    <row r="2978" spans="1:2">
      <c r="A2978">
        <v>6020013</v>
      </c>
      <c r="B2978" t="s">
        <v>9036</v>
      </c>
    </row>
    <row r="2979" spans="1:2">
      <c r="A2979">
        <v>6020014</v>
      </c>
      <c r="B2979" t="s">
        <v>9037</v>
      </c>
    </row>
    <row r="2980" spans="1:2">
      <c r="A2980">
        <v>6020015</v>
      </c>
      <c r="B2980" t="s">
        <v>9038</v>
      </c>
    </row>
    <row r="2981" spans="1:2">
      <c r="A2981">
        <v>6020016</v>
      </c>
      <c r="B2981" t="s">
        <v>9039</v>
      </c>
    </row>
    <row r="2982" spans="1:2">
      <c r="A2982">
        <v>6020017</v>
      </c>
      <c r="B2982" t="s">
        <v>9040</v>
      </c>
    </row>
    <row r="2983" spans="1:2">
      <c r="A2983">
        <v>6020018</v>
      </c>
      <c r="B2983" t="s">
        <v>9041</v>
      </c>
    </row>
    <row r="2984" spans="1:2">
      <c r="A2984">
        <v>6020019</v>
      </c>
      <c r="B2984" t="s">
        <v>9042</v>
      </c>
    </row>
    <row r="2985" spans="1:2">
      <c r="A2985">
        <v>6020021</v>
      </c>
      <c r="B2985" t="s">
        <v>9043</v>
      </c>
    </row>
    <row r="2986" spans="1:2">
      <c r="A2986">
        <v>6020022</v>
      </c>
      <c r="B2986" t="s">
        <v>9044</v>
      </c>
    </row>
    <row r="2987" spans="1:2">
      <c r="A2987">
        <v>6020023</v>
      </c>
      <c r="B2987" t="s">
        <v>9045</v>
      </c>
    </row>
    <row r="2988" spans="1:2">
      <c r="A2988">
        <v>6020024</v>
      </c>
      <c r="B2988" t="s">
        <v>9046</v>
      </c>
    </row>
    <row r="2989" spans="1:2">
      <c r="A2989">
        <v>6020025</v>
      </c>
      <c r="B2989" t="s">
        <v>9047</v>
      </c>
    </row>
    <row r="2990" spans="1:2">
      <c r="A2990">
        <v>6020026</v>
      </c>
      <c r="B2990" t="s">
        <v>9048</v>
      </c>
    </row>
    <row r="2991" spans="1:2">
      <c r="A2991">
        <v>6020027</v>
      </c>
      <c r="B2991" t="s">
        <v>9049</v>
      </c>
    </row>
    <row r="2992" spans="1:2">
      <c r="A2992">
        <v>6020028</v>
      </c>
      <c r="B2992" t="s">
        <v>9050</v>
      </c>
    </row>
    <row r="2993" spans="1:2">
      <c r="A2993">
        <v>6020029</v>
      </c>
      <c r="B2993" t="s">
        <v>9051</v>
      </c>
    </row>
    <row r="2994" spans="1:2">
      <c r="A2994">
        <v>6020031</v>
      </c>
      <c r="B2994" t="s">
        <v>9052</v>
      </c>
    </row>
    <row r="2995" spans="1:2">
      <c r="A2995">
        <v>6020032</v>
      </c>
      <c r="B2995" t="s">
        <v>9053</v>
      </c>
    </row>
    <row r="2996" spans="1:2">
      <c r="A2996">
        <v>6020033</v>
      </c>
      <c r="B2996" t="s">
        <v>6315</v>
      </c>
    </row>
    <row r="2997" spans="1:2">
      <c r="A2997">
        <v>6020033</v>
      </c>
      <c r="B2997" t="s">
        <v>8182</v>
      </c>
    </row>
    <row r="2998" spans="1:2">
      <c r="A2998">
        <v>6020034</v>
      </c>
      <c r="B2998" t="s">
        <v>9054</v>
      </c>
    </row>
    <row r="2999" spans="1:2">
      <c r="A2999">
        <v>6020035</v>
      </c>
      <c r="B2999" t="s">
        <v>9055</v>
      </c>
    </row>
    <row r="3000" spans="1:2">
      <c r="A3000">
        <v>6020036</v>
      </c>
      <c r="B3000" t="s">
        <v>9056</v>
      </c>
    </row>
    <row r="3001" spans="1:2">
      <c r="A3001">
        <v>6020037</v>
      </c>
      <c r="B3001" t="s">
        <v>9057</v>
      </c>
    </row>
    <row r="3002" spans="1:2">
      <c r="A3002">
        <v>6020038</v>
      </c>
      <c r="B3002" t="s">
        <v>9058</v>
      </c>
    </row>
    <row r="3003" spans="1:2">
      <c r="A3003">
        <v>6020041</v>
      </c>
      <c r="B3003" t="s">
        <v>9059</v>
      </c>
    </row>
    <row r="3004" spans="1:2">
      <c r="A3004">
        <v>6020042</v>
      </c>
      <c r="B3004" t="s">
        <v>9060</v>
      </c>
    </row>
    <row r="3005" spans="1:2">
      <c r="A3005">
        <v>6020043</v>
      </c>
      <c r="B3005" t="s">
        <v>9061</v>
      </c>
    </row>
    <row r="3006" spans="1:2">
      <c r="A3006">
        <v>6020044</v>
      </c>
      <c r="B3006" t="s">
        <v>9062</v>
      </c>
    </row>
    <row r="3007" spans="1:2">
      <c r="A3007">
        <v>6020045</v>
      </c>
      <c r="B3007" t="s">
        <v>9063</v>
      </c>
    </row>
    <row r="3008" spans="1:2">
      <c r="A3008">
        <v>6020046</v>
      </c>
      <c r="B3008" t="s">
        <v>6316</v>
      </c>
    </row>
    <row r="3009" spans="1:2">
      <c r="A3009">
        <v>6020046</v>
      </c>
      <c r="B3009" t="s">
        <v>8183</v>
      </c>
    </row>
    <row r="3010" spans="1:2">
      <c r="A3010">
        <v>6020047</v>
      </c>
      <c r="B3010" t="s">
        <v>5792</v>
      </c>
    </row>
    <row r="3011" spans="1:2">
      <c r="A3011">
        <v>6020051</v>
      </c>
      <c r="B3011" t="s">
        <v>5793</v>
      </c>
    </row>
    <row r="3012" spans="1:2">
      <c r="A3012">
        <v>6020052</v>
      </c>
      <c r="B3012" t="s">
        <v>5794</v>
      </c>
    </row>
    <row r="3013" spans="1:2">
      <c r="A3013">
        <v>6020053</v>
      </c>
      <c r="B3013" t="s">
        <v>5795</v>
      </c>
    </row>
    <row r="3014" spans="1:2">
      <c r="A3014">
        <v>6020054</v>
      </c>
      <c r="B3014" t="s">
        <v>5796</v>
      </c>
    </row>
    <row r="3015" spans="1:2">
      <c r="A3015">
        <v>6020055</v>
      </c>
      <c r="B3015" t="s">
        <v>5797</v>
      </c>
    </row>
    <row r="3016" spans="1:2">
      <c r="A3016">
        <v>6020056</v>
      </c>
      <c r="B3016" t="s">
        <v>5798</v>
      </c>
    </row>
    <row r="3017" spans="1:2">
      <c r="A3017">
        <v>6020057</v>
      </c>
      <c r="B3017" t="s">
        <v>5799</v>
      </c>
    </row>
    <row r="3018" spans="1:2">
      <c r="A3018">
        <v>6020058</v>
      </c>
      <c r="B3018" t="s">
        <v>5800</v>
      </c>
    </row>
    <row r="3019" spans="1:2">
      <c r="A3019">
        <v>6020059</v>
      </c>
      <c r="B3019" t="s">
        <v>5801</v>
      </c>
    </row>
    <row r="3020" spans="1:2">
      <c r="A3020">
        <v>6020061</v>
      </c>
      <c r="B3020" t="s">
        <v>5802</v>
      </c>
    </row>
    <row r="3021" spans="1:2">
      <c r="A3021">
        <v>6020062</v>
      </c>
      <c r="B3021" t="s">
        <v>5803</v>
      </c>
    </row>
    <row r="3022" spans="1:2">
      <c r="A3022">
        <v>6020063</v>
      </c>
      <c r="B3022" t="s">
        <v>5804</v>
      </c>
    </row>
    <row r="3023" spans="1:2">
      <c r="A3023">
        <v>6020064</v>
      </c>
      <c r="B3023" t="s">
        <v>5805</v>
      </c>
    </row>
    <row r="3024" spans="1:2">
      <c r="A3024">
        <v>6020065</v>
      </c>
      <c r="B3024" t="s">
        <v>5806</v>
      </c>
    </row>
    <row r="3025" spans="1:2">
      <c r="A3025">
        <v>6020066</v>
      </c>
      <c r="B3025" t="s">
        <v>5807</v>
      </c>
    </row>
    <row r="3026" spans="1:2">
      <c r="A3026">
        <v>6020067</v>
      </c>
      <c r="B3026" t="s">
        <v>5808</v>
      </c>
    </row>
    <row r="3027" spans="1:2">
      <c r="A3027">
        <v>6020071</v>
      </c>
      <c r="B3027" t="s">
        <v>6317</v>
      </c>
    </row>
    <row r="3028" spans="1:2">
      <c r="A3028">
        <v>6020072</v>
      </c>
      <c r="B3028" t="s">
        <v>5809</v>
      </c>
    </row>
    <row r="3029" spans="1:2">
      <c r="A3029">
        <v>6020073</v>
      </c>
      <c r="B3029" t="s">
        <v>5810</v>
      </c>
    </row>
    <row r="3030" spans="1:2">
      <c r="A3030">
        <v>6020074</v>
      </c>
      <c r="B3030" t="s">
        <v>5811</v>
      </c>
    </row>
    <row r="3031" spans="1:2">
      <c r="A3031">
        <v>6020081</v>
      </c>
      <c r="B3031" t="s">
        <v>5812</v>
      </c>
    </row>
    <row r="3032" spans="1:2">
      <c r="A3032">
        <v>6020082</v>
      </c>
      <c r="B3032" t="s">
        <v>5813</v>
      </c>
    </row>
    <row r="3033" spans="1:2">
      <c r="A3033">
        <v>6020083</v>
      </c>
      <c r="B3033" t="s">
        <v>5814</v>
      </c>
    </row>
    <row r="3034" spans="1:2">
      <c r="A3034">
        <v>6020084</v>
      </c>
      <c r="B3034" t="s">
        <v>5815</v>
      </c>
    </row>
    <row r="3035" spans="1:2">
      <c r="A3035">
        <v>6020085</v>
      </c>
      <c r="B3035" t="s">
        <v>5816</v>
      </c>
    </row>
    <row r="3036" spans="1:2">
      <c r="A3036">
        <v>6020086</v>
      </c>
      <c r="B3036" t="s">
        <v>5817</v>
      </c>
    </row>
    <row r="3037" spans="1:2">
      <c r="A3037">
        <v>6020087</v>
      </c>
      <c r="B3037" t="s">
        <v>5818</v>
      </c>
    </row>
    <row r="3038" spans="1:2">
      <c r="A3038">
        <v>6020091</v>
      </c>
      <c r="B3038" t="s">
        <v>5819</v>
      </c>
    </row>
    <row r="3039" spans="1:2">
      <c r="A3039">
        <v>6020092</v>
      </c>
      <c r="B3039" t="s">
        <v>5820</v>
      </c>
    </row>
    <row r="3040" spans="1:2">
      <c r="A3040">
        <v>6020093</v>
      </c>
      <c r="B3040" t="s">
        <v>6318</v>
      </c>
    </row>
    <row r="3041" spans="1:2">
      <c r="A3041">
        <v>6020093</v>
      </c>
      <c r="B3041" t="s">
        <v>5821</v>
      </c>
    </row>
    <row r="3042" spans="1:2">
      <c r="A3042">
        <v>6020093</v>
      </c>
      <c r="B3042" t="s">
        <v>8184</v>
      </c>
    </row>
    <row r="3043" spans="1:2">
      <c r="A3043">
        <v>6020094</v>
      </c>
      <c r="B3043" t="s">
        <v>5822</v>
      </c>
    </row>
    <row r="3044" spans="1:2">
      <c r="A3044">
        <v>6020095</v>
      </c>
      <c r="B3044" t="s">
        <v>5823</v>
      </c>
    </row>
    <row r="3045" spans="1:2">
      <c r="A3045">
        <v>6020096</v>
      </c>
      <c r="B3045" t="s">
        <v>5824</v>
      </c>
    </row>
    <row r="3046" spans="1:2">
      <c r="A3046">
        <v>6020097</v>
      </c>
      <c r="B3046" t="s">
        <v>5825</v>
      </c>
    </row>
    <row r="3047" spans="1:2">
      <c r="A3047">
        <v>6020098</v>
      </c>
      <c r="B3047" t="s">
        <v>5826</v>
      </c>
    </row>
    <row r="3048" spans="1:2">
      <c r="A3048">
        <v>6020099</v>
      </c>
      <c r="B3048" t="s">
        <v>5827</v>
      </c>
    </row>
    <row r="3049" spans="1:2">
      <c r="A3049">
        <v>6020801</v>
      </c>
      <c r="B3049" t="s">
        <v>5828</v>
      </c>
    </row>
    <row r="3050" spans="1:2">
      <c r="A3050">
        <v>6020802</v>
      </c>
      <c r="B3050" t="s">
        <v>5829</v>
      </c>
    </row>
    <row r="3051" spans="1:2">
      <c r="A3051">
        <v>6020803</v>
      </c>
      <c r="B3051" t="s">
        <v>5830</v>
      </c>
    </row>
    <row r="3052" spans="1:2">
      <c r="A3052">
        <v>6020804</v>
      </c>
      <c r="B3052" t="s">
        <v>5831</v>
      </c>
    </row>
    <row r="3053" spans="1:2">
      <c r="A3053">
        <v>6020805</v>
      </c>
      <c r="B3053" t="s">
        <v>5832</v>
      </c>
    </row>
    <row r="3054" spans="1:2">
      <c r="A3054">
        <v>6020806</v>
      </c>
      <c r="B3054" t="s">
        <v>5833</v>
      </c>
    </row>
    <row r="3055" spans="1:2">
      <c r="A3055">
        <v>6020807</v>
      </c>
      <c r="B3055" t="s">
        <v>5834</v>
      </c>
    </row>
    <row r="3056" spans="1:2">
      <c r="A3056">
        <v>6020808</v>
      </c>
      <c r="B3056" t="s">
        <v>5835</v>
      </c>
    </row>
    <row r="3057" spans="1:2">
      <c r="A3057">
        <v>6020811</v>
      </c>
      <c r="B3057" t="s">
        <v>5836</v>
      </c>
    </row>
    <row r="3058" spans="1:2">
      <c r="A3058">
        <v>6020812</v>
      </c>
      <c r="B3058" t="s">
        <v>5837</v>
      </c>
    </row>
    <row r="3059" spans="1:2">
      <c r="A3059">
        <v>6020813</v>
      </c>
      <c r="B3059" t="s">
        <v>5838</v>
      </c>
    </row>
    <row r="3060" spans="1:2">
      <c r="A3060">
        <v>6020814</v>
      </c>
      <c r="B3060" t="s">
        <v>5839</v>
      </c>
    </row>
    <row r="3061" spans="1:2">
      <c r="A3061">
        <v>6020815</v>
      </c>
      <c r="B3061" t="s">
        <v>5840</v>
      </c>
    </row>
    <row r="3062" spans="1:2">
      <c r="A3062">
        <v>6020816</v>
      </c>
      <c r="B3062" t="s">
        <v>6319</v>
      </c>
    </row>
    <row r="3063" spans="1:2">
      <c r="A3063">
        <v>6020816</v>
      </c>
      <c r="B3063" t="s">
        <v>5841</v>
      </c>
    </row>
    <row r="3064" spans="1:2">
      <c r="A3064">
        <v>6020816</v>
      </c>
      <c r="B3064" t="s">
        <v>5842</v>
      </c>
    </row>
    <row r="3065" spans="1:2">
      <c r="A3065">
        <v>6020816</v>
      </c>
      <c r="B3065" t="s">
        <v>5843</v>
      </c>
    </row>
    <row r="3066" spans="1:2">
      <c r="A3066">
        <v>6020816</v>
      </c>
      <c r="B3066" t="s">
        <v>5844</v>
      </c>
    </row>
    <row r="3067" spans="1:2">
      <c r="A3067">
        <v>6020816</v>
      </c>
      <c r="B3067" t="s">
        <v>8185</v>
      </c>
    </row>
    <row r="3068" spans="1:2">
      <c r="A3068">
        <v>6020817</v>
      </c>
      <c r="B3068" t="s">
        <v>5845</v>
      </c>
    </row>
    <row r="3069" spans="1:2">
      <c r="A3069">
        <v>6020818</v>
      </c>
      <c r="B3069" t="s">
        <v>5846</v>
      </c>
    </row>
    <row r="3070" spans="1:2">
      <c r="A3070">
        <v>6020819</v>
      </c>
      <c r="B3070" t="s">
        <v>5847</v>
      </c>
    </row>
    <row r="3071" spans="1:2">
      <c r="A3071">
        <v>6020821</v>
      </c>
      <c r="B3071" t="s">
        <v>5848</v>
      </c>
    </row>
    <row r="3072" spans="1:2">
      <c r="A3072">
        <v>6020822</v>
      </c>
      <c r="B3072" t="s">
        <v>5849</v>
      </c>
    </row>
    <row r="3073" spans="1:2">
      <c r="A3073">
        <v>6020823</v>
      </c>
      <c r="B3073" t="s">
        <v>5850</v>
      </c>
    </row>
    <row r="3074" spans="1:2">
      <c r="A3074">
        <v>6020824</v>
      </c>
      <c r="B3074" t="s">
        <v>5851</v>
      </c>
    </row>
    <row r="3075" spans="1:2">
      <c r="A3075">
        <v>6020825</v>
      </c>
      <c r="B3075" t="s">
        <v>5852</v>
      </c>
    </row>
    <row r="3076" spans="1:2">
      <c r="A3076">
        <v>6020826</v>
      </c>
      <c r="B3076" t="s">
        <v>5853</v>
      </c>
    </row>
    <row r="3077" spans="1:2">
      <c r="A3077">
        <v>6020827</v>
      </c>
      <c r="B3077" t="s">
        <v>5854</v>
      </c>
    </row>
    <row r="3078" spans="1:2">
      <c r="A3078">
        <v>6020828</v>
      </c>
      <c r="B3078" t="s">
        <v>5855</v>
      </c>
    </row>
    <row r="3079" spans="1:2">
      <c r="A3079">
        <v>6020831</v>
      </c>
      <c r="B3079" t="s">
        <v>5856</v>
      </c>
    </row>
    <row r="3080" spans="1:2">
      <c r="A3080">
        <v>6020832</v>
      </c>
      <c r="B3080" t="s">
        <v>5857</v>
      </c>
    </row>
    <row r="3081" spans="1:2">
      <c r="A3081">
        <v>6020833</v>
      </c>
      <c r="B3081" t="s">
        <v>5858</v>
      </c>
    </row>
    <row r="3082" spans="1:2">
      <c r="A3082">
        <v>6020834</v>
      </c>
      <c r="B3082" t="s">
        <v>5859</v>
      </c>
    </row>
    <row r="3083" spans="1:2">
      <c r="A3083">
        <v>6020835</v>
      </c>
      <c r="B3083" t="s">
        <v>5860</v>
      </c>
    </row>
    <row r="3084" spans="1:2">
      <c r="A3084">
        <v>6020836</v>
      </c>
      <c r="B3084" t="s">
        <v>5861</v>
      </c>
    </row>
    <row r="3085" spans="1:2">
      <c r="A3085">
        <v>6020837</v>
      </c>
      <c r="B3085" t="s">
        <v>5862</v>
      </c>
    </row>
    <row r="3086" spans="1:2">
      <c r="A3086">
        <v>6020838</v>
      </c>
      <c r="B3086" t="s">
        <v>5863</v>
      </c>
    </row>
    <row r="3087" spans="1:2">
      <c r="A3087">
        <v>6020839</v>
      </c>
      <c r="B3087" t="s">
        <v>5864</v>
      </c>
    </row>
    <row r="3088" spans="1:2">
      <c r="A3088">
        <v>6020841</v>
      </c>
      <c r="B3088" t="s">
        <v>5865</v>
      </c>
    </row>
    <row r="3089" spans="1:2">
      <c r="A3089">
        <v>6020842</v>
      </c>
      <c r="B3089" t="s">
        <v>6320</v>
      </c>
    </row>
    <row r="3090" spans="1:2">
      <c r="A3090">
        <v>6020842</v>
      </c>
      <c r="B3090" t="s">
        <v>5866</v>
      </c>
    </row>
    <row r="3091" spans="1:2">
      <c r="A3091">
        <v>6020842</v>
      </c>
      <c r="B3091" t="s">
        <v>5867</v>
      </c>
    </row>
    <row r="3092" spans="1:2">
      <c r="A3092">
        <v>6020843</v>
      </c>
      <c r="B3092" t="s">
        <v>5868</v>
      </c>
    </row>
    <row r="3093" spans="1:2">
      <c r="A3093">
        <v>6020844</v>
      </c>
      <c r="B3093" t="s">
        <v>5869</v>
      </c>
    </row>
    <row r="3094" spans="1:2">
      <c r="A3094">
        <v>6020845</v>
      </c>
      <c r="B3094" t="s">
        <v>5870</v>
      </c>
    </row>
    <row r="3095" spans="1:2">
      <c r="A3095">
        <v>6020846</v>
      </c>
      <c r="B3095" t="s">
        <v>6321</v>
      </c>
    </row>
    <row r="3096" spans="1:2">
      <c r="A3096">
        <v>6020846</v>
      </c>
      <c r="B3096" t="s">
        <v>5871</v>
      </c>
    </row>
    <row r="3097" spans="1:2">
      <c r="A3097">
        <v>6020846</v>
      </c>
      <c r="B3097" t="s">
        <v>8186</v>
      </c>
    </row>
    <row r="3098" spans="1:2">
      <c r="A3098">
        <v>6020847</v>
      </c>
      <c r="B3098" t="s">
        <v>6322</v>
      </c>
    </row>
    <row r="3099" spans="1:2">
      <c r="A3099">
        <v>6020847</v>
      </c>
      <c r="B3099" t="s">
        <v>5872</v>
      </c>
    </row>
    <row r="3100" spans="1:2">
      <c r="A3100">
        <v>6020847</v>
      </c>
      <c r="B3100" t="s">
        <v>8187</v>
      </c>
    </row>
    <row r="3101" spans="1:2">
      <c r="A3101">
        <v>6020848</v>
      </c>
      <c r="B3101" t="s">
        <v>6323</v>
      </c>
    </row>
    <row r="3102" spans="1:2">
      <c r="A3102">
        <v>6020848</v>
      </c>
      <c r="B3102" t="s">
        <v>8188</v>
      </c>
    </row>
    <row r="3103" spans="1:2">
      <c r="A3103">
        <v>6020849</v>
      </c>
      <c r="B3103" t="s">
        <v>6324</v>
      </c>
    </row>
    <row r="3104" spans="1:2">
      <c r="A3104">
        <v>6020849</v>
      </c>
      <c r="B3104" t="s">
        <v>8189</v>
      </c>
    </row>
    <row r="3105" spans="1:2">
      <c r="A3105">
        <v>6020851</v>
      </c>
      <c r="B3105" t="s">
        <v>5873</v>
      </c>
    </row>
    <row r="3106" spans="1:2">
      <c r="A3106">
        <v>6020852</v>
      </c>
      <c r="B3106" t="s">
        <v>5874</v>
      </c>
    </row>
    <row r="3107" spans="1:2">
      <c r="A3107">
        <v>6020853</v>
      </c>
      <c r="B3107" t="s">
        <v>5875</v>
      </c>
    </row>
    <row r="3108" spans="1:2">
      <c r="A3108">
        <v>6020854</v>
      </c>
      <c r="B3108" t="s">
        <v>8190</v>
      </c>
    </row>
    <row r="3109" spans="1:2">
      <c r="A3109">
        <v>6020855</v>
      </c>
      <c r="B3109" t="s">
        <v>5876</v>
      </c>
    </row>
    <row r="3110" spans="1:2">
      <c r="A3110">
        <v>6020856</v>
      </c>
      <c r="B3110" t="s">
        <v>6325</v>
      </c>
    </row>
    <row r="3111" spans="1:2">
      <c r="A3111">
        <v>6020856</v>
      </c>
      <c r="B3111" t="s">
        <v>8191</v>
      </c>
    </row>
    <row r="3112" spans="1:2">
      <c r="A3112">
        <v>6020857</v>
      </c>
      <c r="B3112" t="s">
        <v>5877</v>
      </c>
    </row>
    <row r="3113" spans="1:2">
      <c r="A3113">
        <v>6020858</v>
      </c>
      <c r="B3113" t="s">
        <v>5878</v>
      </c>
    </row>
    <row r="3114" spans="1:2">
      <c r="A3114">
        <v>6020861</v>
      </c>
      <c r="B3114" t="s">
        <v>5879</v>
      </c>
    </row>
    <row r="3115" spans="1:2">
      <c r="A3115">
        <v>6020862</v>
      </c>
      <c r="B3115" t="s">
        <v>5880</v>
      </c>
    </row>
    <row r="3116" spans="1:2">
      <c r="A3116">
        <v>6020863</v>
      </c>
      <c r="B3116" t="s">
        <v>5881</v>
      </c>
    </row>
    <row r="3117" spans="1:2">
      <c r="A3117">
        <v>6020864</v>
      </c>
      <c r="B3117" t="s">
        <v>8192</v>
      </c>
    </row>
    <row r="3118" spans="1:2">
      <c r="A3118">
        <v>6020865</v>
      </c>
      <c r="B3118" t="s">
        <v>5882</v>
      </c>
    </row>
    <row r="3119" spans="1:2">
      <c r="A3119">
        <v>6020866</v>
      </c>
      <c r="B3119" t="s">
        <v>5883</v>
      </c>
    </row>
    <row r="3120" spans="1:2">
      <c r="A3120">
        <v>6020867</v>
      </c>
      <c r="B3120" t="s">
        <v>5884</v>
      </c>
    </row>
    <row r="3121" spans="1:2">
      <c r="A3121">
        <v>6020868</v>
      </c>
      <c r="B3121" t="s">
        <v>5885</v>
      </c>
    </row>
    <row r="3122" spans="1:2">
      <c r="A3122">
        <v>6020871</v>
      </c>
      <c r="B3122" t="s">
        <v>5886</v>
      </c>
    </row>
    <row r="3123" spans="1:2">
      <c r="A3123">
        <v>6020872</v>
      </c>
      <c r="B3123" t="s">
        <v>5887</v>
      </c>
    </row>
    <row r="3124" spans="1:2">
      <c r="A3124">
        <v>6020873</v>
      </c>
      <c r="B3124" t="s">
        <v>5888</v>
      </c>
    </row>
    <row r="3125" spans="1:2">
      <c r="A3125">
        <v>6020874</v>
      </c>
      <c r="B3125" t="s">
        <v>5889</v>
      </c>
    </row>
    <row r="3126" spans="1:2">
      <c r="A3126">
        <v>6020875</v>
      </c>
      <c r="B3126" t="s">
        <v>5890</v>
      </c>
    </row>
    <row r="3127" spans="1:2">
      <c r="A3127">
        <v>6020876</v>
      </c>
      <c r="B3127" t="s">
        <v>5891</v>
      </c>
    </row>
    <row r="3128" spans="1:2">
      <c r="A3128">
        <v>6020877</v>
      </c>
      <c r="B3128" t="s">
        <v>8193</v>
      </c>
    </row>
    <row r="3129" spans="1:2">
      <c r="A3129">
        <v>6020878</v>
      </c>
      <c r="B3129" t="s">
        <v>5892</v>
      </c>
    </row>
    <row r="3130" spans="1:2">
      <c r="A3130">
        <v>6020881</v>
      </c>
      <c r="B3130" t="s">
        <v>5893</v>
      </c>
    </row>
    <row r="3131" spans="1:2">
      <c r="A3131">
        <v>6020891</v>
      </c>
      <c r="B3131" t="s">
        <v>5894</v>
      </c>
    </row>
    <row r="3132" spans="1:2">
      <c r="A3132">
        <v>6020892</v>
      </c>
      <c r="B3132" t="s">
        <v>5895</v>
      </c>
    </row>
    <row r="3133" spans="1:2">
      <c r="A3133">
        <v>6020893</v>
      </c>
      <c r="B3133" t="s">
        <v>5896</v>
      </c>
    </row>
    <row r="3134" spans="1:2">
      <c r="A3134">
        <v>6020894</v>
      </c>
      <c r="B3134" t="s">
        <v>5897</v>
      </c>
    </row>
    <row r="3135" spans="1:2">
      <c r="A3135">
        <v>6020895</v>
      </c>
      <c r="B3135" t="s">
        <v>5898</v>
      </c>
    </row>
    <row r="3136" spans="1:2">
      <c r="A3136">
        <v>6020896</v>
      </c>
      <c r="B3136" t="s">
        <v>5899</v>
      </c>
    </row>
    <row r="3137" spans="1:2">
      <c r="A3137">
        <v>6020897</v>
      </c>
      <c r="B3137" t="s">
        <v>5900</v>
      </c>
    </row>
    <row r="3138" spans="1:2">
      <c r="A3138">
        <v>6020898</v>
      </c>
      <c r="B3138" t="s">
        <v>5901</v>
      </c>
    </row>
    <row r="3139" spans="1:2">
      <c r="A3139">
        <v>6020901</v>
      </c>
      <c r="B3139" t="s">
        <v>5902</v>
      </c>
    </row>
    <row r="3140" spans="1:2">
      <c r="A3140">
        <v>6020902</v>
      </c>
      <c r="B3140" t="s">
        <v>5903</v>
      </c>
    </row>
    <row r="3141" spans="1:2">
      <c r="A3141">
        <v>6020903</v>
      </c>
      <c r="B3141" t="s">
        <v>5904</v>
      </c>
    </row>
    <row r="3142" spans="1:2">
      <c r="A3142">
        <v>6020904</v>
      </c>
      <c r="B3142" t="s">
        <v>5905</v>
      </c>
    </row>
    <row r="3143" spans="1:2">
      <c r="A3143">
        <v>6020905</v>
      </c>
      <c r="B3143" t="s">
        <v>5906</v>
      </c>
    </row>
    <row r="3144" spans="1:2">
      <c r="A3144">
        <v>6020906</v>
      </c>
      <c r="B3144" t="s">
        <v>5907</v>
      </c>
    </row>
    <row r="3145" spans="1:2">
      <c r="A3145">
        <v>6020907</v>
      </c>
      <c r="B3145" t="s">
        <v>5908</v>
      </c>
    </row>
    <row r="3146" spans="1:2">
      <c r="A3146">
        <v>6020911</v>
      </c>
      <c r="B3146" t="s">
        <v>5909</v>
      </c>
    </row>
    <row r="3147" spans="1:2">
      <c r="A3147">
        <v>6020912</v>
      </c>
      <c r="B3147" t="s">
        <v>5910</v>
      </c>
    </row>
    <row r="3148" spans="1:2">
      <c r="A3148">
        <v>6020913</v>
      </c>
      <c r="B3148" t="s">
        <v>8194</v>
      </c>
    </row>
    <row r="3149" spans="1:2">
      <c r="A3149">
        <v>6020914</v>
      </c>
      <c r="B3149" t="s">
        <v>5911</v>
      </c>
    </row>
    <row r="3150" spans="1:2">
      <c r="A3150">
        <v>6020915</v>
      </c>
      <c r="B3150" t="s">
        <v>5912</v>
      </c>
    </row>
    <row r="3151" spans="1:2">
      <c r="A3151">
        <v>6020916</v>
      </c>
      <c r="B3151" t="s">
        <v>5913</v>
      </c>
    </row>
    <row r="3152" spans="1:2">
      <c r="A3152">
        <v>6020917</v>
      </c>
      <c r="B3152" t="s">
        <v>5914</v>
      </c>
    </row>
    <row r="3153" spans="1:2">
      <c r="A3153">
        <v>6020918</v>
      </c>
      <c r="B3153" t="s">
        <v>5915</v>
      </c>
    </row>
    <row r="3154" spans="1:2">
      <c r="A3154">
        <v>6020921</v>
      </c>
      <c r="B3154" t="s">
        <v>5916</v>
      </c>
    </row>
    <row r="3155" spans="1:2">
      <c r="A3155">
        <v>6020922</v>
      </c>
      <c r="B3155" t="s">
        <v>5917</v>
      </c>
    </row>
    <row r="3156" spans="1:2">
      <c r="A3156">
        <v>6020923</v>
      </c>
      <c r="B3156" t="s">
        <v>5918</v>
      </c>
    </row>
    <row r="3157" spans="1:2">
      <c r="A3157">
        <v>6020924</v>
      </c>
      <c r="B3157" t="s">
        <v>5919</v>
      </c>
    </row>
    <row r="3158" spans="1:2">
      <c r="A3158">
        <v>6020925</v>
      </c>
      <c r="B3158" t="s">
        <v>5920</v>
      </c>
    </row>
    <row r="3159" spans="1:2">
      <c r="A3159">
        <v>6020926</v>
      </c>
      <c r="B3159" t="s">
        <v>5921</v>
      </c>
    </row>
    <row r="3160" spans="1:2">
      <c r="A3160">
        <v>6020931</v>
      </c>
      <c r="B3160" t="s">
        <v>5922</v>
      </c>
    </row>
    <row r="3161" spans="1:2">
      <c r="A3161">
        <v>6020932</v>
      </c>
      <c r="B3161" t="s">
        <v>5923</v>
      </c>
    </row>
    <row r="3162" spans="1:2">
      <c r="A3162">
        <v>6020933</v>
      </c>
      <c r="B3162" t="s">
        <v>5924</v>
      </c>
    </row>
    <row r="3163" spans="1:2">
      <c r="A3163">
        <v>6020934</v>
      </c>
      <c r="B3163" t="s">
        <v>5925</v>
      </c>
    </row>
    <row r="3164" spans="1:2">
      <c r="A3164">
        <v>6020935</v>
      </c>
      <c r="B3164" t="s">
        <v>5926</v>
      </c>
    </row>
    <row r="3165" spans="1:2">
      <c r="A3165">
        <v>6020936</v>
      </c>
      <c r="B3165" t="s">
        <v>5927</v>
      </c>
    </row>
    <row r="3166" spans="1:2">
      <c r="A3166">
        <v>6020937</v>
      </c>
      <c r="B3166" t="s">
        <v>5928</v>
      </c>
    </row>
    <row r="3167" spans="1:2">
      <c r="A3167">
        <v>6020938</v>
      </c>
      <c r="B3167" t="s">
        <v>5929</v>
      </c>
    </row>
    <row r="3168" spans="1:2">
      <c r="A3168">
        <v>6020939</v>
      </c>
      <c r="B3168" t="s">
        <v>5930</v>
      </c>
    </row>
    <row r="3169" spans="1:2">
      <c r="A3169">
        <v>6020941</v>
      </c>
      <c r="B3169" t="s">
        <v>5931</v>
      </c>
    </row>
    <row r="3170" spans="1:2">
      <c r="A3170">
        <v>6020942</v>
      </c>
      <c r="B3170" t="s">
        <v>5932</v>
      </c>
    </row>
    <row r="3171" spans="1:2">
      <c r="A3171">
        <v>6020943</v>
      </c>
      <c r="B3171" t="s">
        <v>6326</v>
      </c>
    </row>
    <row r="3172" spans="1:2">
      <c r="A3172">
        <v>6020944</v>
      </c>
      <c r="B3172" t="s">
        <v>5933</v>
      </c>
    </row>
    <row r="3173" spans="1:2">
      <c r="A3173">
        <v>6020945</v>
      </c>
      <c r="B3173" t="s">
        <v>5934</v>
      </c>
    </row>
    <row r="3174" spans="1:2">
      <c r="A3174">
        <v>6020946</v>
      </c>
      <c r="B3174" t="s">
        <v>5935</v>
      </c>
    </row>
    <row r="3175" spans="1:2">
      <c r="A3175">
        <v>6020947</v>
      </c>
      <c r="B3175" t="s">
        <v>8195</v>
      </c>
    </row>
    <row r="3176" spans="1:2">
      <c r="A3176">
        <v>6020948</v>
      </c>
      <c r="B3176" t="s">
        <v>5936</v>
      </c>
    </row>
    <row r="3177" spans="1:2">
      <c r="A3177">
        <v>6020951</v>
      </c>
      <c r="B3177" t="s">
        <v>5937</v>
      </c>
    </row>
    <row r="3178" spans="1:2">
      <c r="A3178">
        <v>6020952</v>
      </c>
      <c r="B3178" t="s">
        <v>6327</v>
      </c>
    </row>
    <row r="3179" spans="1:2">
      <c r="A3179">
        <v>6020953</v>
      </c>
      <c r="B3179" t="s">
        <v>5938</v>
      </c>
    </row>
    <row r="3180" spans="1:2">
      <c r="A3180">
        <v>6020954</v>
      </c>
      <c r="B3180" t="s">
        <v>5939</v>
      </c>
    </row>
    <row r="3181" spans="1:2">
      <c r="A3181">
        <v>6020955</v>
      </c>
      <c r="B3181" t="s">
        <v>5940</v>
      </c>
    </row>
    <row r="3182" spans="1:2">
      <c r="A3182">
        <v>6020956</v>
      </c>
      <c r="B3182" t="s">
        <v>6328</v>
      </c>
    </row>
    <row r="3183" spans="1:2">
      <c r="A3183">
        <v>6020956</v>
      </c>
      <c r="B3183" t="s">
        <v>8196</v>
      </c>
    </row>
    <row r="3184" spans="1:2">
      <c r="A3184">
        <v>6020957</v>
      </c>
      <c r="B3184" t="s">
        <v>5941</v>
      </c>
    </row>
    <row r="3185" spans="1:2">
      <c r="A3185">
        <v>6020958</v>
      </c>
      <c r="B3185" t="s">
        <v>6329</v>
      </c>
    </row>
    <row r="3186" spans="1:2">
      <c r="A3186">
        <v>6020958</v>
      </c>
      <c r="B3186" t="s">
        <v>5942</v>
      </c>
    </row>
    <row r="3187" spans="1:2">
      <c r="A3187">
        <v>6020959</v>
      </c>
      <c r="B3187" t="s">
        <v>5943</v>
      </c>
    </row>
    <row r="3188" spans="1:2">
      <c r="A3188">
        <v>6028001</v>
      </c>
      <c r="B3188" t="s">
        <v>5944</v>
      </c>
    </row>
    <row r="3189" spans="1:2">
      <c r="A3189">
        <v>6028002</v>
      </c>
      <c r="B3189" t="s">
        <v>8197</v>
      </c>
    </row>
    <row r="3190" spans="1:2">
      <c r="A3190">
        <v>6028003</v>
      </c>
      <c r="B3190" t="s">
        <v>5945</v>
      </c>
    </row>
    <row r="3191" spans="1:2">
      <c r="A3191">
        <v>6028004</v>
      </c>
      <c r="B3191" t="s">
        <v>5946</v>
      </c>
    </row>
    <row r="3192" spans="1:2">
      <c r="A3192">
        <v>6028005</v>
      </c>
      <c r="B3192" t="s">
        <v>5947</v>
      </c>
    </row>
    <row r="3193" spans="1:2">
      <c r="A3193">
        <v>6028006</v>
      </c>
      <c r="B3193" t="s">
        <v>5948</v>
      </c>
    </row>
    <row r="3194" spans="1:2">
      <c r="A3194">
        <v>6028007</v>
      </c>
      <c r="B3194" t="s">
        <v>5949</v>
      </c>
    </row>
    <row r="3195" spans="1:2">
      <c r="A3195">
        <v>6028011</v>
      </c>
      <c r="B3195" t="s">
        <v>5950</v>
      </c>
    </row>
    <row r="3196" spans="1:2">
      <c r="A3196">
        <v>6028012</v>
      </c>
      <c r="B3196" t="s">
        <v>5951</v>
      </c>
    </row>
    <row r="3197" spans="1:2">
      <c r="A3197">
        <v>6028013</v>
      </c>
      <c r="B3197" t="s">
        <v>5952</v>
      </c>
    </row>
    <row r="3198" spans="1:2">
      <c r="A3198">
        <v>6028014</v>
      </c>
      <c r="B3198" t="s">
        <v>5953</v>
      </c>
    </row>
    <row r="3199" spans="1:2">
      <c r="A3199">
        <v>6028015</v>
      </c>
      <c r="B3199" t="s">
        <v>5954</v>
      </c>
    </row>
    <row r="3200" spans="1:2">
      <c r="A3200">
        <v>6028016</v>
      </c>
      <c r="B3200" t="s">
        <v>5955</v>
      </c>
    </row>
    <row r="3201" spans="1:2">
      <c r="A3201">
        <v>6028017</v>
      </c>
      <c r="B3201" t="s">
        <v>5956</v>
      </c>
    </row>
    <row r="3202" spans="1:2">
      <c r="A3202">
        <v>6028018</v>
      </c>
      <c r="B3202" t="s">
        <v>5957</v>
      </c>
    </row>
    <row r="3203" spans="1:2">
      <c r="A3203">
        <v>6028019</v>
      </c>
      <c r="B3203" t="s">
        <v>6330</v>
      </c>
    </row>
    <row r="3204" spans="1:2">
      <c r="A3204">
        <v>6028019</v>
      </c>
      <c r="B3204" t="s">
        <v>5958</v>
      </c>
    </row>
    <row r="3205" spans="1:2">
      <c r="A3205">
        <v>6028019</v>
      </c>
      <c r="B3205" t="s">
        <v>8198</v>
      </c>
    </row>
    <row r="3206" spans="1:2">
      <c r="A3206">
        <v>6028021</v>
      </c>
      <c r="B3206" t="s">
        <v>5959</v>
      </c>
    </row>
    <row r="3207" spans="1:2">
      <c r="A3207">
        <v>6028022</v>
      </c>
      <c r="B3207" t="s">
        <v>5960</v>
      </c>
    </row>
    <row r="3208" spans="1:2">
      <c r="A3208">
        <v>6028023</v>
      </c>
      <c r="B3208" t="s">
        <v>5961</v>
      </c>
    </row>
    <row r="3209" spans="1:2">
      <c r="A3209">
        <v>6028024</v>
      </c>
      <c r="B3209" t="s">
        <v>5962</v>
      </c>
    </row>
    <row r="3210" spans="1:2">
      <c r="A3210">
        <v>6028025</v>
      </c>
      <c r="B3210" t="s">
        <v>5963</v>
      </c>
    </row>
    <row r="3211" spans="1:2">
      <c r="A3211">
        <v>6028026</v>
      </c>
      <c r="B3211" t="s">
        <v>5964</v>
      </c>
    </row>
    <row r="3212" spans="1:2">
      <c r="A3212">
        <v>6028027</v>
      </c>
      <c r="B3212" t="s">
        <v>5965</v>
      </c>
    </row>
    <row r="3213" spans="1:2">
      <c r="A3213">
        <v>6028028</v>
      </c>
      <c r="B3213" t="s">
        <v>5966</v>
      </c>
    </row>
    <row r="3214" spans="1:2">
      <c r="A3214">
        <v>6028029</v>
      </c>
      <c r="B3214" t="s">
        <v>5967</v>
      </c>
    </row>
    <row r="3215" spans="1:2">
      <c r="A3215">
        <v>6028031</v>
      </c>
      <c r="B3215" t="s">
        <v>5968</v>
      </c>
    </row>
    <row r="3216" spans="1:2">
      <c r="A3216">
        <v>6028032</v>
      </c>
      <c r="B3216" t="s">
        <v>5969</v>
      </c>
    </row>
    <row r="3217" spans="1:2">
      <c r="A3217">
        <v>6028033</v>
      </c>
      <c r="B3217" t="s">
        <v>5970</v>
      </c>
    </row>
    <row r="3218" spans="1:2">
      <c r="A3218">
        <v>6028034</v>
      </c>
      <c r="B3218" t="s">
        <v>6331</v>
      </c>
    </row>
    <row r="3219" spans="1:2">
      <c r="A3219">
        <v>6028034</v>
      </c>
      <c r="B3219" t="s">
        <v>5971</v>
      </c>
    </row>
    <row r="3220" spans="1:2">
      <c r="A3220">
        <v>6028035</v>
      </c>
      <c r="B3220" t="s">
        <v>5972</v>
      </c>
    </row>
    <row r="3221" spans="1:2">
      <c r="A3221">
        <v>6028036</v>
      </c>
      <c r="B3221" t="s">
        <v>5973</v>
      </c>
    </row>
    <row r="3222" spans="1:2">
      <c r="A3222">
        <v>6028037</v>
      </c>
      <c r="B3222" t="s">
        <v>5974</v>
      </c>
    </row>
    <row r="3223" spans="1:2">
      <c r="A3223">
        <v>6028038</v>
      </c>
      <c r="B3223" t="s">
        <v>5975</v>
      </c>
    </row>
    <row r="3224" spans="1:2">
      <c r="A3224">
        <v>6028041</v>
      </c>
      <c r="B3224" t="s">
        <v>5976</v>
      </c>
    </row>
    <row r="3225" spans="1:2">
      <c r="A3225">
        <v>6028042</v>
      </c>
      <c r="B3225" t="s">
        <v>5977</v>
      </c>
    </row>
    <row r="3226" spans="1:2">
      <c r="A3226">
        <v>6028043</v>
      </c>
      <c r="B3226" t="s">
        <v>5978</v>
      </c>
    </row>
    <row r="3227" spans="1:2">
      <c r="A3227">
        <v>6028044</v>
      </c>
      <c r="B3227" t="s">
        <v>8199</v>
      </c>
    </row>
    <row r="3228" spans="1:2">
      <c r="A3228">
        <v>6028045</v>
      </c>
      <c r="B3228" t="s">
        <v>6332</v>
      </c>
    </row>
    <row r="3229" spans="1:2">
      <c r="A3229">
        <v>6028045</v>
      </c>
      <c r="B3229" t="s">
        <v>5979</v>
      </c>
    </row>
    <row r="3230" spans="1:2">
      <c r="A3230">
        <v>6028045</v>
      </c>
      <c r="B3230" t="s">
        <v>5980</v>
      </c>
    </row>
    <row r="3231" spans="1:2">
      <c r="A3231">
        <v>6028046</v>
      </c>
      <c r="B3231" t="s">
        <v>6333</v>
      </c>
    </row>
    <row r="3232" spans="1:2">
      <c r="A3232">
        <v>6028046</v>
      </c>
      <c r="B3232" t="s">
        <v>8200</v>
      </c>
    </row>
    <row r="3233" spans="1:2">
      <c r="A3233">
        <v>6028047</v>
      </c>
      <c r="B3233" t="s">
        <v>5981</v>
      </c>
    </row>
    <row r="3234" spans="1:2">
      <c r="A3234">
        <v>6028048</v>
      </c>
      <c r="B3234" t="s">
        <v>6334</v>
      </c>
    </row>
    <row r="3235" spans="1:2">
      <c r="A3235">
        <v>6028048</v>
      </c>
      <c r="B3235" t="s">
        <v>5982</v>
      </c>
    </row>
    <row r="3236" spans="1:2">
      <c r="A3236">
        <v>6028051</v>
      </c>
      <c r="B3236" t="s">
        <v>5983</v>
      </c>
    </row>
    <row r="3237" spans="1:2">
      <c r="A3237">
        <v>6028052</v>
      </c>
      <c r="B3237" t="s">
        <v>8201</v>
      </c>
    </row>
    <row r="3238" spans="1:2">
      <c r="A3238">
        <v>6028053</v>
      </c>
      <c r="B3238" t="s">
        <v>5984</v>
      </c>
    </row>
    <row r="3239" spans="1:2">
      <c r="A3239">
        <v>6028054</v>
      </c>
      <c r="B3239" t="s">
        <v>5985</v>
      </c>
    </row>
    <row r="3240" spans="1:2">
      <c r="A3240">
        <v>6028055</v>
      </c>
      <c r="B3240" t="s">
        <v>5986</v>
      </c>
    </row>
    <row r="3241" spans="1:2">
      <c r="A3241">
        <v>6028056</v>
      </c>
      <c r="B3241" t="s">
        <v>6335</v>
      </c>
    </row>
    <row r="3242" spans="1:2">
      <c r="A3242">
        <v>6028056</v>
      </c>
      <c r="B3242" t="s">
        <v>8202</v>
      </c>
    </row>
    <row r="3243" spans="1:2">
      <c r="A3243">
        <v>6028057</v>
      </c>
      <c r="B3243" t="s">
        <v>5987</v>
      </c>
    </row>
    <row r="3244" spans="1:2">
      <c r="A3244">
        <v>6028058</v>
      </c>
      <c r="B3244" t="s">
        <v>6336</v>
      </c>
    </row>
    <row r="3245" spans="1:2">
      <c r="A3245">
        <v>6028058</v>
      </c>
      <c r="B3245" t="s">
        <v>8203</v>
      </c>
    </row>
    <row r="3246" spans="1:2">
      <c r="A3246">
        <v>6028061</v>
      </c>
      <c r="B3246" t="s">
        <v>5988</v>
      </c>
    </row>
    <row r="3247" spans="1:2">
      <c r="A3247">
        <v>6028062</v>
      </c>
      <c r="B3247" t="s">
        <v>6337</v>
      </c>
    </row>
    <row r="3248" spans="1:2">
      <c r="A3248">
        <v>6028062</v>
      </c>
      <c r="B3248" t="s">
        <v>5989</v>
      </c>
    </row>
    <row r="3249" spans="1:2">
      <c r="A3249">
        <v>6028062</v>
      </c>
      <c r="B3249" t="s">
        <v>8204</v>
      </c>
    </row>
    <row r="3250" spans="1:2">
      <c r="A3250">
        <v>6028063</v>
      </c>
      <c r="B3250" t="s">
        <v>5990</v>
      </c>
    </row>
    <row r="3251" spans="1:2">
      <c r="A3251">
        <v>6028064</v>
      </c>
      <c r="B3251" t="s">
        <v>6338</v>
      </c>
    </row>
    <row r="3252" spans="1:2">
      <c r="A3252">
        <v>6028064</v>
      </c>
      <c r="B3252" t="s">
        <v>8205</v>
      </c>
    </row>
    <row r="3253" spans="1:2">
      <c r="A3253">
        <v>6028065</v>
      </c>
      <c r="B3253" t="s">
        <v>6339</v>
      </c>
    </row>
    <row r="3254" spans="1:2">
      <c r="A3254">
        <v>6028065</v>
      </c>
      <c r="B3254" t="s">
        <v>8206</v>
      </c>
    </row>
    <row r="3255" spans="1:2">
      <c r="A3255">
        <v>6028066</v>
      </c>
      <c r="B3255" t="s">
        <v>8207</v>
      </c>
    </row>
    <row r="3256" spans="1:2">
      <c r="A3256">
        <v>6028067</v>
      </c>
      <c r="B3256" t="s">
        <v>5991</v>
      </c>
    </row>
    <row r="3257" spans="1:2">
      <c r="A3257">
        <v>6028068</v>
      </c>
      <c r="B3257" t="s">
        <v>5992</v>
      </c>
    </row>
    <row r="3258" spans="1:2">
      <c r="A3258">
        <v>6028071</v>
      </c>
      <c r="B3258" t="s">
        <v>5993</v>
      </c>
    </row>
    <row r="3259" spans="1:2">
      <c r="A3259">
        <v>6028072</v>
      </c>
      <c r="B3259" t="s">
        <v>6340</v>
      </c>
    </row>
    <row r="3260" spans="1:2">
      <c r="A3260">
        <v>6028072</v>
      </c>
      <c r="B3260" t="s">
        <v>5994</v>
      </c>
    </row>
    <row r="3261" spans="1:2">
      <c r="A3261">
        <v>6028072</v>
      </c>
      <c r="B3261" t="s">
        <v>8208</v>
      </c>
    </row>
    <row r="3262" spans="1:2">
      <c r="A3262">
        <v>6028073</v>
      </c>
      <c r="B3262" t="s">
        <v>6341</v>
      </c>
    </row>
    <row r="3263" spans="1:2">
      <c r="A3263">
        <v>6028073</v>
      </c>
      <c r="B3263" t="s">
        <v>5995</v>
      </c>
    </row>
    <row r="3264" spans="1:2">
      <c r="A3264">
        <v>6028074</v>
      </c>
      <c r="B3264" t="s">
        <v>5996</v>
      </c>
    </row>
    <row r="3265" spans="1:2">
      <c r="A3265">
        <v>6028075</v>
      </c>
      <c r="B3265" t="s">
        <v>5997</v>
      </c>
    </row>
    <row r="3266" spans="1:2">
      <c r="A3266">
        <v>6028076</v>
      </c>
      <c r="B3266" t="s">
        <v>6342</v>
      </c>
    </row>
    <row r="3267" spans="1:2">
      <c r="A3267">
        <v>6028076</v>
      </c>
      <c r="B3267" t="s">
        <v>8209</v>
      </c>
    </row>
    <row r="3268" spans="1:2">
      <c r="A3268">
        <v>6028077</v>
      </c>
      <c r="B3268" t="s">
        <v>5998</v>
      </c>
    </row>
    <row r="3269" spans="1:2">
      <c r="A3269">
        <v>6028101</v>
      </c>
      <c r="B3269" t="s">
        <v>5999</v>
      </c>
    </row>
    <row r="3270" spans="1:2">
      <c r="A3270">
        <v>6028102</v>
      </c>
      <c r="B3270" t="s">
        <v>6000</v>
      </c>
    </row>
    <row r="3271" spans="1:2">
      <c r="A3271">
        <v>6028103</v>
      </c>
      <c r="B3271" t="s">
        <v>8210</v>
      </c>
    </row>
    <row r="3272" spans="1:2">
      <c r="A3272">
        <v>6028104</v>
      </c>
      <c r="B3272" t="s">
        <v>6001</v>
      </c>
    </row>
    <row r="3273" spans="1:2">
      <c r="A3273">
        <v>6028105</v>
      </c>
      <c r="B3273" t="s">
        <v>6002</v>
      </c>
    </row>
    <row r="3274" spans="1:2">
      <c r="A3274">
        <v>6028106</v>
      </c>
      <c r="B3274" t="s">
        <v>6003</v>
      </c>
    </row>
    <row r="3275" spans="1:2">
      <c r="A3275">
        <v>6028107</v>
      </c>
      <c r="B3275" t="s">
        <v>6004</v>
      </c>
    </row>
    <row r="3276" spans="1:2">
      <c r="A3276">
        <v>6028108</v>
      </c>
      <c r="B3276" t="s">
        <v>6005</v>
      </c>
    </row>
    <row r="3277" spans="1:2">
      <c r="A3277">
        <v>6028109</v>
      </c>
      <c r="B3277" t="s">
        <v>6006</v>
      </c>
    </row>
    <row r="3278" spans="1:2">
      <c r="A3278">
        <v>6028111</v>
      </c>
      <c r="B3278" t="s">
        <v>8211</v>
      </c>
    </row>
    <row r="3279" spans="1:2">
      <c r="A3279">
        <v>6028112</v>
      </c>
      <c r="B3279" t="s">
        <v>8212</v>
      </c>
    </row>
    <row r="3280" spans="1:2">
      <c r="A3280">
        <v>6028113</v>
      </c>
      <c r="B3280" t="s">
        <v>6007</v>
      </c>
    </row>
    <row r="3281" spans="1:2">
      <c r="A3281">
        <v>6028114</v>
      </c>
      <c r="B3281" t="s">
        <v>6343</v>
      </c>
    </row>
    <row r="3282" spans="1:2">
      <c r="A3282">
        <v>6028114</v>
      </c>
      <c r="B3282" t="s">
        <v>6008</v>
      </c>
    </row>
    <row r="3283" spans="1:2">
      <c r="A3283">
        <v>6028115</v>
      </c>
      <c r="B3283" t="s">
        <v>6009</v>
      </c>
    </row>
    <row r="3284" spans="1:2">
      <c r="A3284">
        <v>6028116</v>
      </c>
      <c r="B3284" t="s">
        <v>6010</v>
      </c>
    </row>
    <row r="3285" spans="1:2">
      <c r="A3285">
        <v>6028117</v>
      </c>
      <c r="B3285" t="s">
        <v>6011</v>
      </c>
    </row>
    <row r="3286" spans="1:2">
      <c r="A3286">
        <v>6028118</v>
      </c>
      <c r="B3286" t="s">
        <v>6344</v>
      </c>
    </row>
    <row r="3287" spans="1:2">
      <c r="A3287">
        <v>6028118</v>
      </c>
      <c r="B3287" t="s">
        <v>6012</v>
      </c>
    </row>
    <row r="3288" spans="1:2">
      <c r="A3288">
        <v>6028119</v>
      </c>
      <c r="B3288" t="s">
        <v>6345</v>
      </c>
    </row>
    <row r="3289" spans="1:2">
      <c r="A3289">
        <v>6028119</v>
      </c>
      <c r="B3289" t="s">
        <v>6013</v>
      </c>
    </row>
    <row r="3290" spans="1:2">
      <c r="A3290">
        <v>6028119</v>
      </c>
      <c r="B3290" t="s">
        <v>8213</v>
      </c>
    </row>
    <row r="3291" spans="1:2">
      <c r="A3291">
        <v>6028121</v>
      </c>
      <c r="B3291" t="s">
        <v>6014</v>
      </c>
    </row>
    <row r="3292" spans="1:2">
      <c r="A3292">
        <v>6028122</v>
      </c>
      <c r="B3292" t="s">
        <v>6015</v>
      </c>
    </row>
    <row r="3293" spans="1:2">
      <c r="A3293">
        <v>6028123</v>
      </c>
      <c r="B3293" t="s">
        <v>6016</v>
      </c>
    </row>
    <row r="3294" spans="1:2">
      <c r="A3294">
        <v>6028124</v>
      </c>
      <c r="B3294" t="s">
        <v>6017</v>
      </c>
    </row>
    <row r="3295" spans="1:2">
      <c r="A3295">
        <v>6028125</v>
      </c>
      <c r="B3295" t="s">
        <v>6346</v>
      </c>
    </row>
    <row r="3296" spans="1:2">
      <c r="A3296">
        <v>6028125</v>
      </c>
      <c r="B3296" t="s">
        <v>8214</v>
      </c>
    </row>
    <row r="3297" spans="1:2">
      <c r="A3297">
        <v>6028126</v>
      </c>
      <c r="B3297" t="s">
        <v>6018</v>
      </c>
    </row>
    <row r="3298" spans="1:2">
      <c r="A3298">
        <v>6028127</v>
      </c>
      <c r="B3298" t="s">
        <v>6019</v>
      </c>
    </row>
    <row r="3299" spans="1:2">
      <c r="A3299">
        <v>6028128</v>
      </c>
      <c r="B3299" t="s">
        <v>8215</v>
      </c>
    </row>
    <row r="3300" spans="1:2">
      <c r="A3300">
        <v>6028131</v>
      </c>
      <c r="B3300" t="s">
        <v>6020</v>
      </c>
    </row>
    <row r="3301" spans="1:2">
      <c r="A3301">
        <v>6028132</v>
      </c>
      <c r="B3301" t="s">
        <v>6021</v>
      </c>
    </row>
    <row r="3302" spans="1:2">
      <c r="A3302">
        <v>6028133</v>
      </c>
      <c r="B3302" t="s">
        <v>6022</v>
      </c>
    </row>
    <row r="3303" spans="1:2">
      <c r="A3303">
        <v>6028134</v>
      </c>
      <c r="B3303" t="s">
        <v>6347</v>
      </c>
    </row>
    <row r="3304" spans="1:2">
      <c r="A3304">
        <v>6028134</v>
      </c>
      <c r="B3304" t="s">
        <v>8216</v>
      </c>
    </row>
    <row r="3305" spans="1:2">
      <c r="A3305">
        <v>6028135</v>
      </c>
      <c r="B3305" t="s">
        <v>8217</v>
      </c>
    </row>
    <row r="3306" spans="1:2">
      <c r="A3306">
        <v>6028136</v>
      </c>
      <c r="B3306" t="s">
        <v>6023</v>
      </c>
    </row>
    <row r="3307" spans="1:2">
      <c r="A3307">
        <v>6028137</v>
      </c>
      <c r="B3307" t="s">
        <v>6348</v>
      </c>
    </row>
    <row r="3308" spans="1:2">
      <c r="A3308">
        <v>6028138</v>
      </c>
      <c r="B3308" t="s">
        <v>6024</v>
      </c>
    </row>
    <row r="3309" spans="1:2">
      <c r="A3309">
        <v>6028139</v>
      </c>
      <c r="B3309" t="s">
        <v>6025</v>
      </c>
    </row>
    <row r="3310" spans="1:2">
      <c r="A3310">
        <v>6028141</v>
      </c>
      <c r="B3310" t="s">
        <v>6026</v>
      </c>
    </row>
    <row r="3311" spans="1:2">
      <c r="A3311">
        <v>6028142</v>
      </c>
      <c r="B3311" t="s">
        <v>6027</v>
      </c>
    </row>
    <row r="3312" spans="1:2">
      <c r="A3312">
        <v>6028143</v>
      </c>
      <c r="B3312" t="s">
        <v>6349</v>
      </c>
    </row>
    <row r="3313" spans="1:2">
      <c r="A3313">
        <v>6028144</v>
      </c>
      <c r="B3313" t="s">
        <v>6028</v>
      </c>
    </row>
    <row r="3314" spans="1:2">
      <c r="A3314">
        <v>6028145</v>
      </c>
      <c r="B3314" t="s">
        <v>6029</v>
      </c>
    </row>
    <row r="3315" spans="1:2">
      <c r="A3315">
        <v>6028146</v>
      </c>
      <c r="B3315" t="s">
        <v>6030</v>
      </c>
    </row>
    <row r="3316" spans="1:2">
      <c r="A3316">
        <v>6028147</v>
      </c>
      <c r="B3316" t="s">
        <v>6031</v>
      </c>
    </row>
    <row r="3317" spans="1:2">
      <c r="A3317">
        <v>6028148</v>
      </c>
      <c r="B3317" t="s">
        <v>6032</v>
      </c>
    </row>
    <row r="3318" spans="1:2">
      <c r="A3318">
        <v>6028151</v>
      </c>
      <c r="B3318" t="s">
        <v>6033</v>
      </c>
    </row>
    <row r="3319" spans="1:2">
      <c r="A3319">
        <v>6028152</v>
      </c>
      <c r="B3319" t="s">
        <v>6034</v>
      </c>
    </row>
    <row r="3320" spans="1:2">
      <c r="A3320">
        <v>6028153</v>
      </c>
      <c r="B3320" t="s">
        <v>6035</v>
      </c>
    </row>
    <row r="3321" spans="1:2">
      <c r="A3321">
        <v>6028154</v>
      </c>
      <c r="B3321" t="s">
        <v>6350</v>
      </c>
    </row>
    <row r="3322" spans="1:2">
      <c r="A3322">
        <v>6028154</v>
      </c>
      <c r="B3322" t="s">
        <v>8218</v>
      </c>
    </row>
    <row r="3323" spans="1:2">
      <c r="A3323">
        <v>6028155</v>
      </c>
      <c r="B3323" t="s">
        <v>6036</v>
      </c>
    </row>
    <row r="3324" spans="1:2">
      <c r="A3324">
        <v>6028156</v>
      </c>
      <c r="B3324" t="s">
        <v>6037</v>
      </c>
    </row>
    <row r="3325" spans="1:2">
      <c r="A3325">
        <v>6028157</v>
      </c>
      <c r="B3325" t="s">
        <v>6038</v>
      </c>
    </row>
    <row r="3326" spans="1:2">
      <c r="A3326">
        <v>6028158</v>
      </c>
      <c r="B3326" t="s">
        <v>6039</v>
      </c>
    </row>
    <row r="3327" spans="1:2">
      <c r="A3327">
        <v>6028161</v>
      </c>
      <c r="B3327" t="s">
        <v>6040</v>
      </c>
    </row>
    <row r="3328" spans="1:2">
      <c r="A3328">
        <v>6028162</v>
      </c>
      <c r="B3328" t="s">
        <v>6041</v>
      </c>
    </row>
    <row r="3329" spans="1:2">
      <c r="A3329">
        <v>6028163</v>
      </c>
      <c r="B3329" t="s">
        <v>6042</v>
      </c>
    </row>
    <row r="3330" spans="1:2">
      <c r="A3330">
        <v>6028164</v>
      </c>
      <c r="B3330" t="s">
        <v>6043</v>
      </c>
    </row>
    <row r="3331" spans="1:2">
      <c r="A3331">
        <v>6028165</v>
      </c>
      <c r="B3331" t="s">
        <v>6044</v>
      </c>
    </row>
    <row r="3332" spans="1:2">
      <c r="A3332">
        <v>6028166</v>
      </c>
      <c r="B3332" t="s">
        <v>6045</v>
      </c>
    </row>
    <row r="3333" spans="1:2">
      <c r="A3333">
        <v>6028167</v>
      </c>
      <c r="B3333" t="s">
        <v>6046</v>
      </c>
    </row>
    <row r="3334" spans="1:2">
      <c r="A3334">
        <v>6028168</v>
      </c>
      <c r="B3334" t="s">
        <v>6047</v>
      </c>
    </row>
    <row r="3335" spans="1:2">
      <c r="A3335">
        <v>6028169</v>
      </c>
      <c r="B3335" t="s">
        <v>6048</v>
      </c>
    </row>
    <row r="3336" spans="1:2">
      <c r="A3336">
        <v>6028171</v>
      </c>
      <c r="B3336" t="s">
        <v>6049</v>
      </c>
    </row>
    <row r="3337" spans="1:2">
      <c r="A3337">
        <v>6028172</v>
      </c>
      <c r="B3337" t="s">
        <v>6050</v>
      </c>
    </row>
    <row r="3338" spans="1:2">
      <c r="A3338">
        <v>6028173</v>
      </c>
      <c r="B3338" t="s">
        <v>6051</v>
      </c>
    </row>
    <row r="3339" spans="1:2">
      <c r="A3339">
        <v>6028174</v>
      </c>
      <c r="B3339" t="s">
        <v>6052</v>
      </c>
    </row>
    <row r="3340" spans="1:2">
      <c r="A3340">
        <v>6028175</v>
      </c>
      <c r="B3340" t="s">
        <v>6053</v>
      </c>
    </row>
    <row r="3341" spans="1:2">
      <c r="A3341">
        <v>6028176</v>
      </c>
      <c r="B3341" t="s">
        <v>6054</v>
      </c>
    </row>
    <row r="3342" spans="1:2">
      <c r="A3342">
        <v>6028177</v>
      </c>
      <c r="B3342" t="s">
        <v>6055</v>
      </c>
    </row>
    <row r="3343" spans="1:2">
      <c r="A3343">
        <v>6028178</v>
      </c>
      <c r="B3343" t="s">
        <v>6056</v>
      </c>
    </row>
    <row r="3344" spans="1:2">
      <c r="A3344">
        <v>6028179</v>
      </c>
      <c r="B3344" t="s">
        <v>6057</v>
      </c>
    </row>
    <row r="3345" spans="1:2">
      <c r="A3345">
        <v>6028201</v>
      </c>
      <c r="B3345" t="s">
        <v>8219</v>
      </c>
    </row>
    <row r="3346" spans="1:2">
      <c r="A3346">
        <v>6028202</v>
      </c>
      <c r="B3346" t="s">
        <v>6351</v>
      </c>
    </row>
    <row r="3347" spans="1:2">
      <c r="A3347">
        <v>6028202</v>
      </c>
      <c r="B3347" t="s">
        <v>8220</v>
      </c>
    </row>
    <row r="3348" spans="1:2">
      <c r="A3348">
        <v>6028203</v>
      </c>
      <c r="B3348" t="s">
        <v>6058</v>
      </c>
    </row>
    <row r="3349" spans="1:2">
      <c r="A3349">
        <v>6028204</v>
      </c>
      <c r="B3349" t="s">
        <v>6059</v>
      </c>
    </row>
    <row r="3350" spans="1:2">
      <c r="A3350">
        <v>6028205</v>
      </c>
      <c r="B3350" t="s">
        <v>6060</v>
      </c>
    </row>
    <row r="3351" spans="1:2">
      <c r="A3351">
        <v>6028206</v>
      </c>
      <c r="B3351" t="s">
        <v>6061</v>
      </c>
    </row>
    <row r="3352" spans="1:2">
      <c r="A3352">
        <v>6028207</v>
      </c>
      <c r="B3352" t="s">
        <v>6062</v>
      </c>
    </row>
    <row r="3353" spans="1:2">
      <c r="A3353">
        <v>6028208</v>
      </c>
      <c r="B3353" t="s">
        <v>6063</v>
      </c>
    </row>
    <row r="3354" spans="1:2">
      <c r="A3354">
        <v>6028209</v>
      </c>
      <c r="B3354" t="s">
        <v>6064</v>
      </c>
    </row>
    <row r="3355" spans="1:2">
      <c r="A3355">
        <v>6028211</v>
      </c>
      <c r="B3355" t="s">
        <v>6065</v>
      </c>
    </row>
    <row r="3356" spans="1:2">
      <c r="A3356">
        <v>6028212</v>
      </c>
      <c r="B3356" t="s">
        <v>6066</v>
      </c>
    </row>
    <row r="3357" spans="1:2">
      <c r="A3357">
        <v>6028213</v>
      </c>
      <c r="B3357" t="s">
        <v>6067</v>
      </c>
    </row>
    <row r="3358" spans="1:2">
      <c r="A3358">
        <v>6028214</v>
      </c>
      <c r="B3358" t="s">
        <v>6068</v>
      </c>
    </row>
    <row r="3359" spans="1:2">
      <c r="A3359">
        <v>6028215</v>
      </c>
      <c r="B3359" t="s">
        <v>6069</v>
      </c>
    </row>
    <row r="3360" spans="1:2">
      <c r="A3360">
        <v>6028216</v>
      </c>
      <c r="B3360" t="s">
        <v>6070</v>
      </c>
    </row>
    <row r="3361" spans="1:2">
      <c r="A3361">
        <v>6028217</v>
      </c>
      <c r="B3361" t="s">
        <v>6071</v>
      </c>
    </row>
    <row r="3362" spans="1:2">
      <c r="A3362">
        <v>6028218</v>
      </c>
      <c r="B3362" t="s">
        <v>6072</v>
      </c>
    </row>
    <row r="3363" spans="1:2">
      <c r="A3363">
        <v>6028221</v>
      </c>
      <c r="B3363" t="s">
        <v>6073</v>
      </c>
    </row>
    <row r="3364" spans="1:2">
      <c r="A3364">
        <v>6028222</v>
      </c>
      <c r="B3364" t="s">
        <v>6074</v>
      </c>
    </row>
    <row r="3365" spans="1:2">
      <c r="A3365">
        <v>6028223</v>
      </c>
      <c r="B3365" t="s">
        <v>6075</v>
      </c>
    </row>
    <row r="3366" spans="1:2">
      <c r="A3366">
        <v>6028224</v>
      </c>
      <c r="B3366" t="s">
        <v>6076</v>
      </c>
    </row>
    <row r="3367" spans="1:2">
      <c r="A3367">
        <v>6028225</v>
      </c>
      <c r="B3367" t="s">
        <v>6077</v>
      </c>
    </row>
    <row r="3368" spans="1:2">
      <c r="A3368">
        <v>6028226</v>
      </c>
      <c r="B3368" t="s">
        <v>6078</v>
      </c>
    </row>
    <row r="3369" spans="1:2">
      <c r="A3369">
        <v>6028227</v>
      </c>
      <c r="B3369" t="s">
        <v>6352</v>
      </c>
    </row>
    <row r="3370" spans="1:2">
      <c r="A3370">
        <v>6028227</v>
      </c>
      <c r="B3370" t="s">
        <v>6079</v>
      </c>
    </row>
    <row r="3371" spans="1:2">
      <c r="A3371">
        <v>6028228</v>
      </c>
      <c r="B3371" t="s">
        <v>6080</v>
      </c>
    </row>
    <row r="3372" spans="1:2">
      <c r="A3372">
        <v>6028231</v>
      </c>
      <c r="B3372" t="s">
        <v>6081</v>
      </c>
    </row>
    <row r="3373" spans="1:2">
      <c r="A3373">
        <v>6028232</v>
      </c>
      <c r="B3373" t="s">
        <v>6082</v>
      </c>
    </row>
    <row r="3374" spans="1:2">
      <c r="A3374">
        <v>6028233</v>
      </c>
      <c r="B3374" t="s">
        <v>6083</v>
      </c>
    </row>
    <row r="3375" spans="1:2">
      <c r="A3375">
        <v>6028234</v>
      </c>
      <c r="B3375" t="s">
        <v>6084</v>
      </c>
    </row>
    <row r="3376" spans="1:2">
      <c r="A3376">
        <v>6028235</v>
      </c>
      <c r="B3376" t="s">
        <v>6085</v>
      </c>
    </row>
    <row r="3377" spans="1:2">
      <c r="A3377">
        <v>6028236</v>
      </c>
      <c r="B3377" t="s">
        <v>6086</v>
      </c>
    </row>
    <row r="3378" spans="1:2">
      <c r="A3378">
        <v>6028237</v>
      </c>
      <c r="B3378" t="s">
        <v>6087</v>
      </c>
    </row>
    <row r="3379" spans="1:2">
      <c r="A3379">
        <v>6028238</v>
      </c>
      <c r="B3379" t="s">
        <v>6088</v>
      </c>
    </row>
    <row r="3380" spans="1:2">
      <c r="A3380">
        <v>6028239</v>
      </c>
      <c r="B3380" t="s">
        <v>6089</v>
      </c>
    </row>
    <row r="3381" spans="1:2">
      <c r="A3381">
        <v>6028241</v>
      </c>
      <c r="B3381" t="s">
        <v>6090</v>
      </c>
    </row>
    <row r="3382" spans="1:2">
      <c r="A3382">
        <v>6028242</v>
      </c>
      <c r="B3382" t="s">
        <v>6091</v>
      </c>
    </row>
    <row r="3383" spans="1:2">
      <c r="A3383">
        <v>6028243</v>
      </c>
      <c r="B3383" t="s">
        <v>6092</v>
      </c>
    </row>
    <row r="3384" spans="1:2">
      <c r="A3384">
        <v>6028244</v>
      </c>
      <c r="B3384" t="s">
        <v>6353</v>
      </c>
    </row>
    <row r="3385" spans="1:2">
      <c r="A3385">
        <v>6028244</v>
      </c>
      <c r="B3385" t="s">
        <v>6093</v>
      </c>
    </row>
    <row r="3386" spans="1:2">
      <c r="A3386">
        <v>6028244</v>
      </c>
      <c r="B3386" t="s">
        <v>8221</v>
      </c>
    </row>
    <row r="3387" spans="1:2">
      <c r="A3387">
        <v>6028245</v>
      </c>
      <c r="B3387" t="s">
        <v>6094</v>
      </c>
    </row>
    <row r="3388" spans="1:2">
      <c r="A3388">
        <v>6028246</v>
      </c>
      <c r="B3388" t="s">
        <v>6095</v>
      </c>
    </row>
    <row r="3389" spans="1:2">
      <c r="A3389">
        <v>6028247</v>
      </c>
      <c r="B3389" t="s">
        <v>6096</v>
      </c>
    </row>
    <row r="3390" spans="1:2">
      <c r="A3390">
        <v>6028248</v>
      </c>
      <c r="B3390" t="s">
        <v>6097</v>
      </c>
    </row>
    <row r="3391" spans="1:2">
      <c r="A3391">
        <v>6028251</v>
      </c>
      <c r="B3391" t="s">
        <v>6098</v>
      </c>
    </row>
    <row r="3392" spans="1:2">
      <c r="A3392">
        <v>6028252</v>
      </c>
      <c r="B3392" t="s">
        <v>6099</v>
      </c>
    </row>
    <row r="3393" spans="1:2">
      <c r="A3393">
        <v>6028253</v>
      </c>
      <c r="B3393" t="s">
        <v>6100</v>
      </c>
    </row>
    <row r="3394" spans="1:2">
      <c r="A3394">
        <v>6028254</v>
      </c>
      <c r="B3394" t="s">
        <v>6101</v>
      </c>
    </row>
    <row r="3395" spans="1:2">
      <c r="A3395">
        <v>6028255</v>
      </c>
      <c r="B3395" t="s">
        <v>6102</v>
      </c>
    </row>
    <row r="3396" spans="1:2">
      <c r="A3396">
        <v>6028256</v>
      </c>
      <c r="B3396" t="s">
        <v>6354</v>
      </c>
    </row>
    <row r="3397" spans="1:2">
      <c r="A3397">
        <v>6028256</v>
      </c>
      <c r="B3397" t="s">
        <v>8222</v>
      </c>
    </row>
    <row r="3398" spans="1:2">
      <c r="A3398">
        <v>6028257</v>
      </c>
      <c r="B3398" t="s">
        <v>6103</v>
      </c>
    </row>
    <row r="3399" spans="1:2">
      <c r="A3399">
        <v>6028258</v>
      </c>
      <c r="B3399" t="s">
        <v>6104</v>
      </c>
    </row>
    <row r="3400" spans="1:2">
      <c r="A3400">
        <v>6028259</v>
      </c>
      <c r="B3400" t="s">
        <v>6105</v>
      </c>
    </row>
    <row r="3401" spans="1:2">
      <c r="A3401">
        <v>6028261</v>
      </c>
      <c r="B3401" t="s">
        <v>6106</v>
      </c>
    </row>
    <row r="3402" spans="1:2">
      <c r="A3402">
        <v>6028262</v>
      </c>
      <c r="B3402" t="s">
        <v>6107</v>
      </c>
    </row>
    <row r="3403" spans="1:2">
      <c r="A3403">
        <v>6028263</v>
      </c>
      <c r="B3403" t="s">
        <v>6108</v>
      </c>
    </row>
    <row r="3404" spans="1:2">
      <c r="A3404">
        <v>6028264</v>
      </c>
      <c r="B3404" t="s">
        <v>6109</v>
      </c>
    </row>
    <row r="3405" spans="1:2">
      <c r="A3405">
        <v>6028265</v>
      </c>
      <c r="B3405" t="s">
        <v>6110</v>
      </c>
    </row>
    <row r="3406" spans="1:2">
      <c r="A3406">
        <v>6028266</v>
      </c>
      <c r="B3406" t="s">
        <v>6111</v>
      </c>
    </row>
    <row r="3407" spans="1:2">
      <c r="A3407">
        <v>6028267</v>
      </c>
      <c r="B3407" t="s">
        <v>6112</v>
      </c>
    </row>
    <row r="3408" spans="1:2">
      <c r="A3408">
        <v>6028268</v>
      </c>
      <c r="B3408" t="s">
        <v>6113</v>
      </c>
    </row>
    <row r="3409" spans="1:2">
      <c r="A3409">
        <v>6028271</v>
      </c>
      <c r="B3409" t="s">
        <v>6114</v>
      </c>
    </row>
    <row r="3410" spans="1:2">
      <c r="A3410">
        <v>6028272</v>
      </c>
      <c r="B3410" t="s">
        <v>6115</v>
      </c>
    </row>
    <row r="3411" spans="1:2">
      <c r="A3411">
        <v>6028273</v>
      </c>
      <c r="B3411" t="s">
        <v>6116</v>
      </c>
    </row>
    <row r="3412" spans="1:2">
      <c r="A3412">
        <v>6028274</v>
      </c>
      <c r="B3412" t="s">
        <v>6117</v>
      </c>
    </row>
    <row r="3413" spans="1:2">
      <c r="A3413">
        <v>6028275</v>
      </c>
      <c r="B3413" t="s">
        <v>6118</v>
      </c>
    </row>
    <row r="3414" spans="1:2">
      <c r="A3414">
        <v>6028276</v>
      </c>
      <c r="B3414" t="s">
        <v>6119</v>
      </c>
    </row>
    <row r="3415" spans="1:2">
      <c r="A3415">
        <v>6028277</v>
      </c>
      <c r="B3415" t="s">
        <v>6120</v>
      </c>
    </row>
    <row r="3416" spans="1:2">
      <c r="A3416">
        <v>6028278</v>
      </c>
      <c r="B3416" t="s">
        <v>6121</v>
      </c>
    </row>
    <row r="3417" spans="1:2">
      <c r="A3417">
        <v>6028279</v>
      </c>
      <c r="B3417" t="s">
        <v>6122</v>
      </c>
    </row>
    <row r="3418" spans="1:2">
      <c r="A3418">
        <v>6028281</v>
      </c>
      <c r="B3418" t="s">
        <v>6123</v>
      </c>
    </row>
    <row r="3419" spans="1:2">
      <c r="A3419">
        <v>6028282</v>
      </c>
      <c r="B3419" t="s">
        <v>6124</v>
      </c>
    </row>
    <row r="3420" spans="1:2">
      <c r="A3420">
        <v>6028283</v>
      </c>
      <c r="B3420" t="s">
        <v>6125</v>
      </c>
    </row>
    <row r="3421" spans="1:2">
      <c r="A3421">
        <v>6028284</v>
      </c>
      <c r="B3421" t="s">
        <v>6355</v>
      </c>
    </row>
    <row r="3422" spans="1:2">
      <c r="A3422">
        <v>6028285</v>
      </c>
      <c r="B3422" t="s">
        <v>6126</v>
      </c>
    </row>
    <row r="3423" spans="1:2">
      <c r="A3423">
        <v>6028286</v>
      </c>
      <c r="B3423" t="s">
        <v>8223</v>
      </c>
    </row>
    <row r="3424" spans="1:2">
      <c r="A3424">
        <v>6028287</v>
      </c>
      <c r="B3424" t="s">
        <v>6127</v>
      </c>
    </row>
    <row r="3425" spans="1:2">
      <c r="A3425">
        <v>6028288</v>
      </c>
      <c r="B3425" t="s">
        <v>6128</v>
      </c>
    </row>
    <row r="3426" spans="1:2">
      <c r="A3426">
        <v>6028291</v>
      </c>
      <c r="B3426" t="s">
        <v>6129</v>
      </c>
    </row>
    <row r="3427" spans="1:2">
      <c r="A3427">
        <v>6028292</v>
      </c>
      <c r="B3427" t="s">
        <v>6130</v>
      </c>
    </row>
    <row r="3428" spans="1:2">
      <c r="A3428">
        <v>6028293</v>
      </c>
      <c r="B3428" t="s">
        <v>6131</v>
      </c>
    </row>
    <row r="3429" spans="1:2">
      <c r="A3429">
        <v>6028294</v>
      </c>
      <c r="B3429" t="s">
        <v>6132</v>
      </c>
    </row>
    <row r="3430" spans="1:2">
      <c r="A3430">
        <v>6028295</v>
      </c>
      <c r="B3430" t="s">
        <v>6133</v>
      </c>
    </row>
    <row r="3431" spans="1:2">
      <c r="A3431">
        <v>6028296</v>
      </c>
      <c r="B3431" t="s">
        <v>6134</v>
      </c>
    </row>
    <row r="3432" spans="1:2">
      <c r="A3432">
        <v>6028297</v>
      </c>
      <c r="B3432" t="s">
        <v>6135</v>
      </c>
    </row>
    <row r="3433" spans="1:2">
      <c r="A3433">
        <v>6028298</v>
      </c>
      <c r="B3433" t="s">
        <v>6136</v>
      </c>
    </row>
    <row r="3434" spans="1:2">
      <c r="A3434">
        <v>6028299</v>
      </c>
      <c r="B3434" t="s">
        <v>6137</v>
      </c>
    </row>
    <row r="3435" spans="1:2">
      <c r="A3435">
        <v>6028301</v>
      </c>
      <c r="B3435" t="s">
        <v>6138</v>
      </c>
    </row>
    <row r="3436" spans="1:2">
      <c r="A3436">
        <v>6028302</v>
      </c>
      <c r="B3436" t="s">
        <v>6139</v>
      </c>
    </row>
    <row r="3437" spans="1:2">
      <c r="A3437">
        <v>6028303</v>
      </c>
      <c r="B3437" t="s">
        <v>6140</v>
      </c>
    </row>
    <row r="3438" spans="1:2">
      <c r="A3438">
        <v>6028304</v>
      </c>
      <c r="B3438" t="s">
        <v>6141</v>
      </c>
    </row>
    <row r="3439" spans="1:2">
      <c r="A3439">
        <v>6028305</v>
      </c>
      <c r="B3439" t="s">
        <v>6142</v>
      </c>
    </row>
    <row r="3440" spans="1:2">
      <c r="A3440">
        <v>6028306</v>
      </c>
      <c r="B3440" t="s">
        <v>6143</v>
      </c>
    </row>
    <row r="3441" spans="1:2">
      <c r="A3441">
        <v>6028307</v>
      </c>
      <c r="B3441" t="s">
        <v>6144</v>
      </c>
    </row>
    <row r="3442" spans="1:2">
      <c r="A3442">
        <v>6028308</v>
      </c>
      <c r="B3442" t="s">
        <v>6145</v>
      </c>
    </row>
    <row r="3443" spans="1:2">
      <c r="A3443">
        <v>6028311</v>
      </c>
      <c r="B3443" t="s">
        <v>6146</v>
      </c>
    </row>
    <row r="3444" spans="1:2">
      <c r="A3444">
        <v>6028312</v>
      </c>
      <c r="B3444" t="s">
        <v>6147</v>
      </c>
    </row>
    <row r="3445" spans="1:2">
      <c r="A3445">
        <v>6028313</v>
      </c>
      <c r="B3445" t="s">
        <v>6148</v>
      </c>
    </row>
    <row r="3446" spans="1:2">
      <c r="A3446">
        <v>6028314</v>
      </c>
      <c r="B3446" t="s">
        <v>6149</v>
      </c>
    </row>
    <row r="3447" spans="1:2">
      <c r="A3447">
        <v>6028315</v>
      </c>
      <c r="B3447" t="s">
        <v>6356</v>
      </c>
    </row>
    <row r="3448" spans="1:2">
      <c r="A3448">
        <v>6028315</v>
      </c>
      <c r="B3448" t="s">
        <v>8224</v>
      </c>
    </row>
    <row r="3449" spans="1:2">
      <c r="A3449">
        <v>6028316</v>
      </c>
      <c r="B3449" t="s">
        <v>6150</v>
      </c>
    </row>
    <row r="3450" spans="1:2">
      <c r="A3450">
        <v>6028317</v>
      </c>
      <c r="B3450" t="s">
        <v>6151</v>
      </c>
    </row>
    <row r="3451" spans="1:2">
      <c r="A3451">
        <v>6028318</v>
      </c>
      <c r="B3451" t="s">
        <v>6152</v>
      </c>
    </row>
    <row r="3452" spans="1:2">
      <c r="A3452">
        <v>6028319</v>
      </c>
      <c r="B3452" t="s">
        <v>6153</v>
      </c>
    </row>
    <row r="3453" spans="1:2">
      <c r="A3453">
        <v>6028321</v>
      </c>
      <c r="B3453" t="s">
        <v>6154</v>
      </c>
    </row>
    <row r="3454" spans="1:2">
      <c r="A3454">
        <v>6028322</v>
      </c>
      <c r="B3454" t="s">
        <v>6357</v>
      </c>
    </row>
    <row r="3455" spans="1:2">
      <c r="A3455">
        <v>6028322</v>
      </c>
      <c r="B3455" t="s">
        <v>6155</v>
      </c>
    </row>
    <row r="3456" spans="1:2">
      <c r="A3456">
        <v>6028323</v>
      </c>
      <c r="B3456" t="s">
        <v>6156</v>
      </c>
    </row>
    <row r="3457" spans="1:2">
      <c r="A3457">
        <v>6028324</v>
      </c>
      <c r="B3457" t="s">
        <v>6157</v>
      </c>
    </row>
    <row r="3458" spans="1:2">
      <c r="A3458">
        <v>6028325</v>
      </c>
      <c r="B3458" t="s">
        <v>6358</v>
      </c>
    </row>
    <row r="3459" spans="1:2">
      <c r="A3459">
        <v>6028325</v>
      </c>
      <c r="B3459" t="s">
        <v>6158</v>
      </c>
    </row>
    <row r="3460" spans="1:2">
      <c r="A3460">
        <v>6028326</v>
      </c>
      <c r="B3460" t="s">
        <v>6159</v>
      </c>
    </row>
    <row r="3461" spans="1:2">
      <c r="A3461">
        <v>6028327</v>
      </c>
      <c r="B3461" t="s">
        <v>6160</v>
      </c>
    </row>
    <row r="3462" spans="1:2">
      <c r="A3462">
        <v>6028331</v>
      </c>
      <c r="B3462" t="s">
        <v>6161</v>
      </c>
    </row>
    <row r="3463" spans="1:2">
      <c r="A3463">
        <v>6028332</v>
      </c>
      <c r="B3463" t="s">
        <v>6162</v>
      </c>
    </row>
    <row r="3464" spans="1:2">
      <c r="A3464">
        <v>6028333</v>
      </c>
      <c r="B3464" t="s">
        <v>6163</v>
      </c>
    </row>
    <row r="3465" spans="1:2">
      <c r="A3465">
        <v>6028334</v>
      </c>
      <c r="B3465" t="s">
        <v>6164</v>
      </c>
    </row>
    <row r="3466" spans="1:2">
      <c r="A3466">
        <v>6028335</v>
      </c>
      <c r="B3466" t="s">
        <v>6165</v>
      </c>
    </row>
    <row r="3467" spans="1:2">
      <c r="A3467">
        <v>6028336</v>
      </c>
      <c r="B3467" t="s">
        <v>6166</v>
      </c>
    </row>
    <row r="3468" spans="1:2">
      <c r="A3468">
        <v>6028337</v>
      </c>
      <c r="B3468" t="s">
        <v>6167</v>
      </c>
    </row>
    <row r="3469" spans="1:2">
      <c r="A3469">
        <v>6028338</v>
      </c>
      <c r="B3469" t="s">
        <v>6168</v>
      </c>
    </row>
    <row r="3470" spans="1:2">
      <c r="A3470">
        <v>6028341</v>
      </c>
      <c r="B3470" t="s">
        <v>6169</v>
      </c>
    </row>
    <row r="3471" spans="1:2">
      <c r="A3471">
        <v>6028342</v>
      </c>
      <c r="B3471" t="s">
        <v>6170</v>
      </c>
    </row>
    <row r="3472" spans="1:2">
      <c r="A3472">
        <v>6028343</v>
      </c>
      <c r="B3472" t="s">
        <v>6171</v>
      </c>
    </row>
    <row r="3473" spans="1:2">
      <c r="A3473">
        <v>6028344</v>
      </c>
      <c r="B3473" t="s">
        <v>6172</v>
      </c>
    </row>
    <row r="3474" spans="1:2">
      <c r="A3474">
        <v>6028345</v>
      </c>
      <c r="B3474" t="s">
        <v>6173</v>
      </c>
    </row>
    <row r="3475" spans="1:2">
      <c r="A3475">
        <v>6028346</v>
      </c>
      <c r="B3475" t="s">
        <v>6359</v>
      </c>
    </row>
    <row r="3476" spans="1:2">
      <c r="A3476">
        <v>6028346</v>
      </c>
      <c r="B3476" t="s">
        <v>8225</v>
      </c>
    </row>
    <row r="3477" spans="1:2">
      <c r="A3477">
        <v>6028347</v>
      </c>
      <c r="B3477" t="s">
        <v>6174</v>
      </c>
    </row>
    <row r="3478" spans="1:2">
      <c r="A3478">
        <v>6028348</v>
      </c>
      <c r="B3478" t="s">
        <v>6175</v>
      </c>
    </row>
    <row r="3479" spans="1:2">
      <c r="A3479">
        <v>6028351</v>
      </c>
      <c r="B3479" t="s">
        <v>6176</v>
      </c>
    </row>
    <row r="3480" spans="1:2">
      <c r="A3480">
        <v>6028352</v>
      </c>
      <c r="B3480" t="s">
        <v>6177</v>
      </c>
    </row>
    <row r="3481" spans="1:2">
      <c r="A3481">
        <v>6028353</v>
      </c>
      <c r="B3481" t="s">
        <v>6178</v>
      </c>
    </row>
    <row r="3482" spans="1:2">
      <c r="A3482">
        <v>6028354</v>
      </c>
      <c r="B3482" t="s">
        <v>6179</v>
      </c>
    </row>
    <row r="3483" spans="1:2">
      <c r="A3483">
        <v>6028355</v>
      </c>
      <c r="B3483" t="s">
        <v>6180</v>
      </c>
    </row>
    <row r="3484" spans="1:2">
      <c r="A3484">
        <v>6028356</v>
      </c>
      <c r="B3484" t="s">
        <v>2271</v>
      </c>
    </row>
    <row r="3485" spans="1:2">
      <c r="A3485">
        <v>6028357</v>
      </c>
      <c r="B3485" t="s">
        <v>2272</v>
      </c>
    </row>
    <row r="3486" spans="1:2">
      <c r="A3486">
        <v>6028358</v>
      </c>
      <c r="B3486" t="s">
        <v>2273</v>
      </c>
    </row>
    <row r="3487" spans="1:2">
      <c r="A3487">
        <v>6028359</v>
      </c>
      <c r="B3487" t="s">
        <v>2274</v>
      </c>
    </row>
    <row r="3488" spans="1:2">
      <c r="A3488">
        <v>6028361</v>
      </c>
      <c r="B3488" t="s">
        <v>2275</v>
      </c>
    </row>
    <row r="3489" spans="1:2">
      <c r="A3489">
        <v>6028362</v>
      </c>
      <c r="B3489" t="s">
        <v>6360</v>
      </c>
    </row>
    <row r="3490" spans="1:2">
      <c r="A3490">
        <v>6028362</v>
      </c>
      <c r="B3490" t="s">
        <v>2276</v>
      </c>
    </row>
    <row r="3491" spans="1:2">
      <c r="A3491">
        <v>6028362</v>
      </c>
      <c r="B3491" t="s">
        <v>2277</v>
      </c>
    </row>
    <row r="3492" spans="1:2">
      <c r="A3492">
        <v>6028362</v>
      </c>
      <c r="B3492" t="s">
        <v>8226</v>
      </c>
    </row>
    <row r="3493" spans="1:2">
      <c r="A3493">
        <v>6028363</v>
      </c>
      <c r="B3493" t="s">
        <v>6361</v>
      </c>
    </row>
    <row r="3494" spans="1:2">
      <c r="A3494">
        <v>6028363</v>
      </c>
      <c r="B3494" t="s">
        <v>2278</v>
      </c>
    </row>
    <row r="3495" spans="1:2">
      <c r="A3495">
        <v>6028364</v>
      </c>
      <c r="B3495" t="s">
        <v>6362</v>
      </c>
    </row>
    <row r="3496" spans="1:2">
      <c r="A3496">
        <v>6028364</v>
      </c>
      <c r="B3496" t="s">
        <v>8227</v>
      </c>
    </row>
    <row r="3497" spans="1:2">
      <c r="A3497">
        <v>6028365</v>
      </c>
      <c r="B3497" t="s">
        <v>2279</v>
      </c>
    </row>
    <row r="3498" spans="1:2">
      <c r="A3498">
        <v>6028366</v>
      </c>
      <c r="B3498" t="s">
        <v>2280</v>
      </c>
    </row>
    <row r="3499" spans="1:2">
      <c r="A3499">
        <v>6028367</v>
      </c>
      <c r="B3499" t="s">
        <v>2281</v>
      </c>
    </row>
    <row r="3500" spans="1:2">
      <c r="A3500">
        <v>6028368</v>
      </c>
      <c r="B3500" t="s">
        <v>6363</v>
      </c>
    </row>
    <row r="3501" spans="1:2">
      <c r="A3501">
        <v>6028368</v>
      </c>
      <c r="B3501" t="s">
        <v>2282</v>
      </c>
    </row>
    <row r="3502" spans="1:2">
      <c r="A3502">
        <v>6028368</v>
      </c>
      <c r="B3502" t="s">
        <v>2283</v>
      </c>
    </row>
    <row r="3503" spans="1:2">
      <c r="A3503">
        <v>6028368</v>
      </c>
      <c r="B3503" t="s">
        <v>2284</v>
      </c>
    </row>
    <row r="3504" spans="1:2">
      <c r="A3504">
        <v>6028368</v>
      </c>
      <c r="B3504" t="s">
        <v>2285</v>
      </c>
    </row>
    <row r="3505" spans="1:2">
      <c r="A3505">
        <v>6028368</v>
      </c>
      <c r="B3505" t="s">
        <v>2286</v>
      </c>
    </row>
    <row r="3506" spans="1:2">
      <c r="A3506">
        <v>6028368</v>
      </c>
      <c r="B3506" t="s">
        <v>2287</v>
      </c>
    </row>
    <row r="3507" spans="1:2">
      <c r="A3507">
        <v>6028368</v>
      </c>
      <c r="B3507" t="s">
        <v>8228</v>
      </c>
    </row>
    <row r="3508" spans="1:2">
      <c r="A3508">
        <v>6028369</v>
      </c>
      <c r="B3508" t="s">
        <v>2288</v>
      </c>
    </row>
    <row r="3509" spans="1:2">
      <c r="A3509">
        <v>6028371</v>
      </c>
      <c r="B3509" t="s">
        <v>8229</v>
      </c>
    </row>
    <row r="3510" spans="1:2">
      <c r="A3510">
        <v>6028372</v>
      </c>
      <c r="B3510" t="s">
        <v>2289</v>
      </c>
    </row>
    <row r="3511" spans="1:2">
      <c r="A3511">
        <v>6028373</v>
      </c>
      <c r="B3511" t="s">
        <v>2290</v>
      </c>
    </row>
    <row r="3512" spans="1:2">
      <c r="A3512">
        <v>6028374</v>
      </c>
      <c r="B3512" t="s">
        <v>6364</v>
      </c>
    </row>
    <row r="3513" spans="1:2">
      <c r="A3513">
        <v>6028374</v>
      </c>
      <c r="B3513" t="s">
        <v>2291</v>
      </c>
    </row>
    <row r="3514" spans="1:2">
      <c r="A3514">
        <v>6028374</v>
      </c>
      <c r="B3514" t="s">
        <v>2292</v>
      </c>
    </row>
    <row r="3515" spans="1:2">
      <c r="A3515">
        <v>6028374</v>
      </c>
      <c r="B3515" t="s">
        <v>2293</v>
      </c>
    </row>
    <row r="3516" spans="1:2">
      <c r="A3516">
        <v>6028374</v>
      </c>
      <c r="B3516" t="s">
        <v>2294</v>
      </c>
    </row>
    <row r="3517" spans="1:2">
      <c r="A3517">
        <v>6028374</v>
      </c>
      <c r="B3517" t="s">
        <v>2295</v>
      </c>
    </row>
    <row r="3518" spans="1:2">
      <c r="A3518">
        <v>6028374</v>
      </c>
      <c r="B3518" t="s">
        <v>2296</v>
      </c>
    </row>
    <row r="3519" spans="1:2">
      <c r="A3519">
        <v>6028374</v>
      </c>
      <c r="B3519" t="s">
        <v>8230</v>
      </c>
    </row>
    <row r="3520" spans="1:2">
      <c r="A3520">
        <v>6028375</v>
      </c>
      <c r="B3520" t="s">
        <v>2297</v>
      </c>
    </row>
    <row r="3521" spans="1:2">
      <c r="A3521">
        <v>6028376</v>
      </c>
      <c r="B3521" t="s">
        <v>2298</v>
      </c>
    </row>
    <row r="3522" spans="1:2">
      <c r="A3522">
        <v>6028377</v>
      </c>
      <c r="B3522" t="s">
        <v>2299</v>
      </c>
    </row>
    <row r="3523" spans="1:2">
      <c r="A3523">
        <v>6028381</v>
      </c>
      <c r="B3523" t="s">
        <v>2300</v>
      </c>
    </row>
    <row r="3524" spans="1:2">
      <c r="A3524">
        <v>6028382</v>
      </c>
      <c r="B3524" t="s">
        <v>2301</v>
      </c>
    </row>
    <row r="3525" spans="1:2">
      <c r="A3525">
        <v>6028383</v>
      </c>
      <c r="B3525" t="s">
        <v>2302</v>
      </c>
    </row>
    <row r="3526" spans="1:2">
      <c r="A3526">
        <v>6028384</v>
      </c>
      <c r="B3526" t="s">
        <v>2303</v>
      </c>
    </row>
    <row r="3527" spans="1:2">
      <c r="A3527">
        <v>6028385</v>
      </c>
      <c r="B3527" t="s">
        <v>2304</v>
      </c>
    </row>
    <row r="3528" spans="1:2">
      <c r="A3528">
        <v>6028386</v>
      </c>
      <c r="B3528" t="s">
        <v>2305</v>
      </c>
    </row>
    <row r="3529" spans="1:2">
      <c r="A3529">
        <v>6028387</v>
      </c>
      <c r="B3529" t="s">
        <v>2306</v>
      </c>
    </row>
    <row r="3530" spans="1:2">
      <c r="A3530">
        <v>6028391</v>
      </c>
      <c r="B3530" t="s">
        <v>6365</v>
      </c>
    </row>
    <row r="3531" spans="1:2">
      <c r="A3531">
        <v>6028391</v>
      </c>
      <c r="B3531" t="s">
        <v>2307</v>
      </c>
    </row>
    <row r="3532" spans="1:2">
      <c r="A3532">
        <v>6028392</v>
      </c>
      <c r="B3532" t="s">
        <v>6366</v>
      </c>
    </row>
    <row r="3533" spans="1:2">
      <c r="A3533">
        <v>6028392</v>
      </c>
      <c r="B3533" t="s">
        <v>2308</v>
      </c>
    </row>
    <row r="3534" spans="1:2">
      <c r="A3534">
        <v>6028392</v>
      </c>
      <c r="B3534" t="s">
        <v>2309</v>
      </c>
    </row>
    <row r="3535" spans="1:2">
      <c r="A3535">
        <v>6028392</v>
      </c>
      <c r="B3535" t="s">
        <v>8231</v>
      </c>
    </row>
    <row r="3536" spans="1:2">
      <c r="A3536">
        <v>6028393</v>
      </c>
      <c r="B3536" t="s">
        <v>2310</v>
      </c>
    </row>
    <row r="3537" spans="1:2">
      <c r="A3537">
        <v>6028394</v>
      </c>
      <c r="B3537" t="s">
        <v>2311</v>
      </c>
    </row>
    <row r="3538" spans="1:2">
      <c r="A3538">
        <v>6028395</v>
      </c>
      <c r="B3538" t="s">
        <v>2312</v>
      </c>
    </row>
    <row r="3539" spans="1:2">
      <c r="A3539">
        <v>6028401</v>
      </c>
      <c r="B3539" t="s">
        <v>2313</v>
      </c>
    </row>
    <row r="3540" spans="1:2">
      <c r="A3540">
        <v>6028402</v>
      </c>
      <c r="B3540" t="s">
        <v>2314</v>
      </c>
    </row>
    <row r="3541" spans="1:2">
      <c r="A3541">
        <v>6028403</v>
      </c>
      <c r="B3541" t="s">
        <v>2315</v>
      </c>
    </row>
    <row r="3542" spans="1:2">
      <c r="A3542">
        <v>6028404</v>
      </c>
      <c r="B3542" t="s">
        <v>2316</v>
      </c>
    </row>
    <row r="3543" spans="1:2">
      <c r="A3543">
        <v>6028405</v>
      </c>
      <c r="B3543" t="s">
        <v>6367</v>
      </c>
    </row>
    <row r="3544" spans="1:2">
      <c r="A3544">
        <v>6028405</v>
      </c>
      <c r="B3544" t="s">
        <v>2317</v>
      </c>
    </row>
    <row r="3545" spans="1:2">
      <c r="A3545">
        <v>6028406</v>
      </c>
      <c r="B3545" t="s">
        <v>2318</v>
      </c>
    </row>
    <row r="3546" spans="1:2">
      <c r="A3546">
        <v>6028407</v>
      </c>
      <c r="B3546" t="s">
        <v>2319</v>
      </c>
    </row>
    <row r="3547" spans="1:2">
      <c r="A3547">
        <v>6028408</v>
      </c>
      <c r="B3547" t="s">
        <v>2320</v>
      </c>
    </row>
    <row r="3548" spans="1:2">
      <c r="A3548">
        <v>6028409</v>
      </c>
      <c r="B3548" t="s">
        <v>2321</v>
      </c>
    </row>
    <row r="3549" spans="1:2">
      <c r="A3549">
        <v>6028411</v>
      </c>
      <c r="B3549" t="s">
        <v>2322</v>
      </c>
    </row>
    <row r="3550" spans="1:2">
      <c r="A3550">
        <v>6028412</v>
      </c>
      <c r="B3550" t="s">
        <v>2323</v>
      </c>
    </row>
    <row r="3551" spans="1:2">
      <c r="A3551">
        <v>6028413</v>
      </c>
      <c r="B3551" t="s">
        <v>2324</v>
      </c>
    </row>
    <row r="3552" spans="1:2">
      <c r="A3552">
        <v>6028414</v>
      </c>
      <c r="B3552" t="s">
        <v>6368</v>
      </c>
    </row>
    <row r="3553" spans="1:2">
      <c r="A3553">
        <v>6028414</v>
      </c>
      <c r="B3553" t="s">
        <v>2325</v>
      </c>
    </row>
    <row r="3554" spans="1:2">
      <c r="A3554">
        <v>6028414</v>
      </c>
      <c r="B3554" t="s">
        <v>8232</v>
      </c>
    </row>
    <row r="3555" spans="1:2">
      <c r="A3555">
        <v>6028415</v>
      </c>
      <c r="B3555" t="s">
        <v>2326</v>
      </c>
    </row>
    <row r="3556" spans="1:2">
      <c r="A3556">
        <v>6028416</v>
      </c>
      <c r="B3556" t="s">
        <v>2327</v>
      </c>
    </row>
    <row r="3557" spans="1:2">
      <c r="A3557">
        <v>6028417</v>
      </c>
      <c r="B3557" t="s">
        <v>2328</v>
      </c>
    </row>
    <row r="3558" spans="1:2">
      <c r="A3558">
        <v>6028418</v>
      </c>
      <c r="B3558" t="s">
        <v>2329</v>
      </c>
    </row>
    <row r="3559" spans="1:2">
      <c r="A3559">
        <v>6028421</v>
      </c>
      <c r="B3559" t="s">
        <v>2330</v>
      </c>
    </row>
    <row r="3560" spans="1:2">
      <c r="A3560">
        <v>6028422</v>
      </c>
      <c r="B3560" t="s">
        <v>2331</v>
      </c>
    </row>
    <row r="3561" spans="1:2">
      <c r="A3561">
        <v>6028423</v>
      </c>
      <c r="B3561" t="s">
        <v>2332</v>
      </c>
    </row>
    <row r="3562" spans="1:2">
      <c r="A3562">
        <v>6028424</v>
      </c>
      <c r="B3562" t="s">
        <v>2333</v>
      </c>
    </row>
    <row r="3563" spans="1:2">
      <c r="A3563">
        <v>6028425</v>
      </c>
      <c r="B3563" t="s">
        <v>2334</v>
      </c>
    </row>
    <row r="3564" spans="1:2">
      <c r="A3564">
        <v>6028426</v>
      </c>
      <c r="B3564" t="s">
        <v>2335</v>
      </c>
    </row>
    <row r="3565" spans="1:2">
      <c r="A3565">
        <v>6028427</v>
      </c>
      <c r="B3565" t="s">
        <v>2336</v>
      </c>
    </row>
    <row r="3566" spans="1:2">
      <c r="A3566">
        <v>6028428</v>
      </c>
      <c r="B3566" t="s">
        <v>2337</v>
      </c>
    </row>
    <row r="3567" spans="1:2">
      <c r="A3567">
        <v>6028431</v>
      </c>
      <c r="B3567" t="s">
        <v>2338</v>
      </c>
    </row>
    <row r="3568" spans="1:2">
      <c r="A3568">
        <v>6028432</v>
      </c>
      <c r="B3568" t="s">
        <v>2339</v>
      </c>
    </row>
    <row r="3569" spans="1:2">
      <c r="A3569">
        <v>6028433</v>
      </c>
      <c r="B3569" t="s">
        <v>2340</v>
      </c>
    </row>
    <row r="3570" spans="1:2">
      <c r="A3570">
        <v>6028434</v>
      </c>
      <c r="B3570" t="s">
        <v>2341</v>
      </c>
    </row>
    <row r="3571" spans="1:2">
      <c r="A3571">
        <v>6028435</v>
      </c>
      <c r="B3571" t="s">
        <v>2342</v>
      </c>
    </row>
    <row r="3572" spans="1:2">
      <c r="A3572">
        <v>6028436</v>
      </c>
      <c r="B3572" t="s">
        <v>2343</v>
      </c>
    </row>
    <row r="3573" spans="1:2">
      <c r="A3573">
        <v>6028437</v>
      </c>
      <c r="B3573" t="s">
        <v>2344</v>
      </c>
    </row>
    <row r="3574" spans="1:2">
      <c r="A3574">
        <v>6028438</v>
      </c>
      <c r="B3574" t="s">
        <v>2345</v>
      </c>
    </row>
    <row r="3575" spans="1:2">
      <c r="A3575">
        <v>6028439</v>
      </c>
      <c r="B3575" t="s">
        <v>2346</v>
      </c>
    </row>
    <row r="3576" spans="1:2">
      <c r="A3576">
        <v>6028441</v>
      </c>
      <c r="B3576" t="s">
        <v>2347</v>
      </c>
    </row>
    <row r="3577" spans="1:2">
      <c r="A3577">
        <v>6028442</v>
      </c>
      <c r="B3577" t="s">
        <v>2348</v>
      </c>
    </row>
    <row r="3578" spans="1:2">
      <c r="A3578">
        <v>6028443</v>
      </c>
      <c r="B3578" t="s">
        <v>2349</v>
      </c>
    </row>
    <row r="3579" spans="1:2">
      <c r="A3579">
        <v>6028444</v>
      </c>
      <c r="B3579" t="s">
        <v>6369</v>
      </c>
    </row>
    <row r="3580" spans="1:2">
      <c r="A3580">
        <v>6028444</v>
      </c>
      <c r="B3580" t="s">
        <v>2350</v>
      </c>
    </row>
    <row r="3581" spans="1:2">
      <c r="A3581">
        <v>6028444</v>
      </c>
      <c r="B3581" t="s">
        <v>8198</v>
      </c>
    </row>
    <row r="3582" spans="1:2">
      <c r="A3582">
        <v>6028445</v>
      </c>
      <c r="B3582" t="s">
        <v>2351</v>
      </c>
    </row>
    <row r="3583" spans="1:2">
      <c r="A3583">
        <v>6028446</v>
      </c>
      <c r="B3583" t="s">
        <v>2352</v>
      </c>
    </row>
    <row r="3584" spans="1:2">
      <c r="A3584">
        <v>6028447</v>
      </c>
      <c r="B3584" t="s">
        <v>2353</v>
      </c>
    </row>
    <row r="3585" spans="1:2">
      <c r="A3585">
        <v>6028448</v>
      </c>
      <c r="B3585" t="s">
        <v>2354</v>
      </c>
    </row>
    <row r="3586" spans="1:2">
      <c r="A3586">
        <v>6028449</v>
      </c>
      <c r="B3586" t="s">
        <v>2355</v>
      </c>
    </row>
    <row r="3587" spans="1:2">
      <c r="A3587">
        <v>6028451</v>
      </c>
      <c r="B3587" t="s">
        <v>8233</v>
      </c>
    </row>
    <row r="3588" spans="1:2">
      <c r="A3588">
        <v>6028452</v>
      </c>
      <c r="B3588" t="s">
        <v>2356</v>
      </c>
    </row>
    <row r="3589" spans="1:2">
      <c r="A3589">
        <v>6028453</v>
      </c>
      <c r="B3589" t="s">
        <v>2357</v>
      </c>
    </row>
    <row r="3590" spans="1:2">
      <c r="A3590">
        <v>6028454</v>
      </c>
      <c r="B3590" t="s">
        <v>6370</v>
      </c>
    </row>
    <row r="3591" spans="1:2">
      <c r="A3591">
        <v>6028454</v>
      </c>
      <c r="B3591" t="s">
        <v>8234</v>
      </c>
    </row>
    <row r="3592" spans="1:2">
      <c r="A3592">
        <v>6028455</v>
      </c>
      <c r="B3592" t="s">
        <v>2358</v>
      </c>
    </row>
    <row r="3593" spans="1:2">
      <c r="A3593">
        <v>6028461</v>
      </c>
      <c r="B3593" t="s">
        <v>2359</v>
      </c>
    </row>
    <row r="3594" spans="1:2">
      <c r="A3594">
        <v>6028462</v>
      </c>
      <c r="B3594" t="s">
        <v>2360</v>
      </c>
    </row>
    <row r="3595" spans="1:2">
      <c r="A3595">
        <v>6028463</v>
      </c>
      <c r="B3595" t="s">
        <v>8235</v>
      </c>
    </row>
    <row r="3596" spans="1:2">
      <c r="A3596">
        <v>6028464</v>
      </c>
      <c r="B3596" t="s">
        <v>2361</v>
      </c>
    </row>
    <row r="3597" spans="1:2">
      <c r="A3597">
        <v>6028465</v>
      </c>
      <c r="B3597" t="s">
        <v>2362</v>
      </c>
    </row>
    <row r="3598" spans="1:2">
      <c r="A3598">
        <v>6028466</v>
      </c>
      <c r="B3598" t="s">
        <v>2363</v>
      </c>
    </row>
    <row r="3599" spans="1:2">
      <c r="A3599">
        <v>6028467</v>
      </c>
      <c r="B3599" t="s">
        <v>2364</v>
      </c>
    </row>
    <row r="3600" spans="1:2">
      <c r="A3600">
        <v>6028468</v>
      </c>
      <c r="B3600" t="s">
        <v>2365</v>
      </c>
    </row>
    <row r="3601" spans="1:2">
      <c r="A3601">
        <v>6028469</v>
      </c>
      <c r="B3601" t="s">
        <v>2366</v>
      </c>
    </row>
    <row r="3602" spans="1:2">
      <c r="A3602">
        <v>6028471</v>
      </c>
      <c r="B3602" t="s">
        <v>2367</v>
      </c>
    </row>
    <row r="3603" spans="1:2">
      <c r="A3603">
        <v>6028472</v>
      </c>
      <c r="B3603" t="s">
        <v>2368</v>
      </c>
    </row>
    <row r="3604" spans="1:2">
      <c r="A3604">
        <v>6028473</v>
      </c>
      <c r="B3604" t="s">
        <v>2369</v>
      </c>
    </row>
    <row r="3605" spans="1:2">
      <c r="A3605">
        <v>6028474</v>
      </c>
      <c r="B3605" t="s">
        <v>2370</v>
      </c>
    </row>
    <row r="3606" spans="1:2">
      <c r="A3606">
        <v>6028475</v>
      </c>
      <c r="B3606" t="s">
        <v>2371</v>
      </c>
    </row>
    <row r="3607" spans="1:2">
      <c r="A3607">
        <v>6028476</v>
      </c>
      <c r="B3607" t="s">
        <v>2372</v>
      </c>
    </row>
    <row r="3608" spans="1:2">
      <c r="A3608">
        <v>6028477</v>
      </c>
      <c r="B3608" t="s">
        <v>2373</v>
      </c>
    </row>
    <row r="3609" spans="1:2">
      <c r="A3609">
        <v>6028478</v>
      </c>
      <c r="B3609" t="s">
        <v>2374</v>
      </c>
    </row>
    <row r="3610" spans="1:2">
      <c r="A3610">
        <v>6028481</v>
      </c>
      <c r="B3610" t="s">
        <v>2375</v>
      </c>
    </row>
    <row r="3611" spans="1:2">
      <c r="A3611">
        <v>6028482</v>
      </c>
      <c r="B3611" t="s">
        <v>6371</v>
      </c>
    </row>
    <row r="3612" spans="1:2">
      <c r="A3612">
        <v>6028482</v>
      </c>
      <c r="B3612" t="s">
        <v>8236</v>
      </c>
    </row>
    <row r="3613" spans="1:2">
      <c r="A3613">
        <v>6028483</v>
      </c>
      <c r="B3613" t="s">
        <v>2376</v>
      </c>
    </row>
    <row r="3614" spans="1:2">
      <c r="A3614">
        <v>6028484</v>
      </c>
      <c r="B3614" t="s">
        <v>8237</v>
      </c>
    </row>
    <row r="3615" spans="1:2">
      <c r="A3615">
        <v>6028485</v>
      </c>
      <c r="B3615" t="s">
        <v>2377</v>
      </c>
    </row>
    <row r="3616" spans="1:2">
      <c r="A3616">
        <v>6028486</v>
      </c>
      <c r="B3616" t="s">
        <v>2378</v>
      </c>
    </row>
    <row r="3617" spans="1:2">
      <c r="A3617">
        <v>6028487</v>
      </c>
      <c r="B3617" t="s">
        <v>2379</v>
      </c>
    </row>
    <row r="3618" spans="1:2">
      <c r="A3618">
        <v>6028488</v>
      </c>
      <c r="B3618" t="s">
        <v>2380</v>
      </c>
    </row>
    <row r="3619" spans="1:2">
      <c r="A3619">
        <v>6028491</v>
      </c>
      <c r="B3619" t="s">
        <v>2381</v>
      </c>
    </row>
    <row r="3620" spans="1:2">
      <c r="A3620">
        <v>6028492</v>
      </c>
      <c r="B3620" t="s">
        <v>2382</v>
      </c>
    </row>
    <row r="3621" spans="1:2">
      <c r="A3621">
        <v>6028493</v>
      </c>
      <c r="B3621" t="s">
        <v>2383</v>
      </c>
    </row>
    <row r="3622" spans="1:2">
      <c r="A3622">
        <v>6028494</v>
      </c>
      <c r="B3622" t="s">
        <v>2384</v>
      </c>
    </row>
    <row r="3623" spans="1:2">
      <c r="A3623">
        <v>6028495</v>
      </c>
      <c r="B3623" t="s">
        <v>2385</v>
      </c>
    </row>
    <row r="3624" spans="1:2">
      <c r="A3624">
        <v>6028496</v>
      </c>
      <c r="B3624" t="s">
        <v>2386</v>
      </c>
    </row>
    <row r="3625" spans="1:2">
      <c r="A3625">
        <v>6028497</v>
      </c>
      <c r="B3625" t="s">
        <v>2387</v>
      </c>
    </row>
    <row r="3626" spans="1:2">
      <c r="A3626">
        <v>6028498</v>
      </c>
      <c r="B3626" t="s">
        <v>2388</v>
      </c>
    </row>
    <row r="3627" spans="1:2">
      <c r="A3627">
        <v>6030000</v>
      </c>
      <c r="B3627" t="s">
        <v>2389</v>
      </c>
    </row>
    <row r="3628" spans="1:2">
      <c r="A3628">
        <v>6038001</v>
      </c>
      <c r="B3628" t="s">
        <v>2390</v>
      </c>
    </row>
    <row r="3629" spans="1:2">
      <c r="A3629">
        <v>6038002</v>
      </c>
      <c r="B3629" t="s">
        <v>2391</v>
      </c>
    </row>
    <row r="3630" spans="1:2">
      <c r="A3630">
        <v>6038003</v>
      </c>
      <c r="B3630" t="s">
        <v>2392</v>
      </c>
    </row>
    <row r="3631" spans="1:2">
      <c r="A3631">
        <v>6038004</v>
      </c>
      <c r="B3631" t="s">
        <v>2393</v>
      </c>
    </row>
    <row r="3632" spans="1:2">
      <c r="A3632">
        <v>6038005</v>
      </c>
      <c r="B3632" t="s">
        <v>2394</v>
      </c>
    </row>
    <row r="3633" spans="1:2">
      <c r="A3633">
        <v>6038006</v>
      </c>
      <c r="B3633" t="s">
        <v>2395</v>
      </c>
    </row>
    <row r="3634" spans="1:2">
      <c r="A3634">
        <v>6038007</v>
      </c>
      <c r="B3634" t="s">
        <v>2396</v>
      </c>
    </row>
    <row r="3635" spans="1:2">
      <c r="A3635">
        <v>6038008</v>
      </c>
      <c r="B3635" t="s">
        <v>2397</v>
      </c>
    </row>
    <row r="3636" spans="1:2">
      <c r="A3636">
        <v>6038011</v>
      </c>
      <c r="B3636" t="s">
        <v>2398</v>
      </c>
    </row>
    <row r="3637" spans="1:2">
      <c r="A3637">
        <v>6038012</v>
      </c>
      <c r="B3637" t="s">
        <v>2399</v>
      </c>
    </row>
    <row r="3638" spans="1:2">
      <c r="A3638">
        <v>6038013</v>
      </c>
      <c r="B3638" t="s">
        <v>2400</v>
      </c>
    </row>
    <row r="3639" spans="1:2">
      <c r="A3639">
        <v>6038014</v>
      </c>
      <c r="B3639" t="s">
        <v>2401</v>
      </c>
    </row>
    <row r="3640" spans="1:2">
      <c r="A3640">
        <v>6038015</v>
      </c>
      <c r="B3640" t="s">
        <v>2402</v>
      </c>
    </row>
    <row r="3641" spans="1:2">
      <c r="A3641">
        <v>6038016</v>
      </c>
      <c r="B3641" t="s">
        <v>2403</v>
      </c>
    </row>
    <row r="3642" spans="1:2">
      <c r="A3642">
        <v>6038017</v>
      </c>
      <c r="B3642" t="s">
        <v>2404</v>
      </c>
    </row>
    <row r="3643" spans="1:2">
      <c r="A3643">
        <v>6038018</v>
      </c>
      <c r="B3643" t="s">
        <v>2405</v>
      </c>
    </row>
    <row r="3644" spans="1:2">
      <c r="A3644">
        <v>6038021</v>
      </c>
      <c r="B3644" t="s">
        <v>2406</v>
      </c>
    </row>
    <row r="3645" spans="1:2">
      <c r="A3645">
        <v>6038022</v>
      </c>
      <c r="B3645" t="s">
        <v>2407</v>
      </c>
    </row>
    <row r="3646" spans="1:2">
      <c r="A3646">
        <v>6038023</v>
      </c>
      <c r="B3646" t="s">
        <v>2408</v>
      </c>
    </row>
    <row r="3647" spans="1:2">
      <c r="A3647">
        <v>6038024</v>
      </c>
      <c r="B3647" t="s">
        <v>2409</v>
      </c>
    </row>
    <row r="3648" spans="1:2">
      <c r="A3648">
        <v>6038025</v>
      </c>
      <c r="B3648" t="s">
        <v>2410</v>
      </c>
    </row>
    <row r="3649" spans="1:2">
      <c r="A3649">
        <v>6038026</v>
      </c>
      <c r="B3649" t="s">
        <v>2411</v>
      </c>
    </row>
    <row r="3650" spans="1:2">
      <c r="A3650">
        <v>6038027</v>
      </c>
      <c r="B3650" t="s">
        <v>2412</v>
      </c>
    </row>
    <row r="3651" spans="1:2">
      <c r="A3651">
        <v>6038028</v>
      </c>
      <c r="B3651" t="s">
        <v>2413</v>
      </c>
    </row>
    <row r="3652" spans="1:2">
      <c r="A3652">
        <v>6038031</v>
      </c>
      <c r="B3652" t="s">
        <v>2414</v>
      </c>
    </row>
    <row r="3653" spans="1:2">
      <c r="A3653">
        <v>6038032</v>
      </c>
      <c r="B3653" t="s">
        <v>2415</v>
      </c>
    </row>
    <row r="3654" spans="1:2">
      <c r="A3654">
        <v>6038033</v>
      </c>
      <c r="B3654" t="s">
        <v>2416</v>
      </c>
    </row>
    <row r="3655" spans="1:2">
      <c r="A3655">
        <v>6038034</v>
      </c>
      <c r="B3655" t="s">
        <v>2417</v>
      </c>
    </row>
    <row r="3656" spans="1:2">
      <c r="A3656">
        <v>6038035</v>
      </c>
      <c r="B3656" t="s">
        <v>2418</v>
      </c>
    </row>
    <row r="3657" spans="1:2">
      <c r="A3657">
        <v>6038036</v>
      </c>
      <c r="B3657" t="s">
        <v>2419</v>
      </c>
    </row>
    <row r="3658" spans="1:2">
      <c r="A3658">
        <v>6038037</v>
      </c>
      <c r="B3658" t="s">
        <v>2420</v>
      </c>
    </row>
    <row r="3659" spans="1:2">
      <c r="A3659">
        <v>6038038</v>
      </c>
      <c r="B3659" t="s">
        <v>2421</v>
      </c>
    </row>
    <row r="3660" spans="1:2">
      <c r="A3660">
        <v>6038041</v>
      </c>
      <c r="B3660" t="s">
        <v>2422</v>
      </c>
    </row>
    <row r="3661" spans="1:2">
      <c r="A3661">
        <v>6038042</v>
      </c>
      <c r="B3661" t="s">
        <v>2423</v>
      </c>
    </row>
    <row r="3662" spans="1:2">
      <c r="A3662">
        <v>6038043</v>
      </c>
      <c r="B3662" t="s">
        <v>2424</v>
      </c>
    </row>
    <row r="3663" spans="1:2">
      <c r="A3663">
        <v>6038044</v>
      </c>
      <c r="B3663" t="s">
        <v>2425</v>
      </c>
    </row>
    <row r="3664" spans="1:2">
      <c r="A3664">
        <v>6038045</v>
      </c>
      <c r="B3664" t="s">
        <v>2426</v>
      </c>
    </row>
    <row r="3665" spans="1:2">
      <c r="A3665">
        <v>6038046</v>
      </c>
      <c r="B3665" t="s">
        <v>2427</v>
      </c>
    </row>
    <row r="3666" spans="1:2">
      <c r="A3666">
        <v>6038047</v>
      </c>
      <c r="B3666" t="s">
        <v>2428</v>
      </c>
    </row>
    <row r="3667" spans="1:2">
      <c r="A3667">
        <v>6038051</v>
      </c>
      <c r="B3667" t="s">
        <v>2429</v>
      </c>
    </row>
    <row r="3668" spans="1:2">
      <c r="A3668">
        <v>6038052</v>
      </c>
      <c r="B3668" t="s">
        <v>2430</v>
      </c>
    </row>
    <row r="3669" spans="1:2">
      <c r="A3669">
        <v>6038053</v>
      </c>
      <c r="B3669" t="s">
        <v>2431</v>
      </c>
    </row>
    <row r="3670" spans="1:2">
      <c r="A3670">
        <v>6038054</v>
      </c>
      <c r="B3670" t="s">
        <v>2432</v>
      </c>
    </row>
    <row r="3671" spans="1:2">
      <c r="A3671">
        <v>6038055</v>
      </c>
      <c r="B3671" t="s">
        <v>2433</v>
      </c>
    </row>
    <row r="3672" spans="1:2">
      <c r="A3672">
        <v>6038056</v>
      </c>
      <c r="B3672" t="s">
        <v>2434</v>
      </c>
    </row>
    <row r="3673" spans="1:2">
      <c r="A3673">
        <v>6038061</v>
      </c>
      <c r="B3673" t="s">
        <v>2435</v>
      </c>
    </row>
    <row r="3674" spans="1:2">
      <c r="A3674">
        <v>6038062</v>
      </c>
      <c r="B3674" t="s">
        <v>2436</v>
      </c>
    </row>
    <row r="3675" spans="1:2">
      <c r="A3675">
        <v>6038063</v>
      </c>
      <c r="B3675" t="s">
        <v>2437</v>
      </c>
    </row>
    <row r="3676" spans="1:2">
      <c r="A3676">
        <v>6038064</v>
      </c>
      <c r="B3676" t="s">
        <v>2438</v>
      </c>
    </row>
    <row r="3677" spans="1:2">
      <c r="A3677">
        <v>6038065</v>
      </c>
      <c r="B3677" t="s">
        <v>2439</v>
      </c>
    </row>
    <row r="3678" spans="1:2">
      <c r="A3678">
        <v>6038066</v>
      </c>
      <c r="B3678" t="s">
        <v>2440</v>
      </c>
    </row>
    <row r="3679" spans="1:2">
      <c r="A3679">
        <v>6038071</v>
      </c>
      <c r="B3679" t="s">
        <v>2441</v>
      </c>
    </row>
    <row r="3680" spans="1:2">
      <c r="A3680">
        <v>6038072</v>
      </c>
      <c r="B3680" t="s">
        <v>2442</v>
      </c>
    </row>
    <row r="3681" spans="1:2">
      <c r="A3681">
        <v>6038073</v>
      </c>
      <c r="B3681" t="s">
        <v>2443</v>
      </c>
    </row>
    <row r="3682" spans="1:2">
      <c r="A3682">
        <v>6038074</v>
      </c>
      <c r="B3682" t="s">
        <v>2444</v>
      </c>
    </row>
    <row r="3683" spans="1:2">
      <c r="A3683">
        <v>6038075</v>
      </c>
      <c r="B3683" t="s">
        <v>2445</v>
      </c>
    </row>
    <row r="3684" spans="1:2">
      <c r="A3684">
        <v>6038076</v>
      </c>
      <c r="B3684" t="s">
        <v>2446</v>
      </c>
    </row>
    <row r="3685" spans="1:2">
      <c r="A3685">
        <v>6038077</v>
      </c>
      <c r="B3685" t="s">
        <v>2447</v>
      </c>
    </row>
    <row r="3686" spans="1:2">
      <c r="A3686">
        <v>6038081</v>
      </c>
      <c r="B3686" t="s">
        <v>2448</v>
      </c>
    </row>
    <row r="3687" spans="1:2">
      <c r="A3687">
        <v>6038082</v>
      </c>
      <c r="B3687" t="s">
        <v>2449</v>
      </c>
    </row>
    <row r="3688" spans="1:2">
      <c r="A3688">
        <v>6038083</v>
      </c>
      <c r="B3688" t="s">
        <v>2450</v>
      </c>
    </row>
    <row r="3689" spans="1:2">
      <c r="A3689">
        <v>6038084</v>
      </c>
      <c r="B3689" t="s">
        <v>2451</v>
      </c>
    </row>
    <row r="3690" spans="1:2">
      <c r="A3690">
        <v>6038085</v>
      </c>
      <c r="B3690" t="s">
        <v>2452</v>
      </c>
    </row>
    <row r="3691" spans="1:2">
      <c r="A3691">
        <v>6038086</v>
      </c>
      <c r="B3691" t="s">
        <v>2453</v>
      </c>
    </row>
    <row r="3692" spans="1:2">
      <c r="A3692">
        <v>6038087</v>
      </c>
      <c r="B3692" t="s">
        <v>2454</v>
      </c>
    </row>
    <row r="3693" spans="1:2">
      <c r="A3693">
        <v>6038101</v>
      </c>
      <c r="B3693" t="s">
        <v>2455</v>
      </c>
    </row>
    <row r="3694" spans="1:2">
      <c r="A3694">
        <v>6038102</v>
      </c>
      <c r="B3694" t="s">
        <v>2456</v>
      </c>
    </row>
    <row r="3695" spans="1:2">
      <c r="A3695">
        <v>6038103</v>
      </c>
      <c r="B3695" t="s">
        <v>2457</v>
      </c>
    </row>
    <row r="3696" spans="1:2">
      <c r="A3696">
        <v>6038104</v>
      </c>
      <c r="B3696" t="s">
        <v>2458</v>
      </c>
    </row>
    <row r="3697" spans="1:2">
      <c r="A3697">
        <v>6038105</v>
      </c>
      <c r="B3697" t="s">
        <v>2459</v>
      </c>
    </row>
    <row r="3698" spans="1:2">
      <c r="A3698">
        <v>6038106</v>
      </c>
      <c r="B3698" t="s">
        <v>2460</v>
      </c>
    </row>
    <row r="3699" spans="1:2">
      <c r="A3699">
        <v>6038107</v>
      </c>
      <c r="B3699" t="s">
        <v>2461</v>
      </c>
    </row>
    <row r="3700" spans="1:2">
      <c r="A3700">
        <v>6038108</v>
      </c>
      <c r="B3700" t="s">
        <v>2462</v>
      </c>
    </row>
    <row r="3701" spans="1:2">
      <c r="A3701">
        <v>6038111</v>
      </c>
      <c r="B3701" t="s">
        <v>2463</v>
      </c>
    </row>
    <row r="3702" spans="1:2">
      <c r="A3702">
        <v>6038112</v>
      </c>
      <c r="B3702" t="s">
        <v>2464</v>
      </c>
    </row>
    <row r="3703" spans="1:2">
      <c r="A3703">
        <v>6038113</v>
      </c>
      <c r="B3703" t="s">
        <v>2465</v>
      </c>
    </row>
    <row r="3704" spans="1:2">
      <c r="A3704">
        <v>6038114</v>
      </c>
      <c r="B3704" t="s">
        <v>2466</v>
      </c>
    </row>
    <row r="3705" spans="1:2">
      <c r="A3705">
        <v>6038115</v>
      </c>
      <c r="B3705" t="s">
        <v>2467</v>
      </c>
    </row>
    <row r="3706" spans="1:2">
      <c r="A3706">
        <v>6038116</v>
      </c>
      <c r="B3706" t="s">
        <v>2468</v>
      </c>
    </row>
    <row r="3707" spans="1:2">
      <c r="A3707">
        <v>6038117</v>
      </c>
      <c r="B3707" t="s">
        <v>2469</v>
      </c>
    </row>
    <row r="3708" spans="1:2">
      <c r="A3708">
        <v>6038121</v>
      </c>
      <c r="B3708" t="s">
        <v>2470</v>
      </c>
    </row>
    <row r="3709" spans="1:2">
      <c r="A3709">
        <v>6038122</v>
      </c>
      <c r="B3709" t="s">
        <v>2471</v>
      </c>
    </row>
    <row r="3710" spans="1:2">
      <c r="A3710">
        <v>6038123</v>
      </c>
      <c r="B3710" t="s">
        <v>2472</v>
      </c>
    </row>
    <row r="3711" spans="1:2">
      <c r="A3711">
        <v>6038124</v>
      </c>
      <c r="B3711" t="s">
        <v>2473</v>
      </c>
    </row>
    <row r="3712" spans="1:2">
      <c r="A3712">
        <v>6038125</v>
      </c>
      <c r="B3712" t="s">
        <v>2474</v>
      </c>
    </row>
    <row r="3713" spans="1:2">
      <c r="A3713">
        <v>6038126</v>
      </c>
      <c r="B3713" t="s">
        <v>2475</v>
      </c>
    </row>
    <row r="3714" spans="1:2">
      <c r="A3714">
        <v>6038131</v>
      </c>
      <c r="B3714" t="s">
        <v>2476</v>
      </c>
    </row>
    <row r="3715" spans="1:2">
      <c r="A3715">
        <v>6038132</v>
      </c>
      <c r="B3715" t="s">
        <v>2477</v>
      </c>
    </row>
    <row r="3716" spans="1:2">
      <c r="A3716">
        <v>6038133</v>
      </c>
      <c r="B3716" t="s">
        <v>2478</v>
      </c>
    </row>
    <row r="3717" spans="1:2">
      <c r="A3717">
        <v>6038134</v>
      </c>
      <c r="B3717" t="s">
        <v>2479</v>
      </c>
    </row>
    <row r="3718" spans="1:2">
      <c r="A3718">
        <v>6038135</v>
      </c>
      <c r="B3718" t="s">
        <v>2480</v>
      </c>
    </row>
    <row r="3719" spans="1:2">
      <c r="A3719">
        <v>6038136</v>
      </c>
      <c r="B3719" t="s">
        <v>2481</v>
      </c>
    </row>
    <row r="3720" spans="1:2">
      <c r="A3720">
        <v>6038137</v>
      </c>
      <c r="B3720" t="s">
        <v>2482</v>
      </c>
    </row>
    <row r="3721" spans="1:2">
      <c r="A3721">
        <v>6038138</v>
      </c>
      <c r="B3721" t="s">
        <v>2483</v>
      </c>
    </row>
    <row r="3722" spans="1:2">
      <c r="A3722">
        <v>6038139</v>
      </c>
      <c r="B3722" t="s">
        <v>2484</v>
      </c>
    </row>
    <row r="3723" spans="1:2">
      <c r="A3723">
        <v>6038141</v>
      </c>
      <c r="B3723" t="s">
        <v>2485</v>
      </c>
    </row>
    <row r="3724" spans="1:2">
      <c r="A3724">
        <v>6038142</v>
      </c>
      <c r="B3724" t="s">
        <v>2486</v>
      </c>
    </row>
    <row r="3725" spans="1:2">
      <c r="A3725">
        <v>6038143</v>
      </c>
      <c r="B3725" t="s">
        <v>2487</v>
      </c>
    </row>
    <row r="3726" spans="1:2">
      <c r="A3726">
        <v>6038144</v>
      </c>
      <c r="B3726" t="s">
        <v>2488</v>
      </c>
    </row>
    <row r="3727" spans="1:2">
      <c r="A3727">
        <v>6038145</v>
      </c>
      <c r="B3727" t="s">
        <v>2489</v>
      </c>
    </row>
    <row r="3728" spans="1:2">
      <c r="A3728">
        <v>6038146</v>
      </c>
      <c r="B3728" t="s">
        <v>2490</v>
      </c>
    </row>
    <row r="3729" spans="1:2">
      <c r="A3729">
        <v>6038147</v>
      </c>
      <c r="B3729" t="s">
        <v>2491</v>
      </c>
    </row>
    <row r="3730" spans="1:2">
      <c r="A3730">
        <v>6038148</v>
      </c>
      <c r="B3730" t="s">
        <v>2492</v>
      </c>
    </row>
    <row r="3731" spans="1:2">
      <c r="A3731">
        <v>6038149</v>
      </c>
      <c r="B3731" t="s">
        <v>2493</v>
      </c>
    </row>
    <row r="3732" spans="1:2">
      <c r="A3732">
        <v>6038151</v>
      </c>
      <c r="B3732" t="s">
        <v>2494</v>
      </c>
    </row>
    <row r="3733" spans="1:2">
      <c r="A3733">
        <v>6038152</v>
      </c>
      <c r="B3733" t="s">
        <v>2495</v>
      </c>
    </row>
    <row r="3734" spans="1:2">
      <c r="A3734">
        <v>6038153</v>
      </c>
      <c r="B3734" t="s">
        <v>2496</v>
      </c>
    </row>
    <row r="3735" spans="1:2">
      <c r="A3735">
        <v>6038154</v>
      </c>
      <c r="B3735" t="s">
        <v>2497</v>
      </c>
    </row>
    <row r="3736" spans="1:2">
      <c r="A3736">
        <v>6038155</v>
      </c>
      <c r="B3736" t="s">
        <v>2498</v>
      </c>
    </row>
    <row r="3737" spans="1:2">
      <c r="A3737">
        <v>6038156</v>
      </c>
      <c r="B3737" t="s">
        <v>2499</v>
      </c>
    </row>
    <row r="3738" spans="1:2">
      <c r="A3738">
        <v>6038157</v>
      </c>
      <c r="B3738" t="s">
        <v>2500</v>
      </c>
    </row>
    <row r="3739" spans="1:2">
      <c r="A3739">
        <v>6038158</v>
      </c>
      <c r="B3739" t="s">
        <v>2501</v>
      </c>
    </row>
    <row r="3740" spans="1:2">
      <c r="A3740">
        <v>6038161</v>
      </c>
      <c r="B3740" t="s">
        <v>2502</v>
      </c>
    </row>
    <row r="3741" spans="1:2">
      <c r="A3741">
        <v>6038162</v>
      </c>
      <c r="B3741" t="s">
        <v>2503</v>
      </c>
    </row>
    <row r="3742" spans="1:2">
      <c r="A3742">
        <v>6038163</v>
      </c>
      <c r="B3742" t="s">
        <v>2504</v>
      </c>
    </row>
    <row r="3743" spans="1:2">
      <c r="A3743">
        <v>6038164</v>
      </c>
      <c r="B3743" t="s">
        <v>2505</v>
      </c>
    </row>
    <row r="3744" spans="1:2">
      <c r="A3744">
        <v>6038165</v>
      </c>
      <c r="B3744" t="s">
        <v>2506</v>
      </c>
    </row>
    <row r="3745" spans="1:2">
      <c r="A3745">
        <v>6038166</v>
      </c>
      <c r="B3745" t="s">
        <v>2507</v>
      </c>
    </row>
    <row r="3746" spans="1:2">
      <c r="A3746">
        <v>6038167</v>
      </c>
      <c r="B3746" t="s">
        <v>2508</v>
      </c>
    </row>
    <row r="3747" spans="1:2">
      <c r="A3747">
        <v>6038171</v>
      </c>
      <c r="B3747" t="s">
        <v>2509</v>
      </c>
    </row>
    <row r="3748" spans="1:2">
      <c r="A3748">
        <v>6038172</v>
      </c>
      <c r="B3748" t="s">
        <v>2510</v>
      </c>
    </row>
    <row r="3749" spans="1:2">
      <c r="A3749">
        <v>6038173</v>
      </c>
      <c r="B3749" t="s">
        <v>2511</v>
      </c>
    </row>
    <row r="3750" spans="1:2">
      <c r="A3750">
        <v>6038174</v>
      </c>
      <c r="B3750" t="s">
        <v>2512</v>
      </c>
    </row>
    <row r="3751" spans="1:2">
      <c r="A3751">
        <v>6038175</v>
      </c>
      <c r="B3751" t="s">
        <v>2513</v>
      </c>
    </row>
    <row r="3752" spans="1:2">
      <c r="A3752">
        <v>6038176</v>
      </c>
      <c r="B3752" t="s">
        <v>2514</v>
      </c>
    </row>
    <row r="3753" spans="1:2">
      <c r="A3753">
        <v>6038177</v>
      </c>
      <c r="B3753" t="s">
        <v>2515</v>
      </c>
    </row>
    <row r="3754" spans="1:2">
      <c r="A3754">
        <v>6038178</v>
      </c>
      <c r="B3754" t="s">
        <v>2516</v>
      </c>
    </row>
    <row r="3755" spans="1:2">
      <c r="A3755">
        <v>6038179</v>
      </c>
      <c r="B3755" t="s">
        <v>2517</v>
      </c>
    </row>
    <row r="3756" spans="1:2">
      <c r="A3756">
        <v>6038201</v>
      </c>
      <c r="B3756" t="s">
        <v>2518</v>
      </c>
    </row>
    <row r="3757" spans="1:2">
      <c r="A3757">
        <v>6038202</v>
      </c>
      <c r="B3757" t="s">
        <v>2519</v>
      </c>
    </row>
    <row r="3758" spans="1:2">
      <c r="A3758">
        <v>6038203</v>
      </c>
      <c r="B3758" t="s">
        <v>2520</v>
      </c>
    </row>
    <row r="3759" spans="1:2">
      <c r="A3759">
        <v>6038204</v>
      </c>
      <c r="B3759" t="s">
        <v>2521</v>
      </c>
    </row>
    <row r="3760" spans="1:2">
      <c r="A3760">
        <v>6038205</v>
      </c>
      <c r="B3760" t="s">
        <v>2522</v>
      </c>
    </row>
    <row r="3761" spans="1:2">
      <c r="A3761">
        <v>6038206</v>
      </c>
      <c r="B3761" t="s">
        <v>2523</v>
      </c>
    </row>
    <row r="3762" spans="1:2">
      <c r="A3762">
        <v>6038207</v>
      </c>
      <c r="B3762" t="s">
        <v>2524</v>
      </c>
    </row>
    <row r="3763" spans="1:2">
      <c r="A3763">
        <v>6038208</v>
      </c>
      <c r="B3763" t="s">
        <v>2525</v>
      </c>
    </row>
    <row r="3764" spans="1:2">
      <c r="A3764">
        <v>6038211</v>
      </c>
      <c r="B3764" t="s">
        <v>2526</v>
      </c>
    </row>
    <row r="3765" spans="1:2">
      <c r="A3765">
        <v>6038212</v>
      </c>
      <c r="B3765" t="s">
        <v>2527</v>
      </c>
    </row>
    <row r="3766" spans="1:2">
      <c r="A3766">
        <v>6038213</v>
      </c>
      <c r="B3766" t="s">
        <v>2528</v>
      </c>
    </row>
    <row r="3767" spans="1:2">
      <c r="A3767">
        <v>6038214</v>
      </c>
      <c r="B3767" t="s">
        <v>2529</v>
      </c>
    </row>
    <row r="3768" spans="1:2">
      <c r="A3768">
        <v>6038215</v>
      </c>
      <c r="B3768" t="s">
        <v>2530</v>
      </c>
    </row>
    <row r="3769" spans="1:2">
      <c r="A3769">
        <v>6038216</v>
      </c>
      <c r="B3769" t="s">
        <v>2531</v>
      </c>
    </row>
    <row r="3770" spans="1:2">
      <c r="A3770">
        <v>6038217</v>
      </c>
      <c r="B3770" t="s">
        <v>2532</v>
      </c>
    </row>
    <row r="3771" spans="1:2">
      <c r="A3771">
        <v>6038221</v>
      </c>
      <c r="B3771" t="s">
        <v>2533</v>
      </c>
    </row>
    <row r="3772" spans="1:2">
      <c r="A3772">
        <v>6038222</v>
      </c>
      <c r="B3772" t="s">
        <v>2534</v>
      </c>
    </row>
    <row r="3773" spans="1:2">
      <c r="A3773">
        <v>6038223</v>
      </c>
      <c r="B3773" t="s">
        <v>2535</v>
      </c>
    </row>
    <row r="3774" spans="1:2">
      <c r="A3774">
        <v>6038224</v>
      </c>
      <c r="B3774" t="s">
        <v>2536</v>
      </c>
    </row>
    <row r="3775" spans="1:2">
      <c r="A3775">
        <v>6038225</v>
      </c>
      <c r="B3775" t="s">
        <v>2537</v>
      </c>
    </row>
    <row r="3776" spans="1:2">
      <c r="A3776">
        <v>6038226</v>
      </c>
      <c r="B3776" t="s">
        <v>2538</v>
      </c>
    </row>
    <row r="3777" spans="1:2">
      <c r="A3777">
        <v>6038227</v>
      </c>
      <c r="B3777" t="s">
        <v>2539</v>
      </c>
    </row>
    <row r="3778" spans="1:2">
      <c r="A3778">
        <v>6038228</v>
      </c>
      <c r="B3778" t="s">
        <v>2540</v>
      </c>
    </row>
    <row r="3779" spans="1:2">
      <c r="A3779">
        <v>6038231</v>
      </c>
      <c r="B3779" t="s">
        <v>2541</v>
      </c>
    </row>
    <row r="3780" spans="1:2">
      <c r="A3780">
        <v>6038232</v>
      </c>
      <c r="B3780" t="s">
        <v>2542</v>
      </c>
    </row>
    <row r="3781" spans="1:2">
      <c r="A3781">
        <v>6038233</v>
      </c>
      <c r="B3781" t="s">
        <v>2543</v>
      </c>
    </row>
    <row r="3782" spans="1:2">
      <c r="A3782">
        <v>6038234</v>
      </c>
      <c r="B3782" t="s">
        <v>2544</v>
      </c>
    </row>
    <row r="3783" spans="1:2">
      <c r="A3783">
        <v>6038235</v>
      </c>
      <c r="B3783" t="s">
        <v>2545</v>
      </c>
    </row>
    <row r="3784" spans="1:2">
      <c r="A3784">
        <v>6038236</v>
      </c>
      <c r="B3784" t="s">
        <v>2546</v>
      </c>
    </row>
    <row r="3785" spans="1:2">
      <c r="A3785">
        <v>6038237</v>
      </c>
      <c r="B3785" t="s">
        <v>2547</v>
      </c>
    </row>
    <row r="3786" spans="1:2">
      <c r="A3786">
        <v>6038241</v>
      </c>
      <c r="B3786" t="s">
        <v>2548</v>
      </c>
    </row>
    <row r="3787" spans="1:2">
      <c r="A3787">
        <v>6038242</v>
      </c>
      <c r="B3787" t="s">
        <v>2549</v>
      </c>
    </row>
    <row r="3788" spans="1:2">
      <c r="A3788">
        <v>6038243</v>
      </c>
      <c r="B3788" t="s">
        <v>2550</v>
      </c>
    </row>
    <row r="3789" spans="1:2">
      <c r="A3789">
        <v>6038244</v>
      </c>
      <c r="B3789" t="s">
        <v>2551</v>
      </c>
    </row>
    <row r="3790" spans="1:2">
      <c r="A3790">
        <v>6038245</v>
      </c>
      <c r="B3790" t="s">
        <v>2552</v>
      </c>
    </row>
    <row r="3791" spans="1:2">
      <c r="A3791">
        <v>6038246</v>
      </c>
      <c r="B3791" t="s">
        <v>2553</v>
      </c>
    </row>
    <row r="3792" spans="1:2">
      <c r="A3792">
        <v>6038247</v>
      </c>
      <c r="B3792" t="s">
        <v>2554</v>
      </c>
    </row>
    <row r="3793" spans="1:2">
      <c r="A3793">
        <v>6038301</v>
      </c>
      <c r="B3793" t="s">
        <v>2555</v>
      </c>
    </row>
    <row r="3794" spans="1:2">
      <c r="A3794">
        <v>6038302</v>
      </c>
      <c r="B3794" t="s">
        <v>2556</v>
      </c>
    </row>
    <row r="3795" spans="1:2">
      <c r="A3795">
        <v>6038303</v>
      </c>
      <c r="B3795" t="s">
        <v>2557</v>
      </c>
    </row>
    <row r="3796" spans="1:2">
      <c r="A3796">
        <v>6038304</v>
      </c>
      <c r="B3796" t="s">
        <v>2558</v>
      </c>
    </row>
    <row r="3797" spans="1:2">
      <c r="A3797">
        <v>6038305</v>
      </c>
      <c r="B3797" t="s">
        <v>2559</v>
      </c>
    </row>
    <row r="3798" spans="1:2">
      <c r="A3798">
        <v>6038311</v>
      </c>
      <c r="B3798" t="s">
        <v>2560</v>
      </c>
    </row>
    <row r="3799" spans="1:2">
      <c r="A3799">
        <v>6038312</v>
      </c>
      <c r="B3799" t="s">
        <v>2561</v>
      </c>
    </row>
    <row r="3800" spans="1:2">
      <c r="A3800">
        <v>6038313</v>
      </c>
      <c r="B3800" t="s">
        <v>2562</v>
      </c>
    </row>
    <row r="3801" spans="1:2">
      <c r="A3801">
        <v>6038314</v>
      </c>
      <c r="B3801" t="s">
        <v>2563</v>
      </c>
    </row>
    <row r="3802" spans="1:2">
      <c r="A3802">
        <v>6038315</v>
      </c>
      <c r="B3802" t="s">
        <v>2564</v>
      </c>
    </row>
    <row r="3803" spans="1:2">
      <c r="A3803">
        <v>6038316</v>
      </c>
      <c r="B3803" t="s">
        <v>2565</v>
      </c>
    </row>
    <row r="3804" spans="1:2">
      <c r="A3804">
        <v>6038321</v>
      </c>
      <c r="B3804" t="s">
        <v>2566</v>
      </c>
    </row>
    <row r="3805" spans="1:2">
      <c r="A3805">
        <v>6038322</v>
      </c>
      <c r="B3805" t="s">
        <v>2567</v>
      </c>
    </row>
    <row r="3806" spans="1:2">
      <c r="A3806">
        <v>6038323</v>
      </c>
      <c r="B3806" t="s">
        <v>2568</v>
      </c>
    </row>
    <row r="3807" spans="1:2">
      <c r="A3807">
        <v>6038324</v>
      </c>
      <c r="B3807" t="s">
        <v>2569</v>
      </c>
    </row>
    <row r="3808" spans="1:2">
      <c r="A3808">
        <v>6038325</v>
      </c>
      <c r="B3808" t="s">
        <v>2570</v>
      </c>
    </row>
    <row r="3809" spans="1:2">
      <c r="A3809">
        <v>6038326</v>
      </c>
      <c r="B3809" t="s">
        <v>2571</v>
      </c>
    </row>
    <row r="3810" spans="1:2">
      <c r="A3810">
        <v>6038327</v>
      </c>
      <c r="B3810" t="s">
        <v>2572</v>
      </c>
    </row>
    <row r="3811" spans="1:2">
      <c r="A3811">
        <v>6038331</v>
      </c>
      <c r="B3811" t="s">
        <v>2573</v>
      </c>
    </row>
    <row r="3812" spans="1:2">
      <c r="A3812">
        <v>6038332</v>
      </c>
      <c r="B3812" t="s">
        <v>2574</v>
      </c>
    </row>
    <row r="3813" spans="1:2">
      <c r="A3813">
        <v>6038333</v>
      </c>
      <c r="B3813" t="s">
        <v>2575</v>
      </c>
    </row>
    <row r="3814" spans="1:2">
      <c r="A3814">
        <v>6038334</v>
      </c>
      <c r="B3814" t="s">
        <v>2576</v>
      </c>
    </row>
    <row r="3815" spans="1:2">
      <c r="A3815">
        <v>6038335</v>
      </c>
      <c r="B3815" t="s">
        <v>2577</v>
      </c>
    </row>
    <row r="3816" spans="1:2">
      <c r="A3816">
        <v>6038336</v>
      </c>
      <c r="B3816" t="s">
        <v>2578</v>
      </c>
    </row>
    <row r="3817" spans="1:2">
      <c r="A3817">
        <v>6038337</v>
      </c>
      <c r="B3817" t="s">
        <v>2579</v>
      </c>
    </row>
    <row r="3818" spans="1:2">
      <c r="A3818">
        <v>6038341</v>
      </c>
      <c r="B3818" t="s">
        <v>2580</v>
      </c>
    </row>
    <row r="3819" spans="1:2">
      <c r="A3819">
        <v>6038342</v>
      </c>
      <c r="B3819" t="s">
        <v>2581</v>
      </c>
    </row>
    <row r="3820" spans="1:2">
      <c r="A3820">
        <v>6038343</v>
      </c>
      <c r="B3820" t="s">
        <v>2582</v>
      </c>
    </row>
    <row r="3821" spans="1:2">
      <c r="A3821">
        <v>6038344</v>
      </c>
      <c r="B3821" t="s">
        <v>2583</v>
      </c>
    </row>
    <row r="3822" spans="1:2">
      <c r="A3822">
        <v>6038345</v>
      </c>
      <c r="B3822" t="s">
        <v>2584</v>
      </c>
    </row>
    <row r="3823" spans="1:2">
      <c r="A3823">
        <v>6038346</v>
      </c>
      <c r="B3823" t="s">
        <v>2585</v>
      </c>
    </row>
    <row r="3824" spans="1:2">
      <c r="A3824">
        <v>6038347</v>
      </c>
      <c r="B3824" t="s">
        <v>2586</v>
      </c>
    </row>
    <row r="3825" spans="1:2">
      <c r="A3825">
        <v>6038351</v>
      </c>
      <c r="B3825" t="s">
        <v>2587</v>
      </c>
    </row>
    <row r="3826" spans="1:2">
      <c r="A3826">
        <v>6038352</v>
      </c>
      <c r="B3826" t="s">
        <v>2588</v>
      </c>
    </row>
    <row r="3827" spans="1:2">
      <c r="A3827">
        <v>6038353</v>
      </c>
      <c r="B3827" t="s">
        <v>2589</v>
      </c>
    </row>
    <row r="3828" spans="1:2">
      <c r="A3828">
        <v>6038354</v>
      </c>
      <c r="B3828" t="s">
        <v>2590</v>
      </c>
    </row>
    <row r="3829" spans="1:2">
      <c r="A3829">
        <v>6038355</v>
      </c>
      <c r="B3829" t="s">
        <v>2591</v>
      </c>
    </row>
    <row r="3830" spans="1:2">
      <c r="A3830">
        <v>6038356</v>
      </c>
      <c r="B3830" t="s">
        <v>2592</v>
      </c>
    </row>
    <row r="3831" spans="1:2">
      <c r="A3831">
        <v>6038357</v>
      </c>
      <c r="B3831" t="s">
        <v>2593</v>
      </c>
    </row>
    <row r="3832" spans="1:2">
      <c r="A3832">
        <v>6038361</v>
      </c>
      <c r="B3832" t="s">
        <v>2594</v>
      </c>
    </row>
    <row r="3833" spans="1:2">
      <c r="A3833">
        <v>6038362</v>
      </c>
      <c r="B3833" t="s">
        <v>2595</v>
      </c>
    </row>
    <row r="3834" spans="1:2">
      <c r="A3834">
        <v>6038363</v>
      </c>
      <c r="B3834" t="s">
        <v>2596</v>
      </c>
    </row>
    <row r="3835" spans="1:2">
      <c r="A3835">
        <v>6038364</v>
      </c>
      <c r="B3835" t="s">
        <v>2597</v>
      </c>
    </row>
    <row r="3836" spans="1:2">
      <c r="A3836">
        <v>6038365</v>
      </c>
      <c r="B3836" t="s">
        <v>2598</v>
      </c>
    </row>
    <row r="3837" spans="1:2">
      <c r="A3837">
        <v>6038366</v>
      </c>
      <c r="B3837" t="s">
        <v>2599</v>
      </c>
    </row>
    <row r="3838" spans="1:2">
      <c r="A3838">
        <v>6038371</v>
      </c>
      <c r="B3838" t="s">
        <v>2600</v>
      </c>
    </row>
    <row r="3839" spans="1:2">
      <c r="A3839">
        <v>6038372</v>
      </c>
      <c r="B3839" t="s">
        <v>2601</v>
      </c>
    </row>
    <row r="3840" spans="1:2">
      <c r="A3840">
        <v>6038373</v>
      </c>
      <c r="B3840" t="s">
        <v>2602</v>
      </c>
    </row>
    <row r="3841" spans="1:2">
      <c r="A3841">
        <v>6038374</v>
      </c>
      <c r="B3841" t="s">
        <v>2603</v>
      </c>
    </row>
    <row r="3842" spans="1:2">
      <c r="A3842">
        <v>6038375</v>
      </c>
      <c r="B3842" t="s">
        <v>2604</v>
      </c>
    </row>
    <row r="3843" spans="1:2">
      <c r="A3843">
        <v>6038376</v>
      </c>
      <c r="B3843" t="s">
        <v>2605</v>
      </c>
    </row>
    <row r="3844" spans="1:2">
      <c r="A3844">
        <v>6038377</v>
      </c>
      <c r="B3844" t="s">
        <v>2606</v>
      </c>
    </row>
    <row r="3845" spans="1:2">
      <c r="A3845">
        <v>6038378</v>
      </c>
      <c r="B3845" t="s">
        <v>2607</v>
      </c>
    </row>
    <row r="3846" spans="1:2">
      <c r="A3846">
        <v>6038401</v>
      </c>
      <c r="B3846" t="s">
        <v>2608</v>
      </c>
    </row>
    <row r="3847" spans="1:2">
      <c r="A3847">
        <v>6038402</v>
      </c>
      <c r="B3847" t="s">
        <v>2609</v>
      </c>
    </row>
    <row r="3848" spans="1:2">
      <c r="A3848">
        <v>6038403</v>
      </c>
      <c r="B3848" t="s">
        <v>3243</v>
      </c>
    </row>
    <row r="3849" spans="1:2">
      <c r="A3849">
        <v>6038404</v>
      </c>
      <c r="B3849" t="s">
        <v>3244</v>
      </c>
    </row>
    <row r="3850" spans="1:2">
      <c r="A3850">
        <v>6038405</v>
      </c>
      <c r="B3850" t="s">
        <v>3245</v>
      </c>
    </row>
    <row r="3851" spans="1:2">
      <c r="A3851">
        <v>6038406</v>
      </c>
      <c r="B3851" t="s">
        <v>3246</v>
      </c>
    </row>
    <row r="3852" spans="1:2">
      <c r="A3852">
        <v>6038407</v>
      </c>
      <c r="B3852" t="s">
        <v>3247</v>
      </c>
    </row>
    <row r="3853" spans="1:2">
      <c r="A3853">
        <v>6038408</v>
      </c>
      <c r="B3853" t="s">
        <v>3248</v>
      </c>
    </row>
    <row r="3854" spans="1:2">
      <c r="A3854">
        <v>6038411</v>
      </c>
      <c r="B3854" t="s">
        <v>3249</v>
      </c>
    </row>
    <row r="3855" spans="1:2">
      <c r="A3855">
        <v>6038412</v>
      </c>
      <c r="B3855" t="s">
        <v>3250</v>
      </c>
    </row>
    <row r="3856" spans="1:2">
      <c r="A3856">
        <v>6038413</v>
      </c>
      <c r="B3856" t="s">
        <v>3251</v>
      </c>
    </row>
    <row r="3857" spans="1:2">
      <c r="A3857">
        <v>6038414</v>
      </c>
      <c r="B3857" t="s">
        <v>3252</v>
      </c>
    </row>
    <row r="3858" spans="1:2">
      <c r="A3858">
        <v>6038415</v>
      </c>
      <c r="B3858" t="s">
        <v>3253</v>
      </c>
    </row>
    <row r="3859" spans="1:2">
      <c r="A3859">
        <v>6038416</v>
      </c>
      <c r="B3859" t="s">
        <v>3254</v>
      </c>
    </row>
    <row r="3860" spans="1:2">
      <c r="A3860">
        <v>6038417</v>
      </c>
      <c r="B3860" t="s">
        <v>3255</v>
      </c>
    </row>
    <row r="3861" spans="1:2">
      <c r="A3861">
        <v>6038421</v>
      </c>
      <c r="B3861" t="s">
        <v>3256</v>
      </c>
    </row>
    <row r="3862" spans="1:2">
      <c r="A3862">
        <v>6038422</v>
      </c>
      <c r="B3862" t="s">
        <v>3257</v>
      </c>
    </row>
    <row r="3863" spans="1:2">
      <c r="A3863">
        <v>6038423</v>
      </c>
      <c r="B3863" t="s">
        <v>3258</v>
      </c>
    </row>
    <row r="3864" spans="1:2">
      <c r="A3864">
        <v>6038424</v>
      </c>
      <c r="B3864" t="s">
        <v>3259</v>
      </c>
    </row>
    <row r="3865" spans="1:2">
      <c r="A3865">
        <v>6038425</v>
      </c>
      <c r="B3865" t="s">
        <v>3260</v>
      </c>
    </row>
    <row r="3866" spans="1:2">
      <c r="A3866">
        <v>6038426</v>
      </c>
      <c r="B3866" t="s">
        <v>3261</v>
      </c>
    </row>
    <row r="3867" spans="1:2">
      <c r="A3867">
        <v>6038427</v>
      </c>
      <c r="B3867" t="s">
        <v>3262</v>
      </c>
    </row>
    <row r="3868" spans="1:2">
      <c r="A3868">
        <v>6038431</v>
      </c>
      <c r="B3868" t="s">
        <v>3263</v>
      </c>
    </row>
    <row r="3869" spans="1:2">
      <c r="A3869">
        <v>6038432</v>
      </c>
      <c r="B3869" t="s">
        <v>3264</v>
      </c>
    </row>
    <row r="3870" spans="1:2">
      <c r="A3870">
        <v>6038433</v>
      </c>
      <c r="B3870" t="s">
        <v>3265</v>
      </c>
    </row>
    <row r="3871" spans="1:2">
      <c r="A3871">
        <v>6038434</v>
      </c>
      <c r="B3871" t="s">
        <v>3266</v>
      </c>
    </row>
    <row r="3872" spans="1:2">
      <c r="A3872">
        <v>6038435</v>
      </c>
      <c r="B3872" t="s">
        <v>3267</v>
      </c>
    </row>
    <row r="3873" spans="1:2">
      <c r="A3873">
        <v>6038436</v>
      </c>
      <c r="B3873" t="s">
        <v>3268</v>
      </c>
    </row>
    <row r="3874" spans="1:2">
      <c r="A3874">
        <v>6038437</v>
      </c>
      <c r="B3874" t="s">
        <v>3269</v>
      </c>
    </row>
    <row r="3875" spans="1:2">
      <c r="A3875">
        <v>6038441</v>
      </c>
      <c r="B3875" t="s">
        <v>3270</v>
      </c>
    </row>
    <row r="3876" spans="1:2">
      <c r="A3876">
        <v>6038442</v>
      </c>
      <c r="B3876" t="s">
        <v>3271</v>
      </c>
    </row>
    <row r="3877" spans="1:2">
      <c r="A3877">
        <v>6038443</v>
      </c>
      <c r="B3877" t="s">
        <v>3272</v>
      </c>
    </row>
    <row r="3878" spans="1:2">
      <c r="A3878">
        <v>6038444</v>
      </c>
      <c r="B3878" t="s">
        <v>3273</v>
      </c>
    </row>
    <row r="3879" spans="1:2">
      <c r="A3879">
        <v>6038445</v>
      </c>
      <c r="B3879" t="s">
        <v>3274</v>
      </c>
    </row>
    <row r="3880" spans="1:2">
      <c r="A3880">
        <v>6038446</v>
      </c>
      <c r="B3880" t="s">
        <v>3275</v>
      </c>
    </row>
    <row r="3881" spans="1:2">
      <c r="A3881">
        <v>6038447</v>
      </c>
      <c r="B3881" t="s">
        <v>3276</v>
      </c>
    </row>
    <row r="3882" spans="1:2">
      <c r="A3882">
        <v>6038448</v>
      </c>
      <c r="B3882" t="s">
        <v>3277</v>
      </c>
    </row>
    <row r="3883" spans="1:2">
      <c r="A3883">
        <v>6038451</v>
      </c>
      <c r="B3883" t="s">
        <v>3278</v>
      </c>
    </row>
    <row r="3884" spans="1:2">
      <c r="A3884">
        <v>6038452</v>
      </c>
      <c r="B3884" t="s">
        <v>3279</v>
      </c>
    </row>
    <row r="3885" spans="1:2">
      <c r="A3885">
        <v>6038453</v>
      </c>
      <c r="B3885" t="s">
        <v>3280</v>
      </c>
    </row>
    <row r="3886" spans="1:2">
      <c r="A3886">
        <v>6038454</v>
      </c>
      <c r="B3886" t="s">
        <v>3281</v>
      </c>
    </row>
    <row r="3887" spans="1:2">
      <c r="A3887">
        <v>6038455</v>
      </c>
      <c r="B3887" t="s">
        <v>3282</v>
      </c>
    </row>
    <row r="3888" spans="1:2">
      <c r="A3888">
        <v>6038456</v>
      </c>
      <c r="B3888" t="s">
        <v>3283</v>
      </c>
    </row>
    <row r="3889" spans="1:2">
      <c r="A3889">
        <v>6038457</v>
      </c>
      <c r="B3889" t="s">
        <v>3284</v>
      </c>
    </row>
    <row r="3890" spans="1:2">
      <c r="A3890">
        <v>6038461</v>
      </c>
      <c r="B3890" t="s">
        <v>3285</v>
      </c>
    </row>
    <row r="3891" spans="1:2">
      <c r="A3891">
        <v>6038462</v>
      </c>
      <c r="B3891" t="s">
        <v>3286</v>
      </c>
    </row>
    <row r="3892" spans="1:2">
      <c r="A3892">
        <v>6038463</v>
      </c>
      <c r="B3892" t="s">
        <v>3287</v>
      </c>
    </row>
    <row r="3893" spans="1:2">
      <c r="A3893">
        <v>6038464</v>
      </c>
      <c r="B3893" t="s">
        <v>3288</v>
      </c>
    </row>
    <row r="3894" spans="1:2">
      <c r="A3894">
        <v>6038465</v>
      </c>
      <c r="B3894" t="s">
        <v>3289</v>
      </c>
    </row>
    <row r="3895" spans="1:2">
      <c r="A3895">
        <v>6038466</v>
      </c>
      <c r="B3895" t="s">
        <v>3290</v>
      </c>
    </row>
    <row r="3896" spans="1:2">
      <c r="A3896">
        <v>6038467</v>
      </c>
      <c r="B3896" t="s">
        <v>3291</v>
      </c>
    </row>
    <row r="3897" spans="1:2">
      <c r="A3897">
        <v>6038468</v>
      </c>
      <c r="B3897" t="s">
        <v>3292</v>
      </c>
    </row>
    <row r="3898" spans="1:2">
      <c r="A3898">
        <v>6038469</v>
      </c>
      <c r="B3898" t="s">
        <v>3293</v>
      </c>
    </row>
    <row r="3899" spans="1:2">
      <c r="A3899">
        <v>6038471</v>
      </c>
      <c r="B3899" t="s">
        <v>3294</v>
      </c>
    </row>
    <row r="3900" spans="1:2">
      <c r="A3900">
        <v>6038472</v>
      </c>
      <c r="B3900" t="s">
        <v>3295</v>
      </c>
    </row>
    <row r="3901" spans="1:2">
      <c r="A3901">
        <v>6038473</v>
      </c>
      <c r="B3901" t="s">
        <v>3296</v>
      </c>
    </row>
    <row r="3902" spans="1:2">
      <c r="A3902">
        <v>6038474</v>
      </c>
      <c r="B3902" t="s">
        <v>3297</v>
      </c>
    </row>
    <row r="3903" spans="1:2">
      <c r="A3903">
        <v>6038475</v>
      </c>
      <c r="B3903" t="s">
        <v>3298</v>
      </c>
    </row>
    <row r="3904" spans="1:2">
      <c r="A3904">
        <v>6038476</v>
      </c>
      <c r="B3904" t="s">
        <v>3299</v>
      </c>
    </row>
    <row r="3905" spans="1:2">
      <c r="A3905">
        <v>6038477</v>
      </c>
      <c r="B3905" t="s">
        <v>3300</v>
      </c>
    </row>
    <row r="3906" spans="1:2">
      <c r="A3906">
        <v>6038478</v>
      </c>
      <c r="B3906" t="s">
        <v>3301</v>
      </c>
    </row>
    <row r="3907" spans="1:2">
      <c r="A3907">
        <v>6038479</v>
      </c>
      <c r="B3907" t="s">
        <v>3302</v>
      </c>
    </row>
    <row r="3908" spans="1:2">
      <c r="A3908">
        <v>6038481</v>
      </c>
      <c r="B3908" t="s">
        <v>3303</v>
      </c>
    </row>
    <row r="3909" spans="1:2">
      <c r="A3909">
        <v>6038482</v>
      </c>
      <c r="B3909" t="s">
        <v>3304</v>
      </c>
    </row>
    <row r="3910" spans="1:2">
      <c r="A3910">
        <v>6038483</v>
      </c>
      <c r="B3910" t="s">
        <v>3305</v>
      </c>
    </row>
    <row r="3911" spans="1:2">
      <c r="A3911">
        <v>6038484</v>
      </c>
      <c r="B3911" t="s">
        <v>3306</v>
      </c>
    </row>
    <row r="3912" spans="1:2">
      <c r="A3912">
        <v>6038485</v>
      </c>
      <c r="B3912" t="s">
        <v>3307</v>
      </c>
    </row>
    <row r="3913" spans="1:2">
      <c r="A3913">
        <v>6038486</v>
      </c>
      <c r="B3913" t="s">
        <v>3308</v>
      </c>
    </row>
    <row r="3914" spans="1:2">
      <c r="A3914">
        <v>6038487</v>
      </c>
      <c r="B3914" t="s">
        <v>3309</v>
      </c>
    </row>
    <row r="3915" spans="1:2">
      <c r="A3915">
        <v>6038488</v>
      </c>
      <c r="B3915" t="s">
        <v>3310</v>
      </c>
    </row>
    <row r="3916" spans="1:2">
      <c r="A3916">
        <v>6038491</v>
      </c>
      <c r="B3916" t="s">
        <v>3311</v>
      </c>
    </row>
    <row r="3917" spans="1:2">
      <c r="A3917">
        <v>6038492</v>
      </c>
      <c r="B3917" t="s">
        <v>3312</v>
      </c>
    </row>
    <row r="3918" spans="1:2">
      <c r="A3918">
        <v>6038493</v>
      </c>
      <c r="B3918" t="s">
        <v>3313</v>
      </c>
    </row>
    <row r="3919" spans="1:2">
      <c r="A3919">
        <v>6038494</v>
      </c>
      <c r="B3919" t="s">
        <v>3314</v>
      </c>
    </row>
    <row r="3920" spans="1:2">
      <c r="A3920">
        <v>6038801</v>
      </c>
      <c r="B3920" t="s">
        <v>3315</v>
      </c>
    </row>
    <row r="3921" spans="1:2">
      <c r="A3921">
        <v>6038802</v>
      </c>
      <c r="B3921" t="s">
        <v>3316</v>
      </c>
    </row>
    <row r="3922" spans="1:2">
      <c r="A3922">
        <v>6038803</v>
      </c>
      <c r="B3922" t="s">
        <v>3317</v>
      </c>
    </row>
    <row r="3923" spans="1:2">
      <c r="A3923">
        <v>6038804</v>
      </c>
      <c r="B3923" t="s">
        <v>3318</v>
      </c>
    </row>
    <row r="3924" spans="1:2">
      <c r="A3924">
        <v>6038805</v>
      </c>
      <c r="B3924" t="s">
        <v>3319</v>
      </c>
    </row>
    <row r="3925" spans="1:2">
      <c r="A3925">
        <v>6038806</v>
      </c>
      <c r="B3925" t="s">
        <v>3320</v>
      </c>
    </row>
    <row r="3926" spans="1:2">
      <c r="A3926">
        <v>6038807</v>
      </c>
      <c r="B3926" t="s">
        <v>3321</v>
      </c>
    </row>
    <row r="3927" spans="1:2">
      <c r="A3927">
        <v>6038811</v>
      </c>
      <c r="B3927" t="s">
        <v>3322</v>
      </c>
    </row>
    <row r="3928" spans="1:2">
      <c r="A3928">
        <v>6038812</v>
      </c>
      <c r="B3928" t="s">
        <v>3323</v>
      </c>
    </row>
    <row r="3929" spans="1:2">
      <c r="A3929">
        <v>6038813</v>
      </c>
      <c r="B3929" t="s">
        <v>3324</v>
      </c>
    </row>
    <row r="3930" spans="1:2">
      <c r="A3930">
        <v>6038814</v>
      </c>
      <c r="B3930" t="s">
        <v>3325</v>
      </c>
    </row>
    <row r="3931" spans="1:2">
      <c r="A3931">
        <v>6038815</v>
      </c>
      <c r="B3931" t="s">
        <v>3326</v>
      </c>
    </row>
    <row r="3932" spans="1:2">
      <c r="A3932">
        <v>6038816</v>
      </c>
      <c r="B3932" t="s">
        <v>3327</v>
      </c>
    </row>
    <row r="3933" spans="1:2">
      <c r="A3933">
        <v>6038817</v>
      </c>
      <c r="B3933" t="s">
        <v>3328</v>
      </c>
    </row>
    <row r="3934" spans="1:2">
      <c r="A3934">
        <v>6038821</v>
      </c>
      <c r="B3934" t="s">
        <v>3329</v>
      </c>
    </row>
    <row r="3935" spans="1:2">
      <c r="A3935">
        <v>6038822</v>
      </c>
      <c r="B3935" t="s">
        <v>3330</v>
      </c>
    </row>
    <row r="3936" spans="1:2">
      <c r="A3936">
        <v>6038823</v>
      </c>
      <c r="B3936" t="s">
        <v>3331</v>
      </c>
    </row>
    <row r="3937" spans="1:2">
      <c r="A3937">
        <v>6038824</v>
      </c>
      <c r="B3937" t="s">
        <v>3332</v>
      </c>
    </row>
    <row r="3938" spans="1:2">
      <c r="A3938">
        <v>6038825</v>
      </c>
      <c r="B3938" t="s">
        <v>3333</v>
      </c>
    </row>
    <row r="3939" spans="1:2">
      <c r="A3939">
        <v>6038826</v>
      </c>
      <c r="B3939" t="s">
        <v>3334</v>
      </c>
    </row>
    <row r="3940" spans="1:2">
      <c r="A3940">
        <v>6038827</v>
      </c>
      <c r="B3940" t="s">
        <v>3335</v>
      </c>
    </row>
    <row r="3941" spans="1:2">
      <c r="A3941">
        <v>6038828</v>
      </c>
      <c r="B3941" t="s">
        <v>3336</v>
      </c>
    </row>
    <row r="3942" spans="1:2">
      <c r="A3942">
        <v>6038831</v>
      </c>
      <c r="B3942" t="s">
        <v>3337</v>
      </c>
    </row>
    <row r="3943" spans="1:2">
      <c r="A3943">
        <v>6038832</v>
      </c>
      <c r="B3943" t="s">
        <v>3338</v>
      </c>
    </row>
    <row r="3944" spans="1:2">
      <c r="A3944">
        <v>6038833</v>
      </c>
      <c r="B3944" t="s">
        <v>3339</v>
      </c>
    </row>
    <row r="3945" spans="1:2">
      <c r="A3945">
        <v>6038834</v>
      </c>
      <c r="B3945" t="s">
        <v>3340</v>
      </c>
    </row>
    <row r="3946" spans="1:2">
      <c r="A3946">
        <v>6038835</v>
      </c>
      <c r="B3946" t="s">
        <v>3341</v>
      </c>
    </row>
    <row r="3947" spans="1:2">
      <c r="A3947">
        <v>6038836</v>
      </c>
      <c r="B3947" t="s">
        <v>3342</v>
      </c>
    </row>
    <row r="3948" spans="1:2">
      <c r="A3948">
        <v>6038837</v>
      </c>
      <c r="B3948" t="s">
        <v>3343</v>
      </c>
    </row>
    <row r="3949" spans="1:2">
      <c r="A3949">
        <v>6038838</v>
      </c>
      <c r="B3949" t="s">
        <v>3344</v>
      </c>
    </row>
    <row r="3950" spans="1:2">
      <c r="A3950">
        <v>6038841</v>
      </c>
      <c r="B3950" t="s">
        <v>3345</v>
      </c>
    </row>
    <row r="3951" spans="1:2">
      <c r="A3951">
        <v>6038842</v>
      </c>
      <c r="B3951" t="s">
        <v>3346</v>
      </c>
    </row>
    <row r="3952" spans="1:2">
      <c r="A3952">
        <v>6038843</v>
      </c>
      <c r="B3952" t="s">
        <v>3347</v>
      </c>
    </row>
    <row r="3953" spans="1:2">
      <c r="A3953">
        <v>6038844</v>
      </c>
      <c r="B3953" t="s">
        <v>3348</v>
      </c>
    </row>
    <row r="3954" spans="1:2">
      <c r="A3954">
        <v>6038845</v>
      </c>
      <c r="B3954" t="s">
        <v>3349</v>
      </c>
    </row>
    <row r="3955" spans="1:2">
      <c r="A3955">
        <v>6038846</v>
      </c>
      <c r="B3955" t="s">
        <v>3350</v>
      </c>
    </row>
    <row r="3956" spans="1:2">
      <c r="A3956">
        <v>6038847</v>
      </c>
      <c r="B3956" t="s">
        <v>3351</v>
      </c>
    </row>
    <row r="3957" spans="1:2">
      <c r="A3957">
        <v>6038848</v>
      </c>
      <c r="B3957" t="s">
        <v>3352</v>
      </c>
    </row>
    <row r="3958" spans="1:2">
      <c r="A3958">
        <v>6038851</v>
      </c>
      <c r="B3958" t="s">
        <v>3353</v>
      </c>
    </row>
    <row r="3959" spans="1:2">
      <c r="A3959">
        <v>6038852</v>
      </c>
      <c r="B3959" t="s">
        <v>3354</v>
      </c>
    </row>
    <row r="3960" spans="1:2">
      <c r="A3960">
        <v>6038853</v>
      </c>
      <c r="B3960" t="s">
        <v>3355</v>
      </c>
    </row>
    <row r="3961" spans="1:2">
      <c r="A3961">
        <v>6038854</v>
      </c>
      <c r="B3961" t="s">
        <v>3356</v>
      </c>
    </row>
    <row r="3962" spans="1:2">
      <c r="A3962">
        <v>6038855</v>
      </c>
      <c r="B3962" t="s">
        <v>3357</v>
      </c>
    </row>
    <row r="3963" spans="1:2">
      <c r="A3963">
        <v>6038856</v>
      </c>
      <c r="B3963" t="s">
        <v>3358</v>
      </c>
    </row>
    <row r="3964" spans="1:2">
      <c r="A3964">
        <v>6038861</v>
      </c>
      <c r="B3964" t="s">
        <v>3359</v>
      </c>
    </row>
    <row r="3965" spans="1:2">
      <c r="A3965">
        <v>6038862</v>
      </c>
      <c r="B3965" t="s">
        <v>3360</v>
      </c>
    </row>
    <row r="3966" spans="1:2">
      <c r="A3966">
        <v>6038863</v>
      </c>
      <c r="B3966" t="s">
        <v>3361</v>
      </c>
    </row>
    <row r="3967" spans="1:2">
      <c r="A3967">
        <v>6040000</v>
      </c>
      <c r="B3967" t="s">
        <v>3362</v>
      </c>
    </row>
    <row r="3968" spans="1:2">
      <c r="A3968">
        <v>6040001</v>
      </c>
      <c r="B3968" t="s">
        <v>3363</v>
      </c>
    </row>
    <row r="3969" spans="1:2">
      <c r="A3969">
        <v>6040002</v>
      </c>
      <c r="B3969" t="s">
        <v>3364</v>
      </c>
    </row>
    <row r="3970" spans="1:2">
      <c r="A3970">
        <v>6040003</v>
      </c>
      <c r="B3970" t="s">
        <v>3365</v>
      </c>
    </row>
    <row r="3971" spans="1:2">
      <c r="A3971">
        <v>6040004</v>
      </c>
      <c r="B3971" t="s">
        <v>3366</v>
      </c>
    </row>
    <row r="3972" spans="1:2">
      <c r="A3972">
        <v>6040005</v>
      </c>
      <c r="B3972" t="s">
        <v>3367</v>
      </c>
    </row>
    <row r="3973" spans="1:2">
      <c r="A3973">
        <v>6040011</v>
      </c>
      <c r="B3973" t="s">
        <v>3368</v>
      </c>
    </row>
    <row r="3974" spans="1:2">
      <c r="A3974">
        <v>6040012</v>
      </c>
      <c r="B3974" t="s">
        <v>3369</v>
      </c>
    </row>
    <row r="3975" spans="1:2">
      <c r="A3975">
        <v>6040013</v>
      </c>
      <c r="B3975" t="s">
        <v>3370</v>
      </c>
    </row>
    <row r="3976" spans="1:2">
      <c r="A3976">
        <v>6040014</v>
      </c>
      <c r="B3976" t="s">
        <v>6372</v>
      </c>
    </row>
    <row r="3977" spans="1:2">
      <c r="A3977">
        <v>6040014</v>
      </c>
      <c r="B3977" t="s">
        <v>8238</v>
      </c>
    </row>
    <row r="3978" spans="1:2">
      <c r="A3978">
        <v>6040015</v>
      </c>
      <c r="B3978" t="s">
        <v>3371</v>
      </c>
    </row>
    <row r="3979" spans="1:2">
      <c r="A3979">
        <v>6040021</v>
      </c>
      <c r="B3979" t="s">
        <v>3372</v>
      </c>
    </row>
    <row r="3980" spans="1:2">
      <c r="A3980">
        <v>6040022</v>
      </c>
      <c r="B3980" t="s">
        <v>3373</v>
      </c>
    </row>
    <row r="3981" spans="1:2">
      <c r="A3981">
        <v>6040023</v>
      </c>
      <c r="B3981" t="s">
        <v>3374</v>
      </c>
    </row>
    <row r="3982" spans="1:2">
      <c r="A3982">
        <v>6040024</v>
      </c>
      <c r="B3982" t="s">
        <v>3375</v>
      </c>
    </row>
    <row r="3983" spans="1:2">
      <c r="A3983">
        <v>6040025</v>
      </c>
      <c r="B3983" t="s">
        <v>3376</v>
      </c>
    </row>
    <row r="3984" spans="1:2">
      <c r="A3984">
        <v>6040026</v>
      </c>
      <c r="B3984" t="s">
        <v>3377</v>
      </c>
    </row>
    <row r="3985" spans="1:2">
      <c r="A3985">
        <v>6040031</v>
      </c>
      <c r="B3985" t="s">
        <v>3378</v>
      </c>
    </row>
    <row r="3986" spans="1:2">
      <c r="A3986">
        <v>6040032</v>
      </c>
      <c r="B3986" t="s">
        <v>8239</v>
      </c>
    </row>
    <row r="3987" spans="1:2">
      <c r="A3987">
        <v>6040033</v>
      </c>
      <c r="B3987" t="s">
        <v>3379</v>
      </c>
    </row>
    <row r="3988" spans="1:2">
      <c r="A3988">
        <v>6040034</v>
      </c>
      <c r="B3988" t="s">
        <v>3380</v>
      </c>
    </row>
    <row r="3989" spans="1:2">
      <c r="A3989">
        <v>6040035</v>
      </c>
      <c r="B3989" t="s">
        <v>3381</v>
      </c>
    </row>
    <row r="3990" spans="1:2">
      <c r="A3990">
        <v>6040036</v>
      </c>
      <c r="B3990" t="s">
        <v>3382</v>
      </c>
    </row>
    <row r="3991" spans="1:2">
      <c r="A3991">
        <v>6040041</v>
      </c>
      <c r="B3991" t="s">
        <v>3383</v>
      </c>
    </row>
    <row r="3992" spans="1:2">
      <c r="A3992">
        <v>6040042</v>
      </c>
      <c r="B3992" t="s">
        <v>3384</v>
      </c>
    </row>
    <row r="3993" spans="1:2">
      <c r="A3993">
        <v>6040043</v>
      </c>
      <c r="B3993" t="s">
        <v>6373</v>
      </c>
    </row>
    <row r="3994" spans="1:2">
      <c r="A3994">
        <v>6040043</v>
      </c>
      <c r="B3994" t="s">
        <v>8240</v>
      </c>
    </row>
    <row r="3995" spans="1:2">
      <c r="A3995">
        <v>6040044</v>
      </c>
      <c r="B3995" t="s">
        <v>3385</v>
      </c>
    </row>
    <row r="3996" spans="1:2">
      <c r="A3996">
        <v>6040045</v>
      </c>
      <c r="B3996" t="s">
        <v>3386</v>
      </c>
    </row>
    <row r="3997" spans="1:2">
      <c r="A3997">
        <v>6040051</v>
      </c>
      <c r="B3997" t="s">
        <v>3387</v>
      </c>
    </row>
    <row r="3998" spans="1:2">
      <c r="A3998">
        <v>6040052</v>
      </c>
      <c r="B3998" t="s">
        <v>3388</v>
      </c>
    </row>
    <row r="3999" spans="1:2">
      <c r="A3999">
        <v>6040053</v>
      </c>
      <c r="B3999" t="s">
        <v>3389</v>
      </c>
    </row>
    <row r="4000" spans="1:2">
      <c r="A4000">
        <v>6040054</v>
      </c>
      <c r="B4000" t="s">
        <v>3390</v>
      </c>
    </row>
    <row r="4001" spans="1:2">
      <c r="A4001">
        <v>6040055</v>
      </c>
      <c r="B4001" t="s">
        <v>3391</v>
      </c>
    </row>
    <row r="4002" spans="1:2">
      <c r="A4002">
        <v>6040061</v>
      </c>
      <c r="B4002" t="s">
        <v>8241</v>
      </c>
    </row>
    <row r="4003" spans="1:2">
      <c r="A4003">
        <v>6040062</v>
      </c>
      <c r="B4003" t="s">
        <v>3392</v>
      </c>
    </row>
    <row r="4004" spans="1:2">
      <c r="A4004">
        <v>6040063</v>
      </c>
      <c r="B4004" t="s">
        <v>3393</v>
      </c>
    </row>
    <row r="4005" spans="1:2">
      <c r="A4005">
        <v>6040064</v>
      </c>
      <c r="B4005" t="s">
        <v>3394</v>
      </c>
    </row>
    <row r="4006" spans="1:2">
      <c r="A4006">
        <v>6040065</v>
      </c>
      <c r="B4006" t="s">
        <v>3395</v>
      </c>
    </row>
    <row r="4007" spans="1:2">
      <c r="A4007">
        <v>6040066</v>
      </c>
      <c r="B4007" t="s">
        <v>3396</v>
      </c>
    </row>
    <row r="4008" spans="1:2">
      <c r="A4008">
        <v>6040071</v>
      </c>
      <c r="B4008" t="s">
        <v>6374</v>
      </c>
    </row>
    <row r="4009" spans="1:2">
      <c r="A4009">
        <v>6040071</v>
      </c>
      <c r="B4009" t="s">
        <v>3397</v>
      </c>
    </row>
    <row r="4010" spans="1:2">
      <c r="A4010">
        <v>6040072</v>
      </c>
      <c r="B4010" t="s">
        <v>3398</v>
      </c>
    </row>
    <row r="4011" spans="1:2">
      <c r="A4011">
        <v>6040073</v>
      </c>
      <c r="B4011" t="s">
        <v>3399</v>
      </c>
    </row>
    <row r="4012" spans="1:2">
      <c r="A4012">
        <v>6040074</v>
      </c>
      <c r="B4012" t="s">
        <v>3400</v>
      </c>
    </row>
    <row r="4013" spans="1:2">
      <c r="A4013">
        <v>6040075</v>
      </c>
      <c r="B4013" t="s">
        <v>3401</v>
      </c>
    </row>
    <row r="4014" spans="1:2">
      <c r="A4014">
        <v>6040076</v>
      </c>
      <c r="B4014" t="s">
        <v>3402</v>
      </c>
    </row>
    <row r="4015" spans="1:2">
      <c r="A4015">
        <v>6040077</v>
      </c>
      <c r="B4015" t="s">
        <v>3403</v>
      </c>
    </row>
    <row r="4016" spans="1:2">
      <c r="A4016">
        <v>6040081</v>
      </c>
      <c r="B4016" t="s">
        <v>3404</v>
      </c>
    </row>
    <row r="4017" spans="1:2">
      <c r="A4017">
        <v>6040082</v>
      </c>
      <c r="B4017" t="s">
        <v>6375</v>
      </c>
    </row>
    <row r="4018" spans="1:2">
      <c r="A4018">
        <v>6040082</v>
      </c>
      <c r="B4018" t="s">
        <v>8242</v>
      </c>
    </row>
    <row r="4019" spans="1:2">
      <c r="A4019">
        <v>6040083</v>
      </c>
      <c r="B4019" t="s">
        <v>3405</v>
      </c>
    </row>
    <row r="4020" spans="1:2">
      <c r="A4020">
        <v>6040084</v>
      </c>
      <c r="B4020" t="s">
        <v>8243</v>
      </c>
    </row>
    <row r="4021" spans="1:2">
      <c r="A4021">
        <v>6040085</v>
      </c>
      <c r="B4021" t="s">
        <v>3406</v>
      </c>
    </row>
    <row r="4022" spans="1:2">
      <c r="A4022">
        <v>6040086</v>
      </c>
      <c r="B4022" t="s">
        <v>8244</v>
      </c>
    </row>
    <row r="4023" spans="1:2">
      <c r="A4023">
        <v>6040087</v>
      </c>
      <c r="B4023" t="s">
        <v>3407</v>
      </c>
    </row>
    <row r="4024" spans="1:2">
      <c r="A4024">
        <v>6040091</v>
      </c>
      <c r="B4024" t="s">
        <v>6376</v>
      </c>
    </row>
    <row r="4025" spans="1:2">
      <c r="A4025">
        <v>6040091</v>
      </c>
      <c r="B4025" t="s">
        <v>8245</v>
      </c>
    </row>
    <row r="4026" spans="1:2">
      <c r="A4026">
        <v>6040092</v>
      </c>
      <c r="B4026" t="s">
        <v>6377</v>
      </c>
    </row>
    <row r="4027" spans="1:2">
      <c r="A4027">
        <v>6040092</v>
      </c>
      <c r="B4027" t="s">
        <v>8246</v>
      </c>
    </row>
    <row r="4028" spans="1:2">
      <c r="A4028">
        <v>6040093</v>
      </c>
      <c r="B4028" t="s">
        <v>3408</v>
      </c>
    </row>
    <row r="4029" spans="1:2">
      <c r="A4029">
        <v>6040094</v>
      </c>
      <c r="B4029" t="s">
        <v>6378</v>
      </c>
    </row>
    <row r="4030" spans="1:2">
      <c r="A4030">
        <v>6040094</v>
      </c>
      <c r="B4030" t="s">
        <v>8247</v>
      </c>
    </row>
    <row r="4031" spans="1:2">
      <c r="A4031">
        <v>6040095</v>
      </c>
      <c r="B4031" t="s">
        <v>3409</v>
      </c>
    </row>
    <row r="4032" spans="1:2">
      <c r="A4032">
        <v>6040096</v>
      </c>
      <c r="B4032" t="s">
        <v>8248</v>
      </c>
    </row>
    <row r="4033" spans="1:2">
      <c r="A4033">
        <v>6040801</v>
      </c>
      <c r="B4033" t="s">
        <v>6379</v>
      </c>
    </row>
    <row r="4034" spans="1:2">
      <c r="A4034">
        <v>6040801</v>
      </c>
      <c r="B4034" t="s">
        <v>8249</v>
      </c>
    </row>
    <row r="4035" spans="1:2">
      <c r="A4035">
        <v>6040802</v>
      </c>
      <c r="B4035" t="s">
        <v>6380</v>
      </c>
    </row>
    <row r="4036" spans="1:2">
      <c r="A4036">
        <v>6040802</v>
      </c>
      <c r="B4036" t="s">
        <v>8250</v>
      </c>
    </row>
    <row r="4037" spans="1:2">
      <c r="A4037">
        <v>6040803</v>
      </c>
      <c r="B4037" t="s">
        <v>6381</v>
      </c>
    </row>
    <row r="4038" spans="1:2">
      <c r="A4038">
        <v>6040803</v>
      </c>
      <c r="B4038" t="s">
        <v>8251</v>
      </c>
    </row>
    <row r="4039" spans="1:2">
      <c r="A4039">
        <v>6040804</v>
      </c>
      <c r="B4039" t="s">
        <v>3410</v>
      </c>
    </row>
    <row r="4040" spans="1:2">
      <c r="A4040">
        <v>6040805</v>
      </c>
      <c r="B4040" t="s">
        <v>6382</v>
      </c>
    </row>
    <row r="4041" spans="1:2">
      <c r="A4041">
        <v>6040805</v>
      </c>
      <c r="B4041" t="s">
        <v>8252</v>
      </c>
    </row>
    <row r="4042" spans="1:2">
      <c r="A4042">
        <v>6040811</v>
      </c>
      <c r="B4042" t="s">
        <v>6383</v>
      </c>
    </row>
    <row r="4043" spans="1:2">
      <c r="A4043">
        <v>6040811</v>
      </c>
      <c r="B4043" t="s">
        <v>8253</v>
      </c>
    </row>
    <row r="4044" spans="1:2">
      <c r="A4044">
        <v>6040812</v>
      </c>
      <c r="B4044" t="s">
        <v>3411</v>
      </c>
    </row>
    <row r="4045" spans="1:2">
      <c r="A4045">
        <v>6040813</v>
      </c>
      <c r="B4045" t="s">
        <v>3412</v>
      </c>
    </row>
    <row r="4046" spans="1:2">
      <c r="A4046">
        <v>6040814</v>
      </c>
      <c r="B4046" t="s">
        <v>6384</v>
      </c>
    </row>
    <row r="4047" spans="1:2">
      <c r="A4047">
        <v>6040814</v>
      </c>
      <c r="B4047" t="s">
        <v>8254</v>
      </c>
    </row>
    <row r="4048" spans="1:2">
      <c r="A4048">
        <v>6040815</v>
      </c>
      <c r="B4048" t="s">
        <v>3413</v>
      </c>
    </row>
    <row r="4049" spans="1:2">
      <c r="A4049">
        <v>6040821</v>
      </c>
      <c r="B4049" t="s">
        <v>3414</v>
      </c>
    </row>
    <row r="4050" spans="1:2">
      <c r="A4050">
        <v>6040822</v>
      </c>
      <c r="B4050" t="s">
        <v>3415</v>
      </c>
    </row>
    <row r="4051" spans="1:2">
      <c r="A4051">
        <v>6040823</v>
      </c>
      <c r="B4051" t="s">
        <v>3416</v>
      </c>
    </row>
    <row r="4052" spans="1:2">
      <c r="A4052">
        <v>6040824</v>
      </c>
      <c r="B4052" t="s">
        <v>3417</v>
      </c>
    </row>
    <row r="4053" spans="1:2">
      <c r="A4053">
        <v>6040825</v>
      </c>
      <c r="B4053" t="s">
        <v>3418</v>
      </c>
    </row>
    <row r="4054" spans="1:2">
      <c r="A4054">
        <v>6040826</v>
      </c>
      <c r="B4054" t="s">
        <v>3419</v>
      </c>
    </row>
    <row r="4055" spans="1:2">
      <c r="A4055">
        <v>6040827</v>
      </c>
      <c r="B4055" t="s">
        <v>3420</v>
      </c>
    </row>
    <row r="4056" spans="1:2">
      <c r="A4056">
        <v>6040831</v>
      </c>
      <c r="B4056" t="s">
        <v>3421</v>
      </c>
    </row>
    <row r="4057" spans="1:2">
      <c r="A4057">
        <v>6040832</v>
      </c>
      <c r="B4057" t="s">
        <v>8255</v>
      </c>
    </row>
    <row r="4058" spans="1:2">
      <c r="A4058">
        <v>6040833</v>
      </c>
      <c r="B4058" t="s">
        <v>3422</v>
      </c>
    </row>
    <row r="4059" spans="1:2">
      <c r="A4059">
        <v>6040834</v>
      </c>
      <c r="B4059" t="s">
        <v>3423</v>
      </c>
    </row>
    <row r="4060" spans="1:2">
      <c r="A4060">
        <v>6040835</v>
      </c>
      <c r="B4060" t="s">
        <v>6385</v>
      </c>
    </row>
    <row r="4061" spans="1:2">
      <c r="A4061">
        <v>6040835</v>
      </c>
      <c r="B4061" t="s">
        <v>8256</v>
      </c>
    </row>
    <row r="4062" spans="1:2">
      <c r="A4062">
        <v>6040836</v>
      </c>
      <c r="B4062" t="s">
        <v>6386</v>
      </c>
    </row>
    <row r="4063" spans="1:2">
      <c r="A4063">
        <v>6040836</v>
      </c>
      <c r="B4063" t="s">
        <v>8257</v>
      </c>
    </row>
    <row r="4064" spans="1:2">
      <c r="A4064">
        <v>6040837</v>
      </c>
      <c r="B4064" t="s">
        <v>3424</v>
      </c>
    </row>
    <row r="4065" spans="1:2">
      <c r="A4065">
        <v>6040841</v>
      </c>
      <c r="B4065" t="s">
        <v>3425</v>
      </c>
    </row>
    <row r="4066" spans="1:2">
      <c r="A4066">
        <v>6040842</v>
      </c>
      <c r="B4066" t="s">
        <v>3426</v>
      </c>
    </row>
    <row r="4067" spans="1:2">
      <c r="A4067">
        <v>6040843</v>
      </c>
      <c r="B4067" t="s">
        <v>3427</v>
      </c>
    </row>
    <row r="4068" spans="1:2">
      <c r="A4068">
        <v>6040844</v>
      </c>
      <c r="B4068" t="s">
        <v>3428</v>
      </c>
    </row>
    <row r="4069" spans="1:2">
      <c r="A4069">
        <v>6040845</v>
      </c>
      <c r="B4069" t="s">
        <v>3429</v>
      </c>
    </row>
    <row r="4070" spans="1:2">
      <c r="A4070">
        <v>6040846</v>
      </c>
      <c r="B4070" t="s">
        <v>3430</v>
      </c>
    </row>
    <row r="4071" spans="1:2">
      <c r="A4071">
        <v>6040847</v>
      </c>
      <c r="B4071" t="s">
        <v>3431</v>
      </c>
    </row>
    <row r="4072" spans="1:2">
      <c r="A4072">
        <v>6040851</v>
      </c>
      <c r="B4072" t="s">
        <v>3432</v>
      </c>
    </row>
    <row r="4073" spans="1:2">
      <c r="A4073">
        <v>6040852</v>
      </c>
      <c r="B4073" t="s">
        <v>3433</v>
      </c>
    </row>
    <row r="4074" spans="1:2">
      <c r="A4074">
        <v>6040853</v>
      </c>
      <c r="B4074" t="s">
        <v>3434</v>
      </c>
    </row>
    <row r="4075" spans="1:2">
      <c r="A4075">
        <v>6040854</v>
      </c>
      <c r="B4075" t="s">
        <v>3435</v>
      </c>
    </row>
    <row r="4076" spans="1:2">
      <c r="A4076">
        <v>6040855</v>
      </c>
      <c r="B4076" t="s">
        <v>3436</v>
      </c>
    </row>
    <row r="4077" spans="1:2">
      <c r="A4077">
        <v>6040856</v>
      </c>
      <c r="B4077" t="s">
        <v>3437</v>
      </c>
    </row>
    <row r="4078" spans="1:2">
      <c r="A4078">
        <v>6040857</v>
      </c>
      <c r="B4078" t="s">
        <v>3438</v>
      </c>
    </row>
    <row r="4079" spans="1:2">
      <c r="A4079">
        <v>6040861</v>
      </c>
      <c r="B4079" t="s">
        <v>3439</v>
      </c>
    </row>
    <row r="4080" spans="1:2">
      <c r="A4080">
        <v>6040862</v>
      </c>
      <c r="B4080" t="s">
        <v>3440</v>
      </c>
    </row>
    <row r="4081" spans="1:2">
      <c r="A4081">
        <v>6040863</v>
      </c>
      <c r="B4081" t="s">
        <v>3441</v>
      </c>
    </row>
    <row r="4082" spans="1:2">
      <c r="A4082">
        <v>6040864</v>
      </c>
      <c r="B4082" t="s">
        <v>3442</v>
      </c>
    </row>
    <row r="4083" spans="1:2">
      <c r="A4083">
        <v>6040865</v>
      </c>
      <c r="B4083" t="s">
        <v>6387</v>
      </c>
    </row>
    <row r="4084" spans="1:2">
      <c r="A4084">
        <v>6040865</v>
      </c>
      <c r="B4084" t="s">
        <v>8258</v>
      </c>
    </row>
    <row r="4085" spans="1:2">
      <c r="A4085">
        <v>6040866</v>
      </c>
      <c r="B4085" t="s">
        <v>3443</v>
      </c>
    </row>
    <row r="4086" spans="1:2">
      <c r="A4086">
        <v>6040867</v>
      </c>
      <c r="B4086" t="s">
        <v>3444</v>
      </c>
    </row>
    <row r="4087" spans="1:2">
      <c r="A4087">
        <v>6040871</v>
      </c>
      <c r="B4087" t="s">
        <v>3445</v>
      </c>
    </row>
    <row r="4088" spans="1:2">
      <c r="A4088">
        <v>6040872</v>
      </c>
      <c r="B4088" t="s">
        <v>3446</v>
      </c>
    </row>
    <row r="4089" spans="1:2">
      <c r="A4089">
        <v>6040873</v>
      </c>
      <c r="B4089" t="s">
        <v>3447</v>
      </c>
    </row>
    <row r="4090" spans="1:2">
      <c r="A4090">
        <v>6040874</v>
      </c>
      <c r="B4090" t="s">
        <v>6388</v>
      </c>
    </row>
    <row r="4091" spans="1:2">
      <c r="A4091">
        <v>6040874</v>
      </c>
      <c r="B4091" t="s">
        <v>8259</v>
      </c>
    </row>
    <row r="4092" spans="1:2">
      <c r="A4092">
        <v>6040875</v>
      </c>
      <c r="B4092" t="s">
        <v>3448</v>
      </c>
    </row>
    <row r="4093" spans="1:2">
      <c r="A4093">
        <v>6040876</v>
      </c>
      <c r="B4093" t="s">
        <v>3449</v>
      </c>
    </row>
    <row r="4094" spans="1:2">
      <c r="A4094">
        <v>6040881</v>
      </c>
      <c r="B4094" t="s">
        <v>3450</v>
      </c>
    </row>
    <row r="4095" spans="1:2">
      <c r="A4095">
        <v>6040882</v>
      </c>
      <c r="B4095" t="s">
        <v>3451</v>
      </c>
    </row>
    <row r="4096" spans="1:2">
      <c r="A4096">
        <v>6040883</v>
      </c>
      <c r="B4096" t="s">
        <v>3452</v>
      </c>
    </row>
    <row r="4097" spans="1:2">
      <c r="A4097">
        <v>6040884</v>
      </c>
      <c r="B4097" t="s">
        <v>3453</v>
      </c>
    </row>
    <row r="4098" spans="1:2">
      <c r="A4098">
        <v>6040885</v>
      </c>
      <c r="B4098" t="s">
        <v>3454</v>
      </c>
    </row>
    <row r="4099" spans="1:2">
      <c r="A4099">
        <v>6040886</v>
      </c>
      <c r="B4099" t="s">
        <v>3455</v>
      </c>
    </row>
    <row r="4100" spans="1:2">
      <c r="A4100">
        <v>6040901</v>
      </c>
      <c r="B4100" t="s">
        <v>3456</v>
      </c>
    </row>
    <row r="4101" spans="1:2">
      <c r="A4101">
        <v>6040902</v>
      </c>
      <c r="B4101" t="s">
        <v>3457</v>
      </c>
    </row>
    <row r="4102" spans="1:2">
      <c r="A4102">
        <v>6040903</v>
      </c>
      <c r="B4102" t="s">
        <v>3458</v>
      </c>
    </row>
    <row r="4103" spans="1:2">
      <c r="A4103">
        <v>6040904</v>
      </c>
      <c r="B4103" t="s">
        <v>3459</v>
      </c>
    </row>
    <row r="4104" spans="1:2">
      <c r="A4104">
        <v>6040905</v>
      </c>
      <c r="B4104" t="s">
        <v>6389</v>
      </c>
    </row>
    <row r="4105" spans="1:2">
      <c r="A4105">
        <v>6040905</v>
      </c>
      <c r="B4105" t="s">
        <v>3460</v>
      </c>
    </row>
    <row r="4106" spans="1:2">
      <c r="A4106">
        <v>6040905</v>
      </c>
      <c r="B4106" t="s">
        <v>8260</v>
      </c>
    </row>
    <row r="4107" spans="1:2">
      <c r="A4107">
        <v>6040906</v>
      </c>
      <c r="B4107" t="s">
        <v>3461</v>
      </c>
    </row>
    <row r="4108" spans="1:2">
      <c r="A4108">
        <v>6040907</v>
      </c>
      <c r="B4108" t="s">
        <v>6390</v>
      </c>
    </row>
    <row r="4109" spans="1:2">
      <c r="A4109">
        <v>6040911</v>
      </c>
      <c r="B4109" t="s">
        <v>6391</v>
      </c>
    </row>
    <row r="4110" spans="1:2">
      <c r="A4110">
        <v>6040911</v>
      </c>
      <c r="B4110" t="s">
        <v>8261</v>
      </c>
    </row>
    <row r="4111" spans="1:2">
      <c r="A4111">
        <v>6040912</v>
      </c>
      <c r="B4111" t="s">
        <v>3462</v>
      </c>
    </row>
    <row r="4112" spans="1:2">
      <c r="A4112">
        <v>6040913</v>
      </c>
      <c r="B4112" t="s">
        <v>3463</v>
      </c>
    </row>
    <row r="4113" spans="1:2">
      <c r="A4113">
        <v>6040914</v>
      </c>
      <c r="B4113" t="s">
        <v>3464</v>
      </c>
    </row>
    <row r="4114" spans="1:2">
      <c r="A4114">
        <v>6040915</v>
      </c>
      <c r="B4114" t="s">
        <v>3465</v>
      </c>
    </row>
    <row r="4115" spans="1:2">
      <c r="A4115">
        <v>6040916</v>
      </c>
      <c r="B4115" t="s">
        <v>3466</v>
      </c>
    </row>
    <row r="4116" spans="1:2">
      <c r="A4116">
        <v>6040917</v>
      </c>
      <c r="B4116" t="s">
        <v>8262</v>
      </c>
    </row>
    <row r="4117" spans="1:2">
      <c r="A4117">
        <v>6040921</v>
      </c>
      <c r="B4117" t="s">
        <v>3467</v>
      </c>
    </row>
    <row r="4118" spans="1:2">
      <c r="A4118">
        <v>6040922</v>
      </c>
      <c r="B4118" t="s">
        <v>3468</v>
      </c>
    </row>
    <row r="4119" spans="1:2">
      <c r="A4119">
        <v>6040923</v>
      </c>
      <c r="B4119" t="s">
        <v>3469</v>
      </c>
    </row>
    <row r="4120" spans="1:2">
      <c r="A4120">
        <v>6040924</v>
      </c>
      <c r="B4120" t="s">
        <v>3470</v>
      </c>
    </row>
    <row r="4121" spans="1:2">
      <c r="A4121">
        <v>6040925</v>
      </c>
      <c r="B4121" t="s">
        <v>3471</v>
      </c>
    </row>
    <row r="4122" spans="1:2">
      <c r="A4122">
        <v>6040931</v>
      </c>
      <c r="B4122" t="s">
        <v>3472</v>
      </c>
    </row>
    <row r="4123" spans="1:2">
      <c r="A4123">
        <v>6040932</v>
      </c>
      <c r="B4123" t="s">
        <v>3473</v>
      </c>
    </row>
    <row r="4124" spans="1:2">
      <c r="A4124">
        <v>6040933</v>
      </c>
      <c r="B4124" t="s">
        <v>3474</v>
      </c>
    </row>
    <row r="4125" spans="1:2">
      <c r="A4125">
        <v>6040934</v>
      </c>
      <c r="B4125" t="s">
        <v>3475</v>
      </c>
    </row>
    <row r="4126" spans="1:2">
      <c r="A4126">
        <v>6040935</v>
      </c>
      <c r="B4126" t="s">
        <v>3476</v>
      </c>
    </row>
    <row r="4127" spans="1:2">
      <c r="A4127">
        <v>6040941</v>
      </c>
      <c r="B4127" t="s">
        <v>6392</v>
      </c>
    </row>
    <row r="4128" spans="1:2">
      <c r="A4128">
        <v>6040941</v>
      </c>
      <c r="B4128" t="s">
        <v>3477</v>
      </c>
    </row>
    <row r="4129" spans="1:2">
      <c r="A4129">
        <v>6040942</v>
      </c>
      <c r="B4129" t="s">
        <v>3478</v>
      </c>
    </row>
    <row r="4130" spans="1:2">
      <c r="A4130">
        <v>6040943</v>
      </c>
      <c r="B4130" t="s">
        <v>3479</v>
      </c>
    </row>
    <row r="4131" spans="1:2">
      <c r="A4131">
        <v>6040944</v>
      </c>
      <c r="B4131" t="s">
        <v>6393</v>
      </c>
    </row>
    <row r="4132" spans="1:2">
      <c r="A4132">
        <v>6040944</v>
      </c>
      <c r="B4132" t="s">
        <v>3480</v>
      </c>
    </row>
    <row r="4133" spans="1:2">
      <c r="A4133">
        <v>6040951</v>
      </c>
      <c r="B4133" t="s">
        <v>3481</v>
      </c>
    </row>
    <row r="4134" spans="1:2">
      <c r="A4134">
        <v>6040952</v>
      </c>
      <c r="B4134" t="s">
        <v>8263</v>
      </c>
    </row>
    <row r="4135" spans="1:2">
      <c r="A4135">
        <v>6040953</v>
      </c>
      <c r="B4135" t="s">
        <v>3482</v>
      </c>
    </row>
    <row r="4136" spans="1:2">
      <c r="A4136">
        <v>6040954</v>
      </c>
      <c r="B4136" t="s">
        <v>3483</v>
      </c>
    </row>
    <row r="4137" spans="1:2">
      <c r="A4137">
        <v>6040955</v>
      </c>
      <c r="B4137" t="s">
        <v>3484</v>
      </c>
    </row>
    <row r="4138" spans="1:2">
      <c r="A4138">
        <v>6040956</v>
      </c>
      <c r="B4138" t="s">
        <v>3485</v>
      </c>
    </row>
    <row r="4139" spans="1:2">
      <c r="A4139">
        <v>6040961</v>
      </c>
      <c r="B4139" t="s">
        <v>3486</v>
      </c>
    </row>
    <row r="4140" spans="1:2">
      <c r="A4140">
        <v>6040962</v>
      </c>
      <c r="B4140" t="s">
        <v>3487</v>
      </c>
    </row>
    <row r="4141" spans="1:2">
      <c r="A4141">
        <v>6040963</v>
      </c>
      <c r="B4141" t="s">
        <v>3488</v>
      </c>
    </row>
    <row r="4142" spans="1:2">
      <c r="A4142">
        <v>6040964</v>
      </c>
      <c r="B4142" t="s">
        <v>6394</v>
      </c>
    </row>
    <row r="4143" spans="1:2">
      <c r="A4143">
        <v>6040964</v>
      </c>
      <c r="B4143" t="s">
        <v>8264</v>
      </c>
    </row>
    <row r="4144" spans="1:2">
      <c r="A4144">
        <v>6040965</v>
      </c>
      <c r="B4144" t="s">
        <v>3489</v>
      </c>
    </row>
    <row r="4145" spans="1:2">
      <c r="A4145">
        <v>6040966</v>
      </c>
      <c r="B4145" t="s">
        <v>8265</v>
      </c>
    </row>
    <row r="4146" spans="1:2">
      <c r="A4146">
        <v>6040971</v>
      </c>
      <c r="B4146" t="s">
        <v>6395</v>
      </c>
    </row>
    <row r="4147" spans="1:2">
      <c r="A4147">
        <v>6040971</v>
      </c>
      <c r="B4147" t="s">
        <v>3490</v>
      </c>
    </row>
    <row r="4148" spans="1:2">
      <c r="A4148">
        <v>6040972</v>
      </c>
      <c r="B4148" t="s">
        <v>6396</v>
      </c>
    </row>
    <row r="4149" spans="1:2">
      <c r="A4149">
        <v>6040972</v>
      </c>
      <c r="B4149" t="s">
        <v>3491</v>
      </c>
    </row>
    <row r="4150" spans="1:2">
      <c r="A4150">
        <v>6040973</v>
      </c>
      <c r="B4150" t="s">
        <v>3492</v>
      </c>
    </row>
    <row r="4151" spans="1:2">
      <c r="A4151">
        <v>6040974</v>
      </c>
      <c r="B4151" t="s">
        <v>3493</v>
      </c>
    </row>
    <row r="4152" spans="1:2">
      <c r="A4152">
        <v>6040975</v>
      </c>
      <c r="B4152" t="s">
        <v>8266</v>
      </c>
    </row>
    <row r="4153" spans="1:2">
      <c r="A4153">
        <v>6040976</v>
      </c>
      <c r="B4153" t="s">
        <v>3494</v>
      </c>
    </row>
    <row r="4154" spans="1:2">
      <c r="A4154">
        <v>6040981</v>
      </c>
      <c r="B4154" t="s">
        <v>6397</v>
      </c>
    </row>
    <row r="4155" spans="1:2">
      <c r="A4155">
        <v>6040981</v>
      </c>
      <c r="B4155" t="s">
        <v>3495</v>
      </c>
    </row>
    <row r="4156" spans="1:2">
      <c r="A4156">
        <v>6040981</v>
      </c>
      <c r="B4156" t="s">
        <v>8267</v>
      </c>
    </row>
    <row r="4157" spans="1:2">
      <c r="A4157">
        <v>6040982</v>
      </c>
      <c r="B4157" t="s">
        <v>6398</v>
      </c>
    </row>
    <row r="4158" spans="1:2">
      <c r="A4158">
        <v>6040982</v>
      </c>
      <c r="B4158" t="s">
        <v>3496</v>
      </c>
    </row>
    <row r="4159" spans="1:2">
      <c r="A4159">
        <v>6040983</v>
      </c>
      <c r="B4159" t="s">
        <v>6399</v>
      </c>
    </row>
    <row r="4160" spans="1:2">
      <c r="A4160">
        <v>6040983</v>
      </c>
      <c r="B4160" t="s">
        <v>3497</v>
      </c>
    </row>
    <row r="4161" spans="1:2">
      <c r="A4161">
        <v>6040984</v>
      </c>
      <c r="B4161" t="s">
        <v>3498</v>
      </c>
    </row>
    <row r="4162" spans="1:2">
      <c r="A4162">
        <v>6040985</v>
      </c>
      <c r="B4162" t="s">
        <v>3499</v>
      </c>
    </row>
    <row r="4163" spans="1:2">
      <c r="A4163">
        <v>6040986</v>
      </c>
      <c r="B4163" t="s">
        <v>3500</v>
      </c>
    </row>
    <row r="4164" spans="1:2">
      <c r="A4164">
        <v>6040991</v>
      </c>
      <c r="B4164" t="s">
        <v>3501</v>
      </c>
    </row>
    <row r="4165" spans="1:2">
      <c r="A4165">
        <v>6040992</v>
      </c>
      <c r="B4165" t="s">
        <v>3502</v>
      </c>
    </row>
    <row r="4166" spans="1:2">
      <c r="A4166">
        <v>6040993</v>
      </c>
      <c r="B4166" t="s">
        <v>3503</v>
      </c>
    </row>
    <row r="4167" spans="1:2">
      <c r="A4167">
        <v>6040994</v>
      </c>
      <c r="B4167" t="s">
        <v>3504</v>
      </c>
    </row>
    <row r="4168" spans="1:2">
      <c r="A4168">
        <v>6040995</v>
      </c>
      <c r="B4168" t="s">
        <v>3505</v>
      </c>
    </row>
    <row r="4169" spans="1:2">
      <c r="A4169">
        <v>6040996</v>
      </c>
      <c r="B4169" t="s">
        <v>8268</v>
      </c>
    </row>
    <row r="4170" spans="1:2">
      <c r="A4170">
        <v>6048001</v>
      </c>
      <c r="B4170" t="s">
        <v>3506</v>
      </c>
    </row>
    <row r="4171" spans="1:2">
      <c r="A4171">
        <v>6048002</v>
      </c>
      <c r="B4171" t="s">
        <v>6400</v>
      </c>
    </row>
    <row r="4172" spans="1:2">
      <c r="A4172">
        <v>6048003</v>
      </c>
      <c r="B4172" t="s">
        <v>3507</v>
      </c>
    </row>
    <row r="4173" spans="1:2">
      <c r="A4173">
        <v>6048004</v>
      </c>
      <c r="B4173" t="s">
        <v>3508</v>
      </c>
    </row>
    <row r="4174" spans="1:2">
      <c r="A4174">
        <v>6048005</v>
      </c>
      <c r="B4174" t="s">
        <v>3509</v>
      </c>
    </row>
    <row r="4175" spans="1:2">
      <c r="A4175">
        <v>6048006</v>
      </c>
      <c r="B4175" t="s">
        <v>6401</v>
      </c>
    </row>
    <row r="4176" spans="1:2">
      <c r="A4176">
        <v>6048006</v>
      </c>
      <c r="B4176" t="s">
        <v>3510</v>
      </c>
    </row>
    <row r="4177" spans="1:2">
      <c r="A4177">
        <v>6048011</v>
      </c>
      <c r="B4177" t="s">
        <v>3511</v>
      </c>
    </row>
    <row r="4178" spans="1:2">
      <c r="A4178">
        <v>6048012</v>
      </c>
      <c r="B4178" t="s">
        <v>6402</v>
      </c>
    </row>
    <row r="4179" spans="1:2">
      <c r="A4179">
        <v>6048012</v>
      </c>
      <c r="B4179" t="s">
        <v>8269</v>
      </c>
    </row>
    <row r="4180" spans="1:2">
      <c r="A4180">
        <v>6048013</v>
      </c>
      <c r="B4180" t="s">
        <v>8270</v>
      </c>
    </row>
    <row r="4181" spans="1:2">
      <c r="A4181">
        <v>6048014</v>
      </c>
      <c r="B4181" t="s">
        <v>3512</v>
      </c>
    </row>
    <row r="4182" spans="1:2">
      <c r="A4182">
        <v>6048015</v>
      </c>
      <c r="B4182" t="s">
        <v>3513</v>
      </c>
    </row>
    <row r="4183" spans="1:2">
      <c r="A4183">
        <v>6048016</v>
      </c>
      <c r="B4183" t="s">
        <v>3514</v>
      </c>
    </row>
    <row r="4184" spans="1:2">
      <c r="A4184">
        <v>6048017</v>
      </c>
      <c r="B4184" t="s">
        <v>3515</v>
      </c>
    </row>
    <row r="4185" spans="1:2">
      <c r="A4185">
        <v>6048021</v>
      </c>
      <c r="B4185" t="s">
        <v>3516</v>
      </c>
    </row>
    <row r="4186" spans="1:2">
      <c r="A4186">
        <v>6048022</v>
      </c>
      <c r="B4186" t="s">
        <v>3517</v>
      </c>
    </row>
    <row r="4187" spans="1:2">
      <c r="A4187">
        <v>6048023</v>
      </c>
      <c r="B4187" t="s">
        <v>3518</v>
      </c>
    </row>
    <row r="4188" spans="1:2">
      <c r="A4188">
        <v>6048024</v>
      </c>
      <c r="B4188" t="s">
        <v>3519</v>
      </c>
    </row>
    <row r="4189" spans="1:2">
      <c r="A4189">
        <v>6048025</v>
      </c>
      <c r="B4189" t="s">
        <v>3520</v>
      </c>
    </row>
    <row r="4190" spans="1:2">
      <c r="A4190">
        <v>6048026</v>
      </c>
      <c r="B4190" t="s">
        <v>3521</v>
      </c>
    </row>
    <row r="4191" spans="1:2">
      <c r="A4191">
        <v>6048027</v>
      </c>
      <c r="B4191" t="s">
        <v>6403</v>
      </c>
    </row>
    <row r="4192" spans="1:2">
      <c r="A4192">
        <v>6048031</v>
      </c>
      <c r="B4192" t="s">
        <v>6404</v>
      </c>
    </row>
    <row r="4193" spans="1:2">
      <c r="A4193">
        <v>6048031</v>
      </c>
      <c r="B4193" t="s">
        <v>3522</v>
      </c>
    </row>
    <row r="4194" spans="1:2">
      <c r="A4194">
        <v>6048032</v>
      </c>
      <c r="B4194" t="s">
        <v>3523</v>
      </c>
    </row>
    <row r="4195" spans="1:2">
      <c r="A4195">
        <v>6048033</v>
      </c>
      <c r="B4195" t="s">
        <v>3524</v>
      </c>
    </row>
    <row r="4196" spans="1:2">
      <c r="A4196">
        <v>6048034</v>
      </c>
      <c r="B4196" t="s">
        <v>3525</v>
      </c>
    </row>
    <row r="4197" spans="1:2">
      <c r="A4197">
        <v>6048035</v>
      </c>
      <c r="B4197" t="s">
        <v>3526</v>
      </c>
    </row>
    <row r="4198" spans="1:2">
      <c r="A4198">
        <v>6048036</v>
      </c>
      <c r="B4198" t="s">
        <v>6405</v>
      </c>
    </row>
    <row r="4199" spans="1:2">
      <c r="A4199">
        <v>6048036</v>
      </c>
      <c r="B4199" t="s">
        <v>8271</v>
      </c>
    </row>
    <row r="4200" spans="1:2">
      <c r="A4200">
        <v>6048041</v>
      </c>
      <c r="B4200" t="s">
        <v>3527</v>
      </c>
    </row>
    <row r="4201" spans="1:2">
      <c r="A4201">
        <v>6048042</v>
      </c>
      <c r="B4201" t="s">
        <v>6406</v>
      </c>
    </row>
    <row r="4202" spans="1:2">
      <c r="A4202">
        <v>6048042</v>
      </c>
      <c r="B4202" t="s">
        <v>3528</v>
      </c>
    </row>
    <row r="4203" spans="1:2">
      <c r="A4203">
        <v>6048043</v>
      </c>
      <c r="B4203" t="s">
        <v>3529</v>
      </c>
    </row>
    <row r="4204" spans="1:2">
      <c r="A4204">
        <v>6048044</v>
      </c>
      <c r="B4204" t="s">
        <v>3530</v>
      </c>
    </row>
    <row r="4205" spans="1:2">
      <c r="A4205">
        <v>6048045</v>
      </c>
      <c r="B4205" t="s">
        <v>3531</v>
      </c>
    </row>
    <row r="4206" spans="1:2">
      <c r="A4206">
        <v>6048046</v>
      </c>
      <c r="B4206" t="s">
        <v>3532</v>
      </c>
    </row>
    <row r="4207" spans="1:2">
      <c r="A4207">
        <v>6048047</v>
      </c>
      <c r="B4207" t="s">
        <v>3533</v>
      </c>
    </row>
    <row r="4208" spans="1:2">
      <c r="A4208">
        <v>6048051</v>
      </c>
      <c r="B4208" t="s">
        <v>6407</v>
      </c>
    </row>
    <row r="4209" spans="1:2">
      <c r="A4209">
        <v>6048051</v>
      </c>
      <c r="B4209" t="s">
        <v>8272</v>
      </c>
    </row>
    <row r="4210" spans="1:2">
      <c r="A4210">
        <v>6048052</v>
      </c>
      <c r="B4210" t="s">
        <v>6408</v>
      </c>
    </row>
    <row r="4211" spans="1:2">
      <c r="A4211">
        <v>6048053</v>
      </c>
      <c r="B4211" t="s">
        <v>6409</v>
      </c>
    </row>
    <row r="4212" spans="1:2">
      <c r="A4212">
        <v>6048053</v>
      </c>
      <c r="B4212" t="s">
        <v>8273</v>
      </c>
    </row>
    <row r="4213" spans="1:2">
      <c r="A4213">
        <v>6048054</v>
      </c>
      <c r="B4213" t="s">
        <v>3534</v>
      </c>
    </row>
    <row r="4214" spans="1:2">
      <c r="A4214">
        <v>6048055</v>
      </c>
      <c r="B4214" t="s">
        <v>3535</v>
      </c>
    </row>
    <row r="4215" spans="1:2">
      <c r="A4215">
        <v>6048056</v>
      </c>
      <c r="B4215" t="s">
        <v>8274</v>
      </c>
    </row>
    <row r="4216" spans="1:2">
      <c r="A4216">
        <v>6048057</v>
      </c>
      <c r="B4216" t="s">
        <v>8275</v>
      </c>
    </row>
    <row r="4217" spans="1:2">
      <c r="A4217">
        <v>6048061</v>
      </c>
      <c r="B4217" t="s">
        <v>3536</v>
      </c>
    </row>
    <row r="4218" spans="1:2">
      <c r="A4218">
        <v>6048062</v>
      </c>
      <c r="B4218" t="s">
        <v>3537</v>
      </c>
    </row>
    <row r="4219" spans="1:2">
      <c r="A4219">
        <v>6048063</v>
      </c>
      <c r="B4219" t="s">
        <v>6410</v>
      </c>
    </row>
    <row r="4220" spans="1:2">
      <c r="A4220">
        <v>6048063</v>
      </c>
      <c r="B4220" t="s">
        <v>3538</v>
      </c>
    </row>
    <row r="4221" spans="1:2">
      <c r="A4221">
        <v>6048064</v>
      </c>
      <c r="B4221" t="s">
        <v>3539</v>
      </c>
    </row>
    <row r="4222" spans="1:2">
      <c r="A4222">
        <v>6048065</v>
      </c>
      <c r="B4222" t="s">
        <v>3540</v>
      </c>
    </row>
    <row r="4223" spans="1:2">
      <c r="A4223">
        <v>6048066</v>
      </c>
      <c r="B4223" t="s">
        <v>3541</v>
      </c>
    </row>
    <row r="4224" spans="1:2">
      <c r="A4224">
        <v>6048071</v>
      </c>
      <c r="B4224" t="s">
        <v>3542</v>
      </c>
    </row>
    <row r="4225" spans="1:2">
      <c r="A4225">
        <v>6048072</v>
      </c>
      <c r="B4225" t="s">
        <v>6411</v>
      </c>
    </row>
    <row r="4226" spans="1:2">
      <c r="A4226">
        <v>6048072</v>
      </c>
      <c r="B4226" t="s">
        <v>8276</v>
      </c>
    </row>
    <row r="4227" spans="1:2">
      <c r="A4227">
        <v>6048073</v>
      </c>
      <c r="B4227" t="s">
        <v>6412</v>
      </c>
    </row>
    <row r="4228" spans="1:2">
      <c r="A4228">
        <v>6048073</v>
      </c>
      <c r="B4228" t="s">
        <v>3543</v>
      </c>
    </row>
    <row r="4229" spans="1:2">
      <c r="A4229">
        <v>6048073</v>
      </c>
      <c r="B4229" t="s">
        <v>8277</v>
      </c>
    </row>
    <row r="4230" spans="1:2">
      <c r="A4230">
        <v>6048074</v>
      </c>
      <c r="B4230" t="s">
        <v>3544</v>
      </c>
    </row>
    <row r="4231" spans="1:2">
      <c r="A4231">
        <v>6048075</v>
      </c>
      <c r="B4231" t="s">
        <v>3545</v>
      </c>
    </row>
    <row r="4232" spans="1:2">
      <c r="A4232">
        <v>6048076</v>
      </c>
      <c r="B4232" t="s">
        <v>3546</v>
      </c>
    </row>
    <row r="4233" spans="1:2">
      <c r="A4233">
        <v>6048081</v>
      </c>
      <c r="B4233" t="s">
        <v>3547</v>
      </c>
    </row>
    <row r="4234" spans="1:2">
      <c r="A4234">
        <v>6048082</v>
      </c>
      <c r="B4234" t="s">
        <v>3548</v>
      </c>
    </row>
    <row r="4235" spans="1:2">
      <c r="A4235">
        <v>6048083</v>
      </c>
      <c r="B4235" t="s">
        <v>6413</v>
      </c>
    </row>
    <row r="4236" spans="1:2">
      <c r="A4236">
        <v>6048083</v>
      </c>
      <c r="B4236" t="s">
        <v>8278</v>
      </c>
    </row>
    <row r="4237" spans="1:2">
      <c r="A4237">
        <v>6048084</v>
      </c>
      <c r="B4237" t="s">
        <v>3549</v>
      </c>
    </row>
    <row r="4238" spans="1:2">
      <c r="A4238">
        <v>6048085</v>
      </c>
      <c r="B4238" t="s">
        <v>3550</v>
      </c>
    </row>
    <row r="4239" spans="1:2">
      <c r="A4239">
        <v>6048086</v>
      </c>
      <c r="B4239" t="s">
        <v>6414</v>
      </c>
    </row>
    <row r="4240" spans="1:2">
      <c r="A4240">
        <v>6048086</v>
      </c>
      <c r="B4240" t="s">
        <v>8279</v>
      </c>
    </row>
    <row r="4241" spans="1:2">
      <c r="A4241">
        <v>6048091</v>
      </c>
      <c r="B4241" t="s">
        <v>3551</v>
      </c>
    </row>
    <row r="4242" spans="1:2">
      <c r="A4242">
        <v>6048092</v>
      </c>
      <c r="B4242" t="s">
        <v>3552</v>
      </c>
    </row>
    <row r="4243" spans="1:2">
      <c r="A4243">
        <v>6048093</v>
      </c>
      <c r="B4243" t="s">
        <v>3553</v>
      </c>
    </row>
    <row r="4244" spans="1:2">
      <c r="A4244">
        <v>6048094</v>
      </c>
      <c r="B4244" t="s">
        <v>3554</v>
      </c>
    </row>
    <row r="4245" spans="1:2">
      <c r="A4245">
        <v>6048095</v>
      </c>
      <c r="B4245" t="s">
        <v>6415</v>
      </c>
    </row>
    <row r="4246" spans="1:2">
      <c r="A4246">
        <v>6048095</v>
      </c>
      <c r="B4246" t="s">
        <v>3555</v>
      </c>
    </row>
    <row r="4247" spans="1:2">
      <c r="A4247">
        <v>6048101</v>
      </c>
      <c r="B4247" t="s">
        <v>3556</v>
      </c>
    </row>
    <row r="4248" spans="1:2">
      <c r="A4248">
        <v>6048102</v>
      </c>
      <c r="B4248" t="s">
        <v>8280</v>
      </c>
    </row>
    <row r="4249" spans="1:2">
      <c r="A4249">
        <v>6048103</v>
      </c>
      <c r="B4249" t="s">
        <v>6416</v>
      </c>
    </row>
    <row r="4250" spans="1:2">
      <c r="A4250">
        <v>6048103</v>
      </c>
      <c r="B4250" t="s">
        <v>8281</v>
      </c>
    </row>
    <row r="4251" spans="1:2">
      <c r="A4251">
        <v>6048104</v>
      </c>
      <c r="B4251" t="s">
        <v>3557</v>
      </c>
    </row>
    <row r="4252" spans="1:2">
      <c r="A4252">
        <v>6048105</v>
      </c>
      <c r="B4252" t="s">
        <v>3558</v>
      </c>
    </row>
    <row r="4253" spans="1:2">
      <c r="A4253">
        <v>6048106</v>
      </c>
      <c r="B4253" t="s">
        <v>3559</v>
      </c>
    </row>
    <row r="4254" spans="1:2">
      <c r="A4254">
        <v>6048111</v>
      </c>
      <c r="B4254" t="s">
        <v>6417</v>
      </c>
    </row>
    <row r="4255" spans="1:2">
      <c r="A4255">
        <v>6048111</v>
      </c>
      <c r="B4255" t="s">
        <v>3560</v>
      </c>
    </row>
    <row r="4256" spans="1:2">
      <c r="A4256">
        <v>6048111</v>
      </c>
      <c r="B4256" t="s">
        <v>8282</v>
      </c>
    </row>
    <row r="4257" spans="1:2">
      <c r="A4257">
        <v>6048112</v>
      </c>
      <c r="B4257" t="s">
        <v>6418</v>
      </c>
    </row>
    <row r="4258" spans="1:2">
      <c r="A4258">
        <v>6048112</v>
      </c>
      <c r="B4258" t="s">
        <v>8277</v>
      </c>
    </row>
    <row r="4259" spans="1:2">
      <c r="A4259">
        <v>6048113</v>
      </c>
      <c r="B4259" t="s">
        <v>3561</v>
      </c>
    </row>
    <row r="4260" spans="1:2">
      <c r="A4260">
        <v>6048114</v>
      </c>
      <c r="B4260" t="s">
        <v>3562</v>
      </c>
    </row>
    <row r="4261" spans="1:2">
      <c r="A4261">
        <v>6048115</v>
      </c>
      <c r="B4261" t="s">
        <v>3563</v>
      </c>
    </row>
    <row r="4262" spans="1:2">
      <c r="A4262">
        <v>6048116</v>
      </c>
      <c r="B4262" t="s">
        <v>8283</v>
      </c>
    </row>
    <row r="4263" spans="1:2">
      <c r="A4263">
        <v>6048117</v>
      </c>
      <c r="B4263" t="s">
        <v>3564</v>
      </c>
    </row>
    <row r="4264" spans="1:2">
      <c r="A4264">
        <v>6048118</v>
      </c>
      <c r="B4264" t="s">
        <v>3565</v>
      </c>
    </row>
    <row r="4265" spans="1:2">
      <c r="A4265">
        <v>6048121</v>
      </c>
      <c r="B4265" t="s">
        <v>3566</v>
      </c>
    </row>
    <row r="4266" spans="1:2">
      <c r="A4266">
        <v>6048122</v>
      </c>
      <c r="B4266" t="s">
        <v>3567</v>
      </c>
    </row>
    <row r="4267" spans="1:2">
      <c r="A4267">
        <v>6048123</v>
      </c>
      <c r="B4267" t="s">
        <v>8284</v>
      </c>
    </row>
    <row r="4268" spans="1:2">
      <c r="A4268">
        <v>6048124</v>
      </c>
      <c r="B4268" t="s">
        <v>3568</v>
      </c>
    </row>
    <row r="4269" spans="1:2">
      <c r="A4269">
        <v>6048125</v>
      </c>
      <c r="B4269" t="s">
        <v>3569</v>
      </c>
    </row>
    <row r="4270" spans="1:2">
      <c r="A4270">
        <v>6048126</v>
      </c>
      <c r="B4270" t="s">
        <v>3570</v>
      </c>
    </row>
    <row r="4271" spans="1:2">
      <c r="A4271">
        <v>6048127</v>
      </c>
      <c r="B4271" t="s">
        <v>6419</v>
      </c>
    </row>
    <row r="4272" spans="1:2">
      <c r="A4272">
        <v>6048127</v>
      </c>
      <c r="B4272" t="s">
        <v>8285</v>
      </c>
    </row>
    <row r="4273" spans="1:2">
      <c r="A4273">
        <v>6048131</v>
      </c>
      <c r="B4273" t="s">
        <v>3571</v>
      </c>
    </row>
    <row r="4274" spans="1:2">
      <c r="A4274">
        <v>6048132</v>
      </c>
      <c r="B4274" t="s">
        <v>8286</v>
      </c>
    </row>
    <row r="4275" spans="1:2">
      <c r="A4275">
        <v>6048133</v>
      </c>
      <c r="B4275" t="s">
        <v>3572</v>
      </c>
    </row>
    <row r="4276" spans="1:2">
      <c r="A4276">
        <v>6048134</v>
      </c>
      <c r="B4276" t="s">
        <v>3573</v>
      </c>
    </row>
    <row r="4277" spans="1:2">
      <c r="A4277">
        <v>6048135</v>
      </c>
      <c r="B4277" t="s">
        <v>6420</v>
      </c>
    </row>
    <row r="4278" spans="1:2">
      <c r="A4278">
        <v>6048135</v>
      </c>
      <c r="B4278" t="s">
        <v>8287</v>
      </c>
    </row>
    <row r="4279" spans="1:2">
      <c r="A4279">
        <v>6048136</v>
      </c>
      <c r="B4279" t="s">
        <v>3574</v>
      </c>
    </row>
    <row r="4280" spans="1:2">
      <c r="A4280">
        <v>6048141</v>
      </c>
      <c r="B4280" t="s">
        <v>3575</v>
      </c>
    </row>
    <row r="4281" spans="1:2">
      <c r="A4281">
        <v>6048142</v>
      </c>
      <c r="B4281" t="s">
        <v>3576</v>
      </c>
    </row>
    <row r="4282" spans="1:2">
      <c r="A4282">
        <v>6048143</v>
      </c>
      <c r="B4282" t="s">
        <v>3577</v>
      </c>
    </row>
    <row r="4283" spans="1:2">
      <c r="A4283">
        <v>6048144</v>
      </c>
      <c r="B4283" t="s">
        <v>3578</v>
      </c>
    </row>
    <row r="4284" spans="1:2">
      <c r="A4284">
        <v>6048145</v>
      </c>
      <c r="B4284" t="s">
        <v>3579</v>
      </c>
    </row>
    <row r="4285" spans="1:2">
      <c r="A4285">
        <v>6048146</v>
      </c>
      <c r="B4285" t="s">
        <v>6715</v>
      </c>
    </row>
    <row r="4286" spans="1:2">
      <c r="A4286">
        <v>6048147</v>
      </c>
      <c r="B4286" t="s">
        <v>6716</v>
      </c>
    </row>
    <row r="4287" spans="1:2">
      <c r="A4287">
        <v>6048151</v>
      </c>
      <c r="B4287" t="s">
        <v>6717</v>
      </c>
    </row>
    <row r="4288" spans="1:2">
      <c r="A4288">
        <v>6048152</v>
      </c>
      <c r="B4288" t="s">
        <v>6718</v>
      </c>
    </row>
    <row r="4289" spans="1:2">
      <c r="A4289">
        <v>6048153</v>
      </c>
      <c r="B4289" t="s">
        <v>6719</v>
      </c>
    </row>
    <row r="4290" spans="1:2">
      <c r="A4290">
        <v>6048154</v>
      </c>
      <c r="B4290" t="s">
        <v>6720</v>
      </c>
    </row>
    <row r="4291" spans="1:2">
      <c r="A4291">
        <v>6048155</v>
      </c>
      <c r="B4291" t="s">
        <v>6721</v>
      </c>
    </row>
    <row r="4292" spans="1:2">
      <c r="A4292">
        <v>6048156</v>
      </c>
      <c r="B4292" t="s">
        <v>6722</v>
      </c>
    </row>
    <row r="4293" spans="1:2">
      <c r="A4293">
        <v>6048161</v>
      </c>
      <c r="B4293" t="s">
        <v>6723</v>
      </c>
    </row>
    <row r="4294" spans="1:2">
      <c r="A4294">
        <v>6048162</v>
      </c>
      <c r="B4294" t="s">
        <v>6724</v>
      </c>
    </row>
    <row r="4295" spans="1:2">
      <c r="A4295">
        <v>6048163</v>
      </c>
      <c r="B4295" t="s">
        <v>6725</v>
      </c>
    </row>
    <row r="4296" spans="1:2">
      <c r="A4296">
        <v>6048164</v>
      </c>
      <c r="B4296" t="s">
        <v>6726</v>
      </c>
    </row>
    <row r="4297" spans="1:2">
      <c r="A4297">
        <v>6048165</v>
      </c>
      <c r="B4297" t="s">
        <v>6727</v>
      </c>
    </row>
    <row r="4298" spans="1:2">
      <c r="A4298">
        <v>6048166</v>
      </c>
      <c r="B4298" t="s">
        <v>6728</v>
      </c>
    </row>
    <row r="4299" spans="1:2">
      <c r="A4299">
        <v>6048171</v>
      </c>
      <c r="B4299" t="s">
        <v>6729</v>
      </c>
    </row>
    <row r="4300" spans="1:2">
      <c r="A4300">
        <v>6048172</v>
      </c>
      <c r="B4300" t="s">
        <v>6730</v>
      </c>
    </row>
    <row r="4301" spans="1:2">
      <c r="A4301">
        <v>6048173</v>
      </c>
      <c r="B4301" t="s">
        <v>6731</v>
      </c>
    </row>
    <row r="4302" spans="1:2">
      <c r="A4302">
        <v>6048174</v>
      </c>
      <c r="B4302" t="s">
        <v>6732</v>
      </c>
    </row>
    <row r="4303" spans="1:2">
      <c r="A4303">
        <v>6048175</v>
      </c>
      <c r="B4303" t="s">
        <v>6733</v>
      </c>
    </row>
    <row r="4304" spans="1:2">
      <c r="A4304">
        <v>6048176</v>
      </c>
      <c r="B4304" t="s">
        <v>6734</v>
      </c>
    </row>
    <row r="4305" spans="1:2">
      <c r="A4305">
        <v>6048181</v>
      </c>
      <c r="B4305" t="s">
        <v>6735</v>
      </c>
    </row>
    <row r="4306" spans="1:2">
      <c r="A4306">
        <v>6048182</v>
      </c>
      <c r="B4306" t="s">
        <v>6736</v>
      </c>
    </row>
    <row r="4307" spans="1:2">
      <c r="A4307">
        <v>6048183</v>
      </c>
      <c r="B4307" t="s">
        <v>6737</v>
      </c>
    </row>
    <row r="4308" spans="1:2">
      <c r="A4308">
        <v>6048184</v>
      </c>
      <c r="B4308" t="s">
        <v>6738</v>
      </c>
    </row>
    <row r="4309" spans="1:2">
      <c r="A4309">
        <v>6048185</v>
      </c>
      <c r="B4309" t="s">
        <v>6739</v>
      </c>
    </row>
    <row r="4310" spans="1:2">
      <c r="A4310">
        <v>6048186</v>
      </c>
      <c r="B4310" t="s">
        <v>8288</v>
      </c>
    </row>
    <row r="4311" spans="1:2">
      <c r="A4311">
        <v>6048187</v>
      </c>
      <c r="B4311" t="s">
        <v>8058</v>
      </c>
    </row>
    <row r="4312" spans="1:2">
      <c r="A4312">
        <v>6048187</v>
      </c>
      <c r="B4312" t="s">
        <v>8289</v>
      </c>
    </row>
    <row r="4313" spans="1:2">
      <c r="A4313">
        <v>6048201</v>
      </c>
      <c r="B4313" t="s">
        <v>6740</v>
      </c>
    </row>
    <row r="4314" spans="1:2">
      <c r="A4314">
        <v>6048202</v>
      </c>
      <c r="B4314" t="s">
        <v>8059</v>
      </c>
    </row>
    <row r="4315" spans="1:2">
      <c r="A4315">
        <v>6048202</v>
      </c>
      <c r="B4315" t="s">
        <v>8290</v>
      </c>
    </row>
    <row r="4316" spans="1:2">
      <c r="A4316">
        <v>6048203</v>
      </c>
      <c r="B4316" t="s">
        <v>6741</v>
      </c>
    </row>
    <row r="4317" spans="1:2">
      <c r="A4317">
        <v>6048204</v>
      </c>
      <c r="B4317" t="s">
        <v>6742</v>
      </c>
    </row>
    <row r="4318" spans="1:2">
      <c r="A4318">
        <v>6048205</v>
      </c>
      <c r="B4318" t="s">
        <v>6743</v>
      </c>
    </row>
    <row r="4319" spans="1:2">
      <c r="A4319">
        <v>6048206</v>
      </c>
      <c r="B4319" t="s">
        <v>6744</v>
      </c>
    </row>
    <row r="4320" spans="1:2">
      <c r="A4320">
        <v>6048207</v>
      </c>
      <c r="B4320" t="s">
        <v>6745</v>
      </c>
    </row>
    <row r="4321" spans="1:2">
      <c r="A4321">
        <v>6048211</v>
      </c>
      <c r="B4321" t="s">
        <v>6746</v>
      </c>
    </row>
    <row r="4322" spans="1:2">
      <c r="A4322">
        <v>6048212</v>
      </c>
      <c r="B4322" t="s">
        <v>6747</v>
      </c>
    </row>
    <row r="4323" spans="1:2">
      <c r="A4323">
        <v>6048213</v>
      </c>
      <c r="B4323" t="s">
        <v>6748</v>
      </c>
    </row>
    <row r="4324" spans="1:2">
      <c r="A4324">
        <v>6048214</v>
      </c>
      <c r="B4324" t="s">
        <v>8060</v>
      </c>
    </row>
    <row r="4325" spans="1:2">
      <c r="A4325">
        <v>6048214</v>
      </c>
      <c r="B4325" t="s">
        <v>8291</v>
      </c>
    </row>
    <row r="4326" spans="1:2">
      <c r="A4326">
        <v>6048215</v>
      </c>
      <c r="B4326" t="s">
        <v>6749</v>
      </c>
    </row>
    <row r="4327" spans="1:2">
      <c r="A4327">
        <v>6048216</v>
      </c>
      <c r="B4327" t="s">
        <v>6750</v>
      </c>
    </row>
    <row r="4328" spans="1:2">
      <c r="A4328">
        <v>6048217</v>
      </c>
      <c r="B4328" t="s">
        <v>6751</v>
      </c>
    </row>
    <row r="4329" spans="1:2">
      <c r="A4329">
        <v>6048221</v>
      </c>
      <c r="B4329" t="s">
        <v>6752</v>
      </c>
    </row>
    <row r="4330" spans="1:2">
      <c r="A4330">
        <v>6048222</v>
      </c>
      <c r="B4330" t="s">
        <v>6753</v>
      </c>
    </row>
    <row r="4331" spans="1:2">
      <c r="A4331">
        <v>6048223</v>
      </c>
      <c r="B4331" t="s">
        <v>6754</v>
      </c>
    </row>
    <row r="4332" spans="1:2">
      <c r="A4332">
        <v>6048224</v>
      </c>
      <c r="B4332" t="s">
        <v>6755</v>
      </c>
    </row>
    <row r="4333" spans="1:2">
      <c r="A4333">
        <v>6048225</v>
      </c>
      <c r="B4333" t="s">
        <v>6756</v>
      </c>
    </row>
    <row r="4334" spans="1:2">
      <c r="A4334">
        <v>6048226</v>
      </c>
      <c r="B4334" t="s">
        <v>6757</v>
      </c>
    </row>
    <row r="4335" spans="1:2">
      <c r="A4335">
        <v>6048227</v>
      </c>
      <c r="B4335" t="s">
        <v>6758</v>
      </c>
    </row>
    <row r="4336" spans="1:2">
      <c r="A4336">
        <v>6048231</v>
      </c>
      <c r="B4336" t="s">
        <v>6759</v>
      </c>
    </row>
    <row r="4337" spans="1:2">
      <c r="A4337">
        <v>6048232</v>
      </c>
      <c r="B4337" t="s">
        <v>6760</v>
      </c>
    </row>
    <row r="4338" spans="1:2">
      <c r="A4338">
        <v>6048233</v>
      </c>
      <c r="B4338" t="s">
        <v>6761</v>
      </c>
    </row>
    <row r="4339" spans="1:2">
      <c r="A4339">
        <v>6048234</v>
      </c>
      <c r="B4339" t="s">
        <v>6762</v>
      </c>
    </row>
    <row r="4340" spans="1:2">
      <c r="A4340">
        <v>6048235</v>
      </c>
      <c r="B4340" t="s">
        <v>6763</v>
      </c>
    </row>
    <row r="4341" spans="1:2">
      <c r="A4341">
        <v>6048236</v>
      </c>
      <c r="B4341" t="s">
        <v>8061</v>
      </c>
    </row>
    <row r="4342" spans="1:2">
      <c r="A4342">
        <v>6048236</v>
      </c>
      <c r="B4342" t="s">
        <v>6764</v>
      </c>
    </row>
    <row r="4343" spans="1:2">
      <c r="A4343">
        <v>6048237</v>
      </c>
      <c r="B4343" t="s">
        <v>6765</v>
      </c>
    </row>
    <row r="4344" spans="1:2">
      <c r="A4344">
        <v>6048241</v>
      </c>
      <c r="B4344" t="s">
        <v>6766</v>
      </c>
    </row>
    <row r="4345" spans="1:2">
      <c r="A4345">
        <v>6048242</v>
      </c>
      <c r="B4345" t="s">
        <v>6767</v>
      </c>
    </row>
    <row r="4346" spans="1:2">
      <c r="A4346">
        <v>6048243</v>
      </c>
      <c r="B4346" t="s">
        <v>6768</v>
      </c>
    </row>
    <row r="4347" spans="1:2">
      <c r="A4347">
        <v>6048244</v>
      </c>
      <c r="B4347" t="s">
        <v>6769</v>
      </c>
    </row>
    <row r="4348" spans="1:2">
      <c r="A4348">
        <v>6048245</v>
      </c>
      <c r="B4348" t="s">
        <v>6770</v>
      </c>
    </row>
    <row r="4349" spans="1:2">
      <c r="A4349">
        <v>6048246</v>
      </c>
      <c r="B4349" t="s">
        <v>6771</v>
      </c>
    </row>
    <row r="4350" spans="1:2">
      <c r="A4350">
        <v>6048247</v>
      </c>
      <c r="B4350" t="s">
        <v>8062</v>
      </c>
    </row>
    <row r="4351" spans="1:2">
      <c r="A4351">
        <v>6048247</v>
      </c>
      <c r="B4351" t="s">
        <v>8252</v>
      </c>
    </row>
    <row r="4352" spans="1:2">
      <c r="A4352">
        <v>6048251</v>
      </c>
      <c r="B4352" t="s">
        <v>6772</v>
      </c>
    </row>
    <row r="4353" spans="1:2">
      <c r="A4353">
        <v>6048252</v>
      </c>
      <c r="B4353" t="s">
        <v>6773</v>
      </c>
    </row>
    <row r="4354" spans="1:2">
      <c r="A4354">
        <v>6048253</v>
      </c>
      <c r="B4354" t="s">
        <v>8063</v>
      </c>
    </row>
    <row r="4355" spans="1:2">
      <c r="A4355">
        <v>6048254</v>
      </c>
      <c r="B4355" t="s">
        <v>6774</v>
      </c>
    </row>
    <row r="4356" spans="1:2">
      <c r="A4356">
        <v>6048255</v>
      </c>
      <c r="B4356" t="s">
        <v>8064</v>
      </c>
    </row>
    <row r="4357" spans="1:2">
      <c r="A4357">
        <v>6048256</v>
      </c>
      <c r="B4357" t="s">
        <v>6775</v>
      </c>
    </row>
    <row r="4358" spans="1:2">
      <c r="A4358">
        <v>6048257</v>
      </c>
      <c r="B4358" t="s">
        <v>6776</v>
      </c>
    </row>
    <row r="4359" spans="1:2">
      <c r="A4359">
        <v>6048258</v>
      </c>
      <c r="B4359" t="s">
        <v>6777</v>
      </c>
    </row>
    <row r="4360" spans="1:2">
      <c r="A4360">
        <v>6048261</v>
      </c>
      <c r="B4360" t="s">
        <v>6778</v>
      </c>
    </row>
    <row r="4361" spans="1:2">
      <c r="A4361">
        <v>6048262</v>
      </c>
      <c r="B4361" t="s">
        <v>6779</v>
      </c>
    </row>
    <row r="4362" spans="1:2">
      <c r="A4362">
        <v>6048263</v>
      </c>
      <c r="B4362" t="s">
        <v>6780</v>
      </c>
    </row>
    <row r="4363" spans="1:2">
      <c r="A4363">
        <v>6048264</v>
      </c>
      <c r="B4363" t="s">
        <v>6781</v>
      </c>
    </row>
    <row r="4364" spans="1:2">
      <c r="A4364">
        <v>6048265</v>
      </c>
      <c r="B4364" t="s">
        <v>6782</v>
      </c>
    </row>
    <row r="4365" spans="1:2">
      <c r="A4365">
        <v>6048266</v>
      </c>
      <c r="B4365" t="s">
        <v>6783</v>
      </c>
    </row>
    <row r="4366" spans="1:2">
      <c r="A4366">
        <v>6048267</v>
      </c>
      <c r="B4366" t="s">
        <v>6784</v>
      </c>
    </row>
    <row r="4367" spans="1:2">
      <c r="A4367">
        <v>6048271</v>
      </c>
      <c r="B4367" t="s">
        <v>6785</v>
      </c>
    </row>
    <row r="4368" spans="1:2">
      <c r="A4368">
        <v>6048272</v>
      </c>
      <c r="B4368" t="s">
        <v>8065</v>
      </c>
    </row>
    <row r="4369" spans="1:2">
      <c r="A4369">
        <v>6048272</v>
      </c>
      <c r="B4369" t="s">
        <v>8292</v>
      </c>
    </row>
    <row r="4370" spans="1:2">
      <c r="A4370">
        <v>6048273</v>
      </c>
      <c r="B4370" t="s">
        <v>6786</v>
      </c>
    </row>
    <row r="4371" spans="1:2">
      <c r="A4371">
        <v>6048274</v>
      </c>
      <c r="B4371" t="s">
        <v>6787</v>
      </c>
    </row>
    <row r="4372" spans="1:2">
      <c r="A4372">
        <v>6048275</v>
      </c>
      <c r="B4372" t="s">
        <v>6788</v>
      </c>
    </row>
    <row r="4373" spans="1:2">
      <c r="A4373">
        <v>6048276</v>
      </c>
      <c r="B4373" t="s">
        <v>8293</v>
      </c>
    </row>
    <row r="4374" spans="1:2">
      <c r="A4374">
        <v>6048277</v>
      </c>
      <c r="B4374" t="s">
        <v>6789</v>
      </c>
    </row>
    <row r="4375" spans="1:2">
      <c r="A4375">
        <v>6048301</v>
      </c>
      <c r="B4375" t="s">
        <v>6790</v>
      </c>
    </row>
    <row r="4376" spans="1:2">
      <c r="A4376">
        <v>6048302</v>
      </c>
      <c r="B4376" t="s">
        <v>6791</v>
      </c>
    </row>
    <row r="4377" spans="1:2">
      <c r="A4377">
        <v>6048303</v>
      </c>
      <c r="B4377" t="s">
        <v>6792</v>
      </c>
    </row>
    <row r="4378" spans="1:2">
      <c r="A4378">
        <v>6048304</v>
      </c>
      <c r="B4378" t="s">
        <v>6793</v>
      </c>
    </row>
    <row r="4379" spans="1:2">
      <c r="A4379">
        <v>6048305</v>
      </c>
      <c r="B4379" t="s">
        <v>6794</v>
      </c>
    </row>
    <row r="4380" spans="1:2">
      <c r="A4380">
        <v>6048306</v>
      </c>
      <c r="B4380" t="s">
        <v>6795</v>
      </c>
    </row>
    <row r="4381" spans="1:2">
      <c r="A4381">
        <v>6048311</v>
      </c>
      <c r="B4381" t="s">
        <v>8294</v>
      </c>
    </row>
    <row r="4382" spans="1:2">
      <c r="A4382">
        <v>6048312</v>
      </c>
      <c r="B4382" t="s">
        <v>6796</v>
      </c>
    </row>
    <row r="4383" spans="1:2">
      <c r="A4383">
        <v>6048313</v>
      </c>
      <c r="B4383" t="s">
        <v>6797</v>
      </c>
    </row>
    <row r="4384" spans="1:2">
      <c r="A4384">
        <v>6048314</v>
      </c>
      <c r="B4384" t="s">
        <v>6798</v>
      </c>
    </row>
    <row r="4385" spans="1:2">
      <c r="A4385">
        <v>6048315</v>
      </c>
      <c r="B4385" t="s">
        <v>8066</v>
      </c>
    </row>
    <row r="4386" spans="1:2">
      <c r="A4386">
        <v>6048315</v>
      </c>
      <c r="B4386" t="s">
        <v>8295</v>
      </c>
    </row>
    <row r="4387" spans="1:2">
      <c r="A4387">
        <v>6048316</v>
      </c>
      <c r="B4387" t="s">
        <v>6799</v>
      </c>
    </row>
    <row r="4388" spans="1:2">
      <c r="A4388">
        <v>6048321</v>
      </c>
      <c r="B4388" t="s">
        <v>6800</v>
      </c>
    </row>
    <row r="4389" spans="1:2">
      <c r="A4389">
        <v>6048322</v>
      </c>
      <c r="B4389" t="s">
        <v>6801</v>
      </c>
    </row>
    <row r="4390" spans="1:2">
      <c r="A4390">
        <v>6048323</v>
      </c>
      <c r="B4390" t="s">
        <v>6802</v>
      </c>
    </row>
    <row r="4391" spans="1:2">
      <c r="A4391">
        <v>6048324</v>
      </c>
      <c r="B4391" t="s">
        <v>6803</v>
      </c>
    </row>
    <row r="4392" spans="1:2">
      <c r="A4392">
        <v>6048325</v>
      </c>
      <c r="B4392" t="s">
        <v>6804</v>
      </c>
    </row>
    <row r="4393" spans="1:2">
      <c r="A4393">
        <v>6048326</v>
      </c>
      <c r="B4393" t="s">
        <v>6805</v>
      </c>
    </row>
    <row r="4394" spans="1:2">
      <c r="A4394">
        <v>6048327</v>
      </c>
      <c r="B4394" t="s">
        <v>6806</v>
      </c>
    </row>
    <row r="4395" spans="1:2">
      <c r="A4395">
        <v>6048331</v>
      </c>
      <c r="B4395" t="s">
        <v>6807</v>
      </c>
    </row>
    <row r="4396" spans="1:2">
      <c r="A4396">
        <v>6048332</v>
      </c>
      <c r="B4396" t="s">
        <v>6808</v>
      </c>
    </row>
    <row r="4397" spans="1:2">
      <c r="A4397">
        <v>6048333</v>
      </c>
      <c r="B4397" t="s">
        <v>6809</v>
      </c>
    </row>
    <row r="4398" spans="1:2">
      <c r="A4398">
        <v>6048334</v>
      </c>
      <c r="B4398" t="s">
        <v>6810</v>
      </c>
    </row>
    <row r="4399" spans="1:2">
      <c r="A4399">
        <v>6048335</v>
      </c>
      <c r="B4399" t="s">
        <v>6811</v>
      </c>
    </row>
    <row r="4400" spans="1:2">
      <c r="A4400">
        <v>6048336</v>
      </c>
      <c r="B4400" t="s">
        <v>6812</v>
      </c>
    </row>
    <row r="4401" spans="1:2">
      <c r="A4401">
        <v>6048341</v>
      </c>
      <c r="B4401" t="s">
        <v>6813</v>
      </c>
    </row>
    <row r="4402" spans="1:2">
      <c r="A4402">
        <v>6048342</v>
      </c>
      <c r="B4402" t="s">
        <v>6814</v>
      </c>
    </row>
    <row r="4403" spans="1:2">
      <c r="A4403">
        <v>6048343</v>
      </c>
      <c r="B4403" t="s">
        <v>6815</v>
      </c>
    </row>
    <row r="4404" spans="1:2">
      <c r="A4404">
        <v>6048344</v>
      </c>
      <c r="B4404" t="s">
        <v>6816</v>
      </c>
    </row>
    <row r="4405" spans="1:2">
      <c r="A4405">
        <v>6048345</v>
      </c>
      <c r="B4405" t="s">
        <v>8067</v>
      </c>
    </row>
    <row r="4406" spans="1:2">
      <c r="A4406">
        <v>6048345</v>
      </c>
      <c r="B4406" t="s">
        <v>8296</v>
      </c>
    </row>
    <row r="4407" spans="1:2">
      <c r="A4407">
        <v>6048351</v>
      </c>
      <c r="B4407" t="s">
        <v>6817</v>
      </c>
    </row>
    <row r="4408" spans="1:2">
      <c r="A4408">
        <v>6048352</v>
      </c>
      <c r="B4408" t="s">
        <v>6818</v>
      </c>
    </row>
    <row r="4409" spans="1:2">
      <c r="A4409">
        <v>6048353</v>
      </c>
      <c r="B4409" t="s">
        <v>6819</v>
      </c>
    </row>
    <row r="4410" spans="1:2">
      <c r="A4410">
        <v>6048354</v>
      </c>
      <c r="B4410" t="s">
        <v>6820</v>
      </c>
    </row>
    <row r="4411" spans="1:2">
      <c r="A4411">
        <v>6048355</v>
      </c>
      <c r="B4411" t="s">
        <v>6821</v>
      </c>
    </row>
    <row r="4412" spans="1:2">
      <c r="A4412">
        <v>6048356</v>
      </c>
      <c r="B4412" t="s">
        <v>6822</v>
      </c>
    </row>
    <row r="4413" spans="1:2">
      <c r="A4413">
        <v>6048361</v>
      </c>
      <c r="B4413" t="s">
        <v>6823</v>
      </c>
    </row>
    <row r="4414" spans="1:2">
      <c r="A4414">
        <v>6048362</v>
      </c>
      <c r="B4414" t="s">
        <v>6824</v>
      </c>
    </row>
    <row r="4415" spans="1:2">
      <c r="A4415">
        <v>6048363</v>
      </c>
      <c r="B4415" t="s">
        <v>6825</v>
      </c>
    </row>
    <row r="4416" spans="1:2">
      <c r="A4416">
        <v>6048364</v>
      </c>
      <c r="B4416" t="s">
        <v>6826</v>
      </c>
    </row>
    <row r="4417" spans="1:2">
      <c r="A4417">
        <v>6048365</v>
      </c>
      <c r="B4417" t="s">
        <v>6827</v>
      </c>
    </row>
    <row r="4418" spans="1:2">
      <c r="A4418">
        <v>6048366</v>
      </c>
      <c r="B4418" t="s">
        <v>6828</v>
      </c>
    </row>
    <row r="4419" spans="1:2">
      <c r="A4419">
        <v>6048371</v>
      </c>
      <c r="B4419" t="s">
        <v>6829</v>
      </c>
    </row>
    <row r="4420" spans="1:2">
      <c r="A4420">
        <v>6048372</v>
      </c>
      <c r="B4420" t="s">
        <v>6830</v>
      </c>
    </row>
    <row r="4421" spans="1:2">
      <c r="A4421">
        <v>6048373</v>
      </c>
      <c r="B4421" t="s">
        <v>6831</v>
      </c>
    </row>
    <row r="4422" spans="1:2">
      <c r="A4422">
        <v>6048374</v>
      </c>
      <c r="B4422" t="s">
        <v>6832</v>
      </c>
    </row>
    <row r="4423" spans="1:2">
      <c r="A4423">
        <v>6048375</v>
      </c>
      <c r="B4423" t="s">
        <v>6833</v>
      </c>
    </row>
    <row r="4424" spans="1:2">
      <c r="A4424">
        <v>6048381</v>
      </c>
      <c r="B4424" t="s">
        <v>6834</v>
      </c>
    </row>
    <row r="4425" spans="1:2">
      <c r="A4425">
        <v>6048382</v>
      </c>
      <c r="B4425" t="s">
        <v>6835</v>
      </c>
    </row>
    <row r="4426" spans="1:2">
      <c r="A4426">
        <v>6048383</v>
      </c>
      <c r="B4426" t="s">
        <v>6836</v>
      </c>
    </row>
    <row r="4427" spans="1:2">
      <c r="A4427">
        <v>6048384</v>
      </c>
      <c r="B4427" t="s">
        <v>6837</v>
      </c>
    </row>
    <row r="4428" spans="1:2">
      <c r="A4428">
        <v>6048401</v>
      </c>
      <c r="B4428" t="s">
        <v>6838</v>
      </c>
    </row>
    <row r="4429" spans="1:2">
      <c r="A4429">
        <v>6048402</v>
      </c>
      <c r="B4429" t="s">
        <v>6839</v>
      </c>
    </row>
    <row r="4430" spans="1:2">
      <c r="A4430">
        <v>6048403</v>
      </c>
      <c r="B4430" t="s">
        <v>6840</v>
      </c>
    </row>
    <row r="4431" spans="1:2">
      <c r="A4431">
        <v>6048404</v>
      </c>
      <c r="B4431" t="s">
        <v>6841</v>
      </c>
    </row>
    <row r="4432" spans="1:2">
      <c r="A4432">
        <v>6048405</v>
      </c>
      <c r="B4432" t="s">
        <v>6842</v>
      </c>
    </row>
    <row r="4433" spans="1:2">
      <c r="A4433">
        <v>6048411</v>
      </c>
      <c r="B4433" t="s">
        <v>6843</v>
      </c>
    </row>
    <row r="4434" spans="1:2">
      <c r="A4434">
        <v>6048412</v>
      </c>
      <c r="B4434" t="s">
        <v>6844</v>
      </c>
    </row>
    <row r="4435" spans="1:2">
      <c r="A4435">
        <v>6048413</v>
      </c>
      <c r="B4435" t="s">
        <v>6845</v>
      </c>
    </row>
    <row r="4436" spans="1:2">
      <c r="A4436">
        <v>6048414</v>
      </c>
      <c r="B4436" t="s">
        <v>6846</v>
      </c>
    </row>
    <row r="4437" spans="1:2">
      <c r="A4437">
        <v>6048415</v>
      </c>
      <c r="B4437" t="s">
        <v>6847</v>
      </c>
    </row>
    <row r="4438" spans="1:2">
      <c r="A4438">
        <v>6048416</v>
      </c>
      <c r="B4438" t="s">
        <v>6848</v>
      </c>
    </row>
    <row r="4439" spans="1:2">
      <c r="A4439">
        <v>6048417</v>
      </c>
      <c r="B4439" t="s">
        <v>6849</v>
      </c>
    </row>
    <row r="4440" spans="1:2">
      <c r="A4440">
        <v>6048421</v>
      </c>
      <c r="B4440" t="s">
        <v>6850</v>
      </c>
    </row>
    <row r="4441" spans="1:2">
      <c r="A4441">
        <v>6048422</v>
      </c>
      <c r="B4441" t="s">
        <v>6851</v>
      </c>
    </row>
    <row r="4442" spans="1:2">
      <c r="A4442">
        <v>6048423</v>
      </c>
      <c r="B4442" t="s">
        <v>6852</v>
      </c>
    </row>
    <row r="4443" spans="1:2">
      <c r="A4443">
        <v>6048424</v>
      </c>
      <c r="B4443" t="s">
        <v>6853</v>
      </c>
    </row>
    <row r="4444" spans="1:2">
      <c r="A4444">
        <v>6048425</v>
      </c>
      <c r="B4444" t="s">
        <v>6854</v>
      </c>
    </row>
    <row r="4445" spans="1:2">
      <c r="A4445">
        <v>6048426</v>
      </c>
      <c r="B4445" t="s">
        <v>6855</v>
      </c>
    </row>
    <row r="4446" spans="1:2">
      <c r="A4446">
        <v>6048431</v>
      </c>
      <c r="B4446" t="s">
        <v>6856</v>
      </c>
    </row>
    <row r="4447" spans="1:2">
      <c r="A4447">
        <v>6048432</v>
      </c>
      <c r="B4447" t="s">
        <v>6857</v>
      </c>
    </row>
    <row r="4448" spans="1:2">
      <c r="A4448">
        <v>6048433</v>
      </c>
      <c r="B4448" t="s">
        <v>6858</v>
      </c>
    </row>
    <row r="4449" spans="1:2">
      <c r="A4449">
        <v>6048434</v>
      </c>
      <c r="B4449" t="s">
        <v>6859</v>
      </c>
    </row>
    <row r="4450" spans="1:2">
      <c r="A4450">
        <v>6048435</v>
      </c>
      <c r="B4450" t="s">
        <v>6860</v>
      </c>
    </row>
    <row r="4451" spans="1:2">
      <c r="A4451">
        <v>6048436</v>
      </c>
      <c r="B4451" t="s">
        <v>6861</v>
      </c>
    </row>
    <row r="4452" spans="1:2">
      <c r="A4452">
        <v>6048437</v>
      </c>
      <c r="B4452" t="s">
        <v>6862</v>
      </c>
    </row>
    <row r="4453" spans="1:2">
      <c r="A4453">
        <v>6048441</v>
      </c>
      <c r="B4453" t="s">
        <v>6863</v>
      </c>
    </row>
    <row r="4454" spans="1:2">
      <c r="A4454">
        <v>6048442</v>
      </c>
      <c r="B4454" t="s">
        <v>6864</v>
      </c>
    </row>
    <row r="4455" spans="1:2">
      <c r="A4455">
        <v>6048443</v>
      </c>
      <c r="B4455" t="s">
        <v>6865</v>
      </c>
    </row>
    <row r="4456" spans="1:2">
      <c r="A4456">
        <v>6048444</v>
      </c>
      <c r="B4456" t="s">
        <v>6866</v>
      </c>
    </row>
    <row r="4457" spans="1:2">
      <c r="A4457">
        <v>6048445</v>
      </c>
      <c r="B4457" t="s">
        <v>6867</v>
      </c>
    </row>
    <row r="4458" spans="1:2">
      <c r="A4458">
        <v>6048446</v>
      </c>
      <c r="B4458" t="s">
        <v>6868</v>
      </c>
    </row>
    <row r="4459" spans="1:2">
      <c r="A4459">
        <v>6048451</v>
      </c>
      <c r="B4459" t="s">
        <v>6869</v>
      </c>
    </row>
    <row r="4460" spans="1:2">
      <c r="A4460">
        <v>6048452</v>
      </c>
      <c r="B4460" t="s">
        <v>6870</v>
      </c>
    </row>
    <row r="4461" spans="1:2">
      <c r="A4461">
        <v>6048453</v>
      </c>
      <c r="B4461" t="s">
        <v>6871</v>
      </c>
    </row>
    <row r="4462" spans="1:2">
      <c r="A4462">
        <v>6048454</v>
      </c>
      <c r="B4462" t="s">
        <v>6872</v>
      </c>
    </row>
    <row r="4463" spans="1:2">
      <c r="A4463">
        <v>6048455</v>
      </c>
      <c r="B4463" t="s">
        <v>6873</v>
      </c>
    </row>
    <row r="4464" spans="1:2">
      <c r="A4464">
        <v>6048456</v>
      </c>
      <c r="B4464" t="s">
        <v>6874</v>
      </c>
    </row>
    <row r="4465" spans="1:2">
      <c r="A4465">
        <v>6048457</v>
      </c>
      <c r="B4465" t="s">
        <v>6875</v>
      </c>
    </row>
    <row r="4466" spans="1:2">
      <c r="A4466">
        <v>6048461</v>
      </c>
      <c r="B4466" t="s">
        <v>6876</v>
      </c>
    </row>
    <row r="4467" spans="1:2">
      <c r="A4467">
        <v>6048462</v>
      </c>
      <c r="B4467" t="s">
        <v>6877</v>
      </c>
    </row>
    <row r="4468" spans="1:2">
      <c r="A4468">
        <v>6048463</v>
      </c>
      <c r="B4468" t="s">
        <v>6878</v>
      </c>
    </row>
    <row r="4469" spans="1:2">
      <c r="A4469">
        <v>6048464</v>
      </c>
      <c r="B4469" t="s">
        <v>6879</v>
      </c>
    </row>
    <row r="4470" spans="1:2">
      <c r="A4470">
        <v>6048465</v>
      </c>
      <c r="B4470" t="s">
        <v>6880</v>
      </c>
    </row>
    <row r="4471" spans="1:2">
      <c r="A4471">
        <v>6048466</v>
      </c>
      <c r="B4471" t="s">
        <v>6881</v>
      </c>
    </row>
    <row r="4472" spans="1:2">
      <c r="A4472">
        <v>6048467</v>
      </c>
      <c r="B4472" t="s">
        <v>6882</v>
      </c>
    </row>
    <row r="4473" spans="1:2">
      <c r="A4473">
        <v>6048471</v>
      </c>
      <c r="B4473" t="s">
        <v>6883</v>
      </c>
    </row>
    <row r="4474" spans="1:2">
      <c r="A4474">
        <v>6048472</v>
      </c>
      <c r="B4474" t="s">
        <v>6884</v>
      </c>
    </row>
    <row r="4475" spans="1:2">
      <c r="A4475">
        <v>6048473</v>
      </c>
      <c r="B4475" t="s">
        <v>6885</v>
      </c>
    </row>
    <row r="4476" spans="1:2">
      <c r="A4476">
        <v>6048474</v>
      </c>
      <c r="B4476" t="s">
        <v>6886</v>
      </c>
    </row>
    <row r="4477" spans="1:2">
      <c r="A4477">
        <v>6048475</v>
      </c>
      <c r="B4477" t="s">
        <v>6887</v>
      </c>
    </row>
    <row r="4478" spans="1:2">
      <c r="A4478">
        <v>6048481</v>
      </c>
      <c r="B4478" t="s">
        <v>6888</v>
      </c>
    </row>
    <row r="4479" spans="1:2">
      <c r="A4479">
        <v>6048482</v>
      </c>
      <c r="B4479" t="s">
        <v>6889</v>
      </c>
    </row>
    <row r="4480" spans="1:2">
      <c r="A4480">
        <v>6048483</v>
      </c>
      <c r="B4480" t="s">
        <v>6890</v>
      </c>
    </row>
    <row r="4481" spans="1:2">
      <c r="A4481">
        <v>6048484</v>
      </c>
      <c r="B4481" t="s">
        <v>6891</v>
      </c>
    </row>
    <row r="4482" spans="1:2">
      <c r="A4482">
        <v>6048485</v>
      </c>
      <c r="B4482" t="s">
        <v>6892</v>
      </c>
    </row>
    <row r="4483" spans="1:2">
      <c r="A4483">
        <v>6048491</v>
      </c>
      <c r="B4483" t="s">
        <v>6893</v>
      </c>
    </row>
    <row r="4484" spans="1:2">
      <c r="A4484">
        <v>6048492</v>
      </c>
      <c r="B4484" t="s">
        <v>6894</v>
      </c>
    </row>
    <row r="4485" spans="1:2">
      <c r="A4485">
        <v>6048493</v>
      </c>
      <c r="B4485" t="s">
        <v>6895</v>
      </c>
    </row>
    <row r="4486" spans="1:2">
      <c r="A4486">
        <v>6048494</v>
      </c>
      <c r="B4486" t="s">
        <v>6896</v>
      </c>
    </row>
    <row r="4487" spans="1:2">
      <c r="A4487">
        <v>6048495</v>
      </c>
      <c r="B4487" t="s">
        <v>6897</v>
      </c>
    </row>
    <row r="4488" spans="1:2">
      <c r="A4488">
        <v>6048496</v>
      </c>
      <c r="B4488" t="s">
        <v>6898</v>
      </c>
    </row>
    <row r="4489" spans="1:2">
      <c r="A4489">
        <v>6048497</v>
      </c>
      <c r="B4489" t="s">
        <v>6899</v>
      </c>
    </row>
    <row r="4490" spans="1:2">
      <c r="A4490">
        <v>6048801</v>
      </c>
      <c r="B4490" t="s">
        <v>6900</v>
      </c>
    </row>
    <row r="4491" spans="1:2">
      <c r="A4491">
        <v>6048802</v>
      </c>
      <c r="B4491" t="s">
        <v>6901</v>
      </c>
    </row>
    <row r="4492" spans="1:2">
      <c r="A4492">
        <v>6048803</v>
      </c>
      <c r="B4492" t="s">
        <v>6902</v>
      </c>
    </row>
    <row r="4493" spans="1:2">
      <c r="A4493">
        <v>6048804</v>
      </c>
      <c r="B4493" t="s">
        <v>6903</v>
      </c>
    </row>
    <row r="4494" spans="1:2">
      <c r="A4494">
        <v>6048805</v>
      </c>
      <c r="B4494" t="s">
        <v>6904</v>
      </c>
    </row>
    <row r="4495" spans="1:2">
      <c r="A4495">
        <v>6048811</v>
      </c>
      <c r="B4495" t="s">
        <v>6905</v>
      </c>
    </row>
    <row r="4496" spans="1:2">
      <c r="A4496">
        <v>6048812</v>
      </c>
      <c r="B4496" t="s">
        <v>6906</v>
      </c>
    </row>
    <row r="4497" spans="1:2">
      <c r="A4497">
        <v>6048821</v>
      </c>
      <c r="B4497" t="s">
        <v>6907</v>
      </c>
    </row>
    <row r="4498" spans="1:2">
      <c r="A4498">
        <v>6048822</v>
      </c>
      <c r="B4498" t="s">
        <v>6908</v>
      </c>
    </row>
    <row r="4499" spans="1:2">
      <c r="A4499">
        <v>6048823</v>
      </c>
      <c r="B4499" t="s">
        <v>6909</v>
      </c>
    </row>
    <row r="4500" spans="1:2">
      <c r="A4500">
        <v>6048824</v>
      </c>
      <c r="B4500" t="s">
        <v>6910</v>
      </c>
    </row>
    <row r="4501" spans="1:2">
      <c r="A4501">
        <v>6048831</v>
      </c>
      <c r="B4501" t="s">
        <v>6911</v>
      </c>
    </row>
    <row r="4502" spans="1:2">
      <c r="A4502">
        <v>6048832</v>
      </c>
      <c r="B4502" t="s">
        <v>6912</v>
      </c>
    </row>
    <row r="4503" spans="1:2">
      <c r="A4503">
        <v>6048841</v>
      </c>
      <c r="B4503" t="s">
        <v>6913</v>
      </c>
    </row>
    <row r="4504" spans="1:2">
      <c r="A4504">
        <v>6048842</v>
      </c>
      <c r="B4504" t="s">
        <v>6914</v>
      </c>
    </row>
    <row r="4505" spans="1:2">
      <c r="A4505">
        <v>6048843</v>
      </c>
      <c r="B4505" t="s">
        <v>6915</v>
      </c>
    </row>
    <row r="4506" spans="1:2">
      <c r="A4506">
        <v>6048844</v>
      </c>
      <c r="B4506" t="s">
        <v>6916</v>
      </c>
    </row>
    <row r="4507" spans="1:2">
      <c r="A4507">
        <v>6048845</v>
      </c>
      <c r="B4507" t="s">
        <v>6917</v>
      </c>
    </row>
    <row r="4508" spans="1:2">
      <c r="A4508">
        <v>6048846</v>
      </c>
      <c r="B4508" t="s">
        <v>6918</v>
      </c>
    </row>
    <row r="4509" spans="1:2">
      <c r="A4509">
        <v>6048847</v>
      </c>
      <c r="B4509" t="s">
        <v>6919</v>
      </c>
    </row>
    <row r="4510" spans="1:2">
      <c r="A4510">
        <v>6048851</v>
      </c>
      <c r="B4510" t="s">
        <v>6920</v>
      </c>
    </row>
    <row r="4511" spans="1:2">
      <c r="A4511">
        <v>6048852</v>
      </c>
      <c r="B4511" t="s">
        <v>6921</v>
      </c>
    </row>
    <row r="4512" spans="1:2">
      <c r="A4512">
        <v>6048853</v>
      </c>
      <c r="B4512" t="s">
        <v>6922</v>
      </c>
    </row>
    <row r="4513" spans="1:2">
      <c r="A4513">
        <v>6048854</v>
      </c>
      <c r="B4513" t="s">
        <v>6923</v>
      </c>
    </row>
    <row r="4514" spans="1:2">
      <c r="A4514">
        <v>6048855</v>
      </c>
      <c r="B4514" t="s">
        <v>6924</v>
      </c>
    </row>
    <row r="4515" spans="1:2">
      <c r="A4515">
        <v>6048856</v>
      </c>
      <c r="B4515" t="s">
        <v>6925</v>
      </c>
    </row>
    <row r="4516" spans="1:2">
      <c r="A4516">
        <v>6048861</v>
      </c>
      <c r="B4516" t="s">
        <v>6926</v>
      </c>
    </row>
    <row r="4517" spans="1:2">
      <c r="A4517">
        <v>6048862</v>
      </c>
      <c r="B4517" t="s">
        <v>6927</v>
      </c>
    </row>
    <row r="4518" spans="1:2">
      <c r="A4518">
        <v>6048863</v>
      </c>
      <c r="B4518" t="s">
        <v>6928</v>
      </c>
    </row>
    <row r="4519" spans="1:2">
      <c r="A4519">
        <v>6048871</v>
      </c>
      <c r="B4519" t="s">
        <v>6929</v>
      </c>
    </row>
    <row r="4520" spans="1:2">
      <c r="A4520">
        <v>6048872</v>
      </c>
      <c r="B4520" t="s">
        <v>6930</v>
      </c>
    </row>
    <row r="4521" spans="1:2">
      <c r="A4521">
        <v>6048873</v>
      </c>
      <c r="B4521" t="s">
        <v>6931</v>
      </c>
    </row>
    <row r="4522" spans="1:2">
      <c r="A4522">
        <v>6048874</v>
      </c>
      <c r="B4522" t="s">
        <v>6932</v>
      </c>
    </row>
    <row r="4523" spans="1:2">
      <c r="A4523">
        <v>6050000</v>
      </c>
      <c r="B4523" t="s">
        <v>6933</v>
      </c>
    </row>
    <row r="4524" spans="1:2">
      <c r="A4524">
        <v>6050001</v>
      </c>
      <c r="B4524" t="s">
        <v>6934</v>
      </c>
    </row>
    <row r="4525" spans="1:2">
      <c r="A4525">
        <v>6050002</v>
      </c>
      <c r="B4525" t="s">
        <v>6935</v>
      </c>
    </row>
    <row r="4526" spans="1:2">
      <c r="A4526">
        <v>6050003</v>
      </c>
      <c r="B4526" t="s">
        <v>6936</v>
      </c>
    </row>
    <row r="4527" spans="1:2">
      <c r="A4527">
        <v>6050004</v>
      </c>
      <c r="B4527" t="s">
        <v>6937</v>
      </c>
    </row>
    <row r="4528" spans="1:2">
      <c r="A4528">
        <v>6050005</v>
      </c>
      <c r="B4528" t="s">
        <v>6938</v>
      </c>
    </row>
    <row r="4529" spans="1:2">
      <c r="A4529">
        <v>6050006</v>
      </c>
      <c r="B4529" t="s">
        <v>6939</v>
      </c>
    </row>
    <row r="4530" spans="1:2">
      <c r="A4530">
        <v>6050007</v>
      </c>
      <c r="B4530" t="s">
        <v>8068</v>
      </c>
    </row>
    <row r="4531" spans="1:2">
      <c r="A4531">
        <v>6050008</v>
      </c>
      <c r="B4531" t="s">
        <v>8297</v>
      </c>
    </row>
    <row r="4532" spans="1:2">
      <c r="A4532">
        <v>6050009</v>
      </c>
      <c r="B4532" t="s">
        <v>6940</v>
      </c>
    </row>
    <row r="4533" spans="1:2">
      <c r="A4533">
        <v>6050011</v>
      </c>
      <c r="B4533" t="s">
        <v>8298</v>
      </c>
    </row>
    <row r="4534" spans="1:2">
      <c r="A4534">
        <v>6050012</v>
      </c>
      <c r="B4534" t="s">
        <v>6941</v>
      </c>
    </row>
    <row r="4535" spans="1:2">
      <c r="A4535">
        <v>6050013</v>
      </c>
      <c r="B4535" t="s">
        <v>6942</v>
      </c>
    </row>
    <row r="4536" spans="1:2">
      <c r="A4536">
        <v>6050014</v>
      </c>
      <c r="B4536" t="s">
        <v>6943</v>
      </c>
    </row>
    <row r="4537" spans="1:2">
      <c r="A4537">
        <v>6050015</v>
      </c>
      <c r="B4537" t="s">
        <v>6944</v>
      </c>
    </row>
    <row r="4538" spans="1:2">
      <c r="A4538">
        <v>6050016</v>
      </c>
      <c r="B4538" t="s">
        <v>6945</v>
      </c>
    </row>
    <row r="4539" spans="1:2">
      <c r="A4539">
        <v>6050017</v>
      </c>
      <c r="B4539" t="s">
        <v>6946</v>
      </c>
    </row>
    <row r="4540" spans="1:2">
      <c r="A4540">
        <v>6050018</v>
      </c>
      <c r="B4540" t="s">
        <v>6947</v>
      </c>
    </row>
    <row r="4541" spans="1:2">
      <c r="A4541">
        <v>6050019</v>
      </c>
      <c r="B4541" t="s">
        <v>6948</v>
      </c>
    </row>
    <row r="4542" spans="1:2">
      <c r="A4542">
        <v>6050021</v>
      </c>
      <c r="B4542" t="s">
        <v>6949</v>
      </c>
    </row>
    <row r="4543" spans="1:2">
      <c r="A4543">
        <v>6050022</v>
      </c>
      <c r="B4543" t="s">
        <v>6950</v>
      </c>
    </row>
    <row r="4544" spans="1:2">
      <c r="A4544">
        <v>6050023</v>
      </c>
      <c r="B4544" t="s">
        <v>6951</v>
      </c>
    </row>
    <row r="4545" spans="1:2">
      <c r="A4545">
        <v>6050024</v>
      </c>
      <c r="B4545" t="s">
        <v>6952</v>
      </c>
    </row>
    <row r="4546" spans="1:2">
      <c r="A4546">
        <v>6050025</v>
      </c>
      <c r="B4546" t="s">
        <v>6953</v>
      </c>
    </row>
    <row r="4547" spans="1:2">
      <c r="A4547">
        <v>6050026</v>
      </c>
      <c r="B4547" t="s">
        <v>6954</v>
      </c>
    </row>
    <row r="4548" spans="1:2">
      <c r="A4548">
        <v>6050027</v>
      </c>
      <c r="B4548" t="s">
        <v>6955</v>
      </c>
    </row>
    <row r="4549" spans="1:2">
      <c r="A4549">
        <v>6050028</v>
      </c>
      <c r="B4549" t="s">
        <v>6956</v>
      </c>
    </row>
    <row r="4550" spans="1:2">
      <c r="A4550">
        <v>6050029</v>
      </c>
      <c r="B4550" t="s">
        <v>6957</v>
      </c>
    </row>
    <row r="4551" spans="1:2">
      <c r="A4551">
        <v>6050031</v>
      </c>
      <c r="B4551" t="s">
        <v>6958</v>
      </c>
    </row>
    <row r="4552" spans="1:2">
      <c r="A4552">
        <v>6050032</v>
      </c>
      <c r="B4552" t="s">
        <v>6959</v>
      </c>
    </row>
    <row r="4553" spans="1:2">
      <c r="A4553">
        <v>6050033</v>
      </c>
      <c r="B4553" t="s">
        <v>6960</v>
      </c>
    </row>
    <row r="4554" spans="1:2">
      <c r="A4554">
        <v>6050034</v>
      </c>
      <c r="B4554" t="s">
        <v>8069</v>
      </c>
    </row>
    <row r="4555" spans="1:2">
      <c r="A4555">
        <v>6050034</v>
      </c>
      <c r="B4555" t="s">
        <v>8299</v>
      </c>
    </row>
    <row r="4556" spans="1:2">
      <c r="A4556">
        <v>6050035</v>
      </c>
      <c r="B4556" t="s">
        <v>6961</v>
      </c>
    </row>
    <row r="4557" spans="1:2">
      <c r="A4557">
        <v>6050036</v>
      </c>
      <c r="B4557" t="s">
        <v>8070</v>
      </c>
    </row>
    <row r="4558" spans="1:2">
      <c r="A4558">
        <v>6050036</v>
      </c>
      <c r="B4558" t="s">
        <v>8300</v>
      </c>
    </row>
    <row r="4559" spans="1:2">
      <c r="A4559">
        <v>6050037</v>
      </c>
      <c r="B4559" t="s">
        <v>6962</v>
      </c>
    </row>
    <row r="4560" spans="1:2">
      <c r="A4560">
        <v>6050038</v>
      </c>
      <c r="B4560" t="s">
        <v>6963</v>
      </c>
    </row>
    <row r="4561" spans="1:2">
      <c r="A4561">
        <v>6050041</v>
      </c>
      <c r="B4561" t="s">
        <v>6964</v>
      </c>
    </row>
    <row r="4562" spans="1:2">
      <c r="A4562">
        <v>6050042</v>
      </c>
      <c r="B4562" t="s">
        <v>6965</v>
      </c>
    </row>
    <row r="4563" spans="1:2">
      <c r="A4563">
        <v>6050043</v>
      </c>
      <c r="B4563" t="s">
        <v>6966</v>
      </c>
    </row>
    <row r="4564" spans="1:2">
      <c r="A4564">
        <v>6050044</v>
      </c>
      <c r="B4564" t="s">
        <v>6967</v>
      </c>
    </row>
    <row r="4565" spans="1:2">
      <c r="A4565">
        <v>6050045</v>
      </c>
      <c r="B4565" t="s">
        <v>6968</v>
      </c>
    </row>
    <row r="4566" spans="1:2">
      <c r="A4566">
        <v>6050046</v>
      </c>
      <c r="B4566" t="s">
        <v>6969</v>
      </c>
    </row>
    <row r="4567" spans="1:2">
      <c r="A4567">
        <v>6050051</v>
      </c>
      <c r="B4567" t="s">
        <v>6970</v>
      </c>
    </row>
    <row r="4568" spans="1:2">
      <c r="A4568">
        <v>6050052</v>
      </c>
      <c r="B4568" t="s">
        <v>6971</v>
      </c>
    </row>
    <row r="4569" spans="1:2">
      <c r="A4569">
        <v>6050061</v>
      </c>
      <c r="B4569" t="s">
        <v>6972</v>
      </c>
    </row>
    <row r="4570" spans="1:2">
      <c r="A4570">
        <v>6050062</v>
      </c>
      <c r="B4570" t="s">
        <v>6973</v>
      </c>
    </row>
    <row r="4571" spans="1:2">
      <c r="A4571">
        <v>6050063</v>
      </c>
      <c r="B4571" t="s">
        <v>6974</v>
      </c>
    </row>
    <row r="4572" spans="1:2">
      <c r="A4572">
        <v>6050064</v>
      </c>
      <c r="B4572" t="s">
        <v>6975</v>
      </c>
    </row>
    <row r="4573" spans="1:2">
      <c r="A4573">
        <v>6050065</v>
      </c>
      <c r="B4573" t="s">
        <v>6976</v>
      </c>
    </row>
    <row r="4574" spans="1:2">
      <c r="A4574">
        <v>6050066</v>
      </c>
      <c r="B4574" t="s">
        <v>6977</v>
      </c>
    </row>
    <row r="4575" spans="1:2">
      <c r="A4575">
        <v>6050067</v>
      </c>
      <c r="B4575" t="s">
        <v>6978</v>
      </c>
    </row>
    <row r="4576" spans="1:2">
      <c r="A4576">
        <v>6050068</v>
      </c>
      <c r="B4576" t="s">
        <v>6979</v>
      </c>
    </row>
    <row r="4577" spans="1:2">
      <c r="A4577">
        <v>6050069</v>
      </c>
      <c r="B4577" t="s">
        <v>6980</v>
      </c>
    </row>
    <row r="4578" spans="1:2">
      <c r="A4578">
        <v>6050071</v>
      </c>
      <c r="B4578" t="s">
        <v>6981</v>
      </c>
    </row>
    <row r="4579" spans="1:2">
      <c r="A4579">
        <v>6050072</v>
      </c>
      <c r="B4579" t="s">
        <v>6982</v>
      </c>
    </row>
    <row r="4580" spans="1:2">
      <c r="A4580">
        <v>6050073</v>
      </c>
      <c r="B4580" t="s">
        <v>6983</v>
      </c>
    </row>
    <row r="4581" spans="1:2">
      <c r="A4581">
        <v>6050074</v>
      </c>
      <c r="B4581" t="s">
        <v>6984</v>
      </c>
    </row>
    <row r="4582" spans="1:2">
      <c r="A4582">
        <v>6050075</v>
      </c>
      <c r="B4582" t="s">
        <v>8301</v>
      </c>
    </row>
    <row r="4583" spans="1:2">
      <c r="A4583">
        <v>6050076</v>
      </c>
      <c r="B4583" t="s">
        <v>6985</v>
      </c>
    </row>
    <row r="4584" spans="1:2">
      <c r="A4584">
        <v>6050077</v>
      </c>
      <c r="B4584" t="s">
        <v>6986</v>
      </c>
    </row>
    <row r="4585" spans="1:2">
      <c r="A4585">
        <v>6050078</v>
      </c>
      <c r="B4585" t="s">
        <v>6987</v>
      </c>
    </row>
    <row r="4586" spans="1:2">
      <c r="A4586">
        <v>6050079</v>
      </c>
      <c r="B4586" t="s">
        <v>8302</v>
      </c>
    </row>
    <row r="4587" spans="1:2">
      <c r="A4587">
        <v>6050081</v>
      </c>
      <c r="B4587" t="s">
        <v>6988</v>
      </c>
    </row>
    <row r="4588" spans="1:2">
      <c r="A4588">
        <v>6050082</v>
      </c>
      <c r="B4588" t="s">
        <v>8071</v>
      </c>
    </row>
    <row r="4589" spans="1:2">
      <c r="A4589">
        <v>6050083</v>
      </c>
      <c r="B4589" t="s">
        <v>6989</v>
      </c>
    </row>
    <row r="4590" spans="1:2">
      <c r="A4590">
        <v>6050084</v>
      </c>
      <c r="B4590" t="s">
        <v>6990</v>
      </c>
    </row>
    <row r="4591" spans="1:2">
      <c r="A4591">
        <v>6050085</v>
      </c>
      <c r="B4591" t="s">
        <v>6991</v>
      </c>
    </row>
    <row r="4592" spans="1:2">
      <c r="A4592">
        <v>6050086</v>
      </c>
      <c r="B4592" t="s">
        <v>6992</v>
      </c>
    </row>
    <row r="4593" spans="1:2">
      <c r="A4593">
        <v>6050087</v>
      </c>
      <c r="B4593" t="s">
        <v>6993</v>
      </c>
    </row>
    <row r="4594" spans="1:2">
      <c r="A4594">
        <v>6050088</v>
      </c>
      <c r="B4594" t="s">
        <v>6994</v>
      </c>
    </row>
    <row r="4595" spans="1:2">
      <c r="A4595">
        <v>6050089</v>
      </c>
      <c r="B4595" t="s">
        <v>6995</v>
      </c>
    </row>
    <row r="4596" spans="1:2">
      <c r="A4596">
        <v>6050801</v>
      </c>
      <c r="B4596" t="s">
        <v>6996</v>
      </c>
    </row>
    <row r="4597" spans="1:2">
      <c r="A4597">
        <v>6050802</v>
      </c>
      <c r="B4597" t="s">
        <v>6997</v>
      </c>
    </row>
    <row r="4598" spans="1:2">
      <c r="A4598">
        <v>6050803</v>
      </c>
      <c r="B4598" t="s">
        <v>6998</v>
      </c>
    </row>
    <row r="4599" spans="1:2">
      <c r="A4599">
        <v>6050804</v>
      </c>
      <c r="B4599" t="s">
        <v>6999</v>
      </c>
    </row>
    <row r="4600" spans="1:2">
      <c r="A4600">
        <v>6050805</v>
      </c>
      <c r="B4600" t="s">
        <v>7000</v>
      </c>
    </row>
    <row r="4601" spans="1:2">
      <c r="A4601">
        <v>6050806</v>
      </c>
      <c r="B4601" t="s">
        <v>7001</v>
      </c>
    </row>
    <row r="4602" spans="1:2">
      <c r="A4602">
        <v>6050807</v>
      </c>
      <c r="B4602" t="s">
        <v>7002</v>
      </c>
    </row>
    <row r="4603" spans="1:2">
      <c r="A4603">
        <v>6050808</v>
      </c>
      <c r="B4603" t="s">
        <v>7003</v>
      </c>
    </row>
    <row r="4604" spans="1:2">
      <c r="A4604">
        <v>6050811</v>
      </c>
      <c r="B4604" t="s">
        <v>7004</v>
      </c>
    </row>
    <row r="4605" spans="1:2">
      <c r="A4605">
        <v>6050812</v>
      </c>
      <c r="B4605" t="s">
        <v>7005</v>
      </c>
    </row>
    <row r="4606" spans="1:2">
      <c r="A4606">
        <v>6050813</v>
      </c>
      <c r="B4606" t="s">
        <v>7006</v>
      </c>
    </row>
    <row r="4607" spans="1:2">
      <c r="A4607">
        <v>6050814</v>
      </c>
      <c r="B4607" t="s">
        <v>7007</v>
      </c>
    </row>
    <row r="4608" spans="1:2">
      <c r="A4608">
        <v>6050815</v>
      </c>
      <c r="B4608" t="s">
        <v>7008</v>
      </c>
    </row>
    <row r="4609" spans="1:2">
      <c r="A4609">
        <v>6050816</v>
      </c>
      <c r="B4609" t="s">
        <v>7009</v>
      </c>
    </row>
    <row r="4610" spans="1:2">
      <c r="A4610">
        <v>6050817</v>
      </c>
      <c r="B4610" t="s">
        <v>7010</v>
      </c>
    </row>
    <row r="4611" spans="1:2">
      <c r="A4611">
        <v>6050821</v>
      </c>
      <c r="B4611" t="s">
        <v>7011</v>
      </c>
    </row>
    <row r="4612" spans="1:2">
      <c r="A4612">
        <v>6050822</v>
      </c>
      <c r="B4612" t="s">
        <v>7012</v>
      </c>
    </row>
    <row r="4613" spans="1:2">
      <c r="A4613">
        <v>6050823</v>
      </c>
      <c r="B4613" t="s">
        <v>7013</v>
      </c>
    </row>
    <row r="4614" spans="1:2">
      <c r="A4614">
        <v>6050824</v>
      </c>
      <c r="B4614" t="s">
        <v>7014</v>
      </c>
    </row>
    <row r="4615" spans="1:2">
      <c r="A4615">
        <v>6050825</v>
      </c>
      <c r="B4615" t="s">
        <v>7015</v>
      </c>
    </row>
    <row r="4616" spans="1:2">
      <c r="A4616">
        <v>6050826</v>
      </c>
      <c r="B4616" t="s">
        <v>7016</v>
      </c>
    </row>
    <row r="4617" spans="1:2">
      <c r="A4617">
        <v>6050827</v>
      </c>
      <c r="B4617" t="s">
        <v>7017</v>
      </c>
    </row>
    <row r="4618" spans="1:2">
      <c r="A4618">
        <v>6050828</v>
      </c>
      <c r="B4618" t="s">
        <v>7018</v>
      </c>
    </row>
    <row r="4619" spans="1:2">
      <c r="A4619">
        <v>6050829</v>
      </c>
      <c r="B4619" t="s">
        <v>7019</v>
      </c>
    </row>
    <row r="4620" spans="1:2">
      <c r="A4620">
        <v>6050831</v>
      </c>
      <c r="B4620" t="s">
        <v>7020</v>
      </c>
    </row>
    <row r="4621" spans="1:2">
      <c r="A4621">
        <v>6050832</v>
      </c>
      <c r="B4621" t="s">
        <v>8072</v>
      </c>
    </row>
    <row r="4622" spans="1:2">
      <c r="A4622">
        <v>6050832</v>
      </c>
      <c r="B4622" t="s">
        <v>8303</v>
      </c>
    </row>
    <row r="4623" spans="1:2">
      <c r="A4623">
        <v>6050833</v>
      </c>
      <c r="B4623" t="s">
        <v>7021</v>
      </c>
    </row>
    <row r="4624" spans="1:2">
      <c r="A4624">
        <v>6050834</v>
      </c>
      <c r="B4624" t="s">
        <v>7022</v>
      </c>
    </row>
    <row r="4625" spans="1:2">
      <c r="A4625">
        <v>6050835</v>
      </c>
      <c r="B4625" t="s">
        <v>7023</v>
      </c>
    </row>
    <row r="4626" spans="1:2">
      <c r="A4626">
        <v>6050836</v>
      </c>
      <c r="B4626" t="s">
        <v>7024</v>
      </c>
    </row>
    <row r="4627" spans="1:2">
      <c r="A4627">
        <v>6050837</v>
      </c>
      <c r="B4627" t="s">
        <v>7025</v>
      </c>
    </row>
    <row r="4628" spans="1:2">
      <c r="A4628">
        <v>6050838</v>
      </c>
      <c r="B4628" t="s">
        <v>7026</v>
      </c>
    </row>
    <row r="4629" spans="1:2">
      <c r="A4629">
        <v>6050839</v>
      </c>
      <c r="B4629" t="s">
        <v>7027</v>
      </c>
    </row>
    <row r="4630" spans="1:2">
      <c r="A4630">
        <v>6050841</v>
      </c>
      <c r="B4630" t="s">
        <v>7028</v>
      </c>
    </row>
    <row r="4631" spans="1:2">
      <c r="A4631">
        <v>6050842</v>
      </c>
      <c r="B4631" t="s">
        <v>7029</v>
      </c>
    </row>
    <row r="4632" spans="1:2">
      <c r="A4632">
        <v>6050843</v>
      </c>
      <c r="B4632" t="s">
        <v>7030</v>
      </c>
    </row>
    <row r="4633" spans="1:2">
      <c r="A4633">
        <v>6050844</v>
      </c>
      <c r="B4633" t="s">
        <v>7031</v>
      </c>
    </row>
    <row r="4634" spans="1:2">
      <c r="A4634">
        <v>6050845</v>
      </c>
      <c r="B4634" t="s">
        <v>7032</v>
      </c>
    </row>
    <row r="4635" spans="1:2">
      <c r="A4635">
        <v>6050846</v>
      </c>
      <c r="B4635" t="s">
        <v>7033</v>
      </c>
    </row>
    <row r="4636" spans="1:2">
      <c r="A4636">
        <v>6050847</v>
      </c>
      <c r="B4636" t="s">
        <v>7034</v>
      </c>
    </row>
    <row r="4637" spans="1:2">
      <c r="A4637">
        <v>6050848</v>
      </c>
      <c r="B4637" t="s">
        <v>7035</v>
      </c>
    </row>
    <row r="4638" spans="1:2">
      <c r="A4638">
        <v>6050851</v>
      </c>
      <c r="B4638" t="s">
        <v>7036</v>
      </c>
    </row>
    <row r="4639" spans="1:2">
      <c r="A4639">
        <v>6050852</v>
      </c>
      <c r="B4639" t="s">
        <v>7037</v>
      </c>
    </row>
    <row r="4640" spans="1:2">
      <c r="A4640">
        <v>6050853</v>
      </c>
      <c r="B4640" t="s">
        <v>7038</v>
      </c>
    </row>
    <row r="4641" spans="1:2">
      <c r="A4641">
        <v>6050854</v>
      </c>
      <c r="B4641" t="s">
        <v>7039</v>
      </c>
    </row>
    <row r="4642" spans="1:2">
      <c r="A4642">
        <v>6050855</v>
      </c>
      <c r="B4642" t="s">
        <v>8304</v>
      </c>
    </row>
    <row r="4643" spans="1:2">
      <c r="A4643">
        <v>6050856</v>
      </c>
      <c r="B4643" t="s">
        <v>7040</v>
      </c>
    </row>
    <row r="4644" spans="1:2">
      <c r="A4644">
        <v>6050857</v>
      </c>
      <c r="B4644" t="s">
        <v>7041</v>
      </c>
    </row>
    <row r="4645" spans="1:2">
      <c r="A4645">
        <v>6050858</v>
      </c>
      <c r="B4645" t="s">
        <v>7042</v>
      </c>
    </row>
    <row r="4646" spans="1:2">
      <c r="A4646">
        <v>6050861</v>
      </c>
      <c r="B4646" t="s">
        <v>7043</v>
      </c>
    </row>
    <row r="4647" spans="1:2">
      <c r="A4647">
        <v>6050862</v>
      </c>
      <c r="B4647" t="s">
        <v>7044</v>
      </c>
    </row>
    <row r="4648" spans="1:2">
      <c r="A4648">
        <v>6050863</v>
      </c>
      <c r="B4648" t="s">
        <v>7045</v>
      </c>
    </row>
    <row r="4649" spans="1:2">
      <c r="A4649">
        <v>6050864</v>
      </c>
      <c r="B4649" t="s">
        <v>7046</v>
      </c>
    </row>
    <row r="4650" spans="1:2">
      <c r="A4650">
        <v>6050865</v>
      </c>
      <c r="B4650" t="s">
        <v>7047</v>
      </c>
    </row>
    <row r="4651" spans="1:2">
      <c r="A4651">
        <v>6050871</v>
      </c>
      <c r="B4651" t="s">
        <v>7048</v>
      </c>
    </row>
    <row r="4652" spans="1:2">
      <c r="A4652">
        <v>6050872</v>
      </c>
      <c r="B4652" t="s">
        <v>7049</v>
      </c>
    </row>
    <row r="4653" spans="1:2">
      <c r="A4653">
        <v>6050873</v>
      </c>
      <c r="B4653" t="s">
        <v>7050</v>
      </c>
    </row>
    <row r="4654" spans="1:2">
      <c r="A4654">
        <v>6050874</v>
      </c>
      <c r="B4654" t="s">
        <v>8073</v>
      </c>
    </row>
    <row r="4655" spans="1:2">
      <c r="A4655">
        <v>6050874</v>
      </c>
      <c r="B4655" t="s">
        <v>8305</v>
      </c>
    </row>
    <row r="4656" spans="1:2">
      <c r="A4656">
        <v>6050875</v>
      </c>
      <c r="B4656" t="s">
        <v>7051</v>
      </c>
    </row>
    <row r="4657" spans="1:2">
      <c r="A4657">
        <v>6050876</v>
      </c>
      <c r="B4657" t="s">
        <v>7052</v>
      </c>
    </row>
    <row r="4658" spans="1:2">
      <c r="A4658">
        <v>6050877</v>
      </c>
      <c r="B4658" t="s">
        <v>7053</v>
      </c>
    </row>
    <row r="4659" spans="1:2">
      <c r="A4659">
        <v>6050878</v>
      </c>
      <c r="B4659" t="s">
        <v>7054</v>
      </c>
    </row>
    <row r="4660" spans="1:2">
      <c r="A4660">
        <v>6050901</v>
      </c>
      <c r="B4660" t="s">
        <v>7055</v>
      </c>
    </row>
    <row r="4661" spans="1:2">
      <c r="A4661">
        <v>6050902</v>
      </c>
      <c r="B4661" t="s">
        <v>7056</v>
      </c>
    </row>
    <row r="4662" spans="1:2">
      <c r="A4662">
        <v>6050903</v>
      </c>
      <c r="B4662" t="s">
        <v>7057</v>
      </c>
    </row>
    <row r="4663" spans="1:2">
      <c r="A4663">
        <v>6050904</v>
      </c>
      <c r="B4663" t="s">
        <v>7058</v>
      </c>
    </row>
    <row r="4664" spans="1:2">
      <c r="A4664">
        <v>6050905</v>
      </c>
      <c r="B4664" t="s">
        <v>7059</v>
      </c>
    </row>
    <row r="4665" spans="1:2">
      <c r="A4665">
        <v>6050906</v>
      </c>
      <c r="B4665" t="s">
        <v>7060</v>
      </c>
    </row>
    <row r="4666" spans="1:2">
      <c r="A4666">
        <v>6050907</v>
      </c>
      <c r="B4666" t="s">
        <v>7061</v>
      </c>
    </row>
    <row r="4667" spans="1:2">
      <c r="A4667">
        <v>6050908</v>
      </c>
      <c r="B4667" t="s">
        <v>7062</v>
      </c>
    </row>
    <row r="4668" spans="1:2">
      <c r="A4668">
        <v>6050909</v>
      </c>
      <c r="B4668" t="s">
        <v>7063</v>
      </c>
    </row>
    <row r="4669" spans="1:2">
      <c r="A4669">
        <v>6050911</v>
      </c>
      <c r="B4669" t="s">
        <v>7064</v>
      </c>
    </row>
    <row r="4670" spans="1:2">
      <c r="A4670">
        <v>6050912</v>
      </c>
      <c r="B4670" t="s">
        <v>7065</v>
      </c>
    </row>
    <row r="4671" spans="1:2">
      <c r="A4671">
        <v>6050913</v>
      </c>
      <c r="B4671" t="s">
        <v>7066</v>
      </c>
    </row>
    <row r="4672" spans="1:2">
      <c r="A4672">
        <v>6050914</v>
      </c>
      <c r="B4672" t="s">
        <v>7067</v>
      </c>
    </row>
    <row r="4673" spans="1:2">
      <c r="A4673">
        <v>6050915</v>
      </c>
      <c r="B4673" t="s">
        <v>7068</v>
      </c>
    </row>
    <row r="4674" spans="1:2">
      <c r="A4674">
        <v>6050916</v>
      </c>
      <c r="B4674" t="s">
        <v>7069</v>
      </c>
    </row>
    <row r="4675" spans="1:2">
      <c r="A4675">
        <v>6050917</v>
      </c>
      <c r="B4675" t="s">
        <v>7070</v>
      </c>
    </row>
    <row r="4676" spans="1:2">
      <c r="A4676">
        <v>6050918</v>
      </c>
      <c r="B4676" t="s">
        <v>7071</v>
      </c>
    </row>
    <row r="4677" spans="1:2">
      <c r="A4677">
        <v>6050921</v>
      </c>
      <c r="B4677" t="s">
        <v>7072</v>
      </c>
    </row>
    <row r="4678" spans="1:2">
      <c r="A4678">
        <v>6050922</v>
      </c>
      <c r="B4678" t="s">
        <v>7073</v>
      </c>
    </row>
    <row r="4679" spans="1:2">
      <c r="A4679">
        <v>6050923</v>
      </c>
      <c r="B4679" t="s">
        <v>7074</v>
      </c>
    </row>
    <row r="4680" spans="1:2">
      <c r="A4680">
        <v>6050924</v>
      </c>
      <c r="B4680" t="s">
        <v>7075</v>
      </c>
    </row>
    <row r="4681" spans="1:2">
      <c r="A4681">
        <v>6050925</v>
      </c>
      <c r="B4681" t="s">
        <v>7076</v>
      </c>
    </row>
    <row r="4682" spans="1:2">
      <c r="A4682">
        <v>6050926</v>
      </c>
      <c r="B4682" t="s">
        <v>7077</v>
      </c>
    </row>
    <row r="4683" spans="1:2">
      <c r="A4683">
        <v>6050927</v>
      </c>
      <c r="B4683" t="s">
        <v>7078</v>
      </c>
    </row>
    <row r="4684" spans="1:2">
      <c r="A4684">
        <v>6050931</v>
      </c>
      <c r="B4684" t="s">
        <v>7079</v>
      </c>
    </row>
    <row r="4685" spans="1:2">
      <c r="A4685">
        <v>6050932</v>
      </c>
      <c r="B4685" t="s">
        <v>7080</v>
      </c>
    </row>
    <row r="4686" spans="1:2">
      <c r="A4686">
        <v>6050933</v>
      </c>
      <c r="B4686" t="s">
        <v>7081</v>
      </c>
    </row>
    <row r="4687" spans="1:2">
      <c r="A4687">
        <v>6050934</v>
      </c>
      <c r="B4687" t="s">
        <v>7082</v>
      </c>
    </row>
    <row r="4688" spans="1:2">
      <c r="A4688">
        <v>6050935</v>
      </c>
      <c r="B4688" t="s">
        <v>7083</v>
      </c>
    </row>
    <row r="4689" spans="1:2">
      <c r="A4689">
        <v>6050936</v>
      </c>
      <c r="B4689" t="s">
        <v>7084</v>
      </c>
    </row>
    <row r="4690" spans="1:2">
      <c r="A4690">
        <v>6050937</v>
      </c>
      <c r="B4690" t="s">
        <v>7085</v>
      </c>
    </row>
    <row r="4691" spans="1:2">
      <c r="A4691">
        <v>6050938</v>
      </c>
      <c r="B4691" t="s">
        <v>7086</v>
      </c>
    </row>
    <row r="4692" spans="1:2">
      <c r="A4692">
        <v>6050941</v>
      </c>
      <c r="B4692" t="s">
        <v>7087</v>
      </c>
    </row>
    <row r="4693" spans="1:2">
      <c r="A4693">
        <v>6050942</v>
      </c>
      <c r="B4693" t="s">
        <v>7088</v>
      </c>
    </row>
    <row r="4694" spans="1:2">
      <c r="A4694">
        <v>6050943</v>
      </c>
      <c r="B4694" t="s">
        <v>8074</v>
      </c>
    </row>
    <row r="4695" spans="1:2">
      <c r="A4695">
        <v>6050944</v>
      </c>
      <c r="B4695" t="s">
        <v>7089</v>
      </c>
    </row>
    <row r="4696" spans="1:2">
      <c r="A4696">
        <v>6050945</v>
      </c>
      <c r="B4696" t="s">
        <v>8306</v>
      </c>
    </row>
    <row r="4697" spans="1:2">
      <c r="A4697">
        <v>6050946</v>
      </c>
      <c r="B4697" t="s">
        <v>7090</v>
      </c>
    </row>
    <row r="4698" spans="1:2">
      <c r="A4698">
        <v>6050947</v>
      </c>
      <c r="B4698" t="s">
        <v>7091</v>
      </c>
    </row>
    <row r="4699" spans="1:2">
      <c r="A4699">
        <v>6050951</v>
      </c>
      <c r="B4699" t="s">
        <v>7092</v>
      </c>
    </row>
    <row r="4700" spans="1:2">
      <c r="A4700">
        <v>6050952</v>
      </c>
      <c r="B4700" t="s">
        <v>7093</v>
      </c>
    </row>
    <row r="4701" spans="1:2">
      <c r="A4701">
        <v>6050953</v>
      </c>
      <c r="B4701" t="s">
        <v>7094</v>
      </c>
    </row>
    <row r="4702" spans="1:2">
      <c r="A4702">
        <v>6050954</v>
      </c>
      <c r="B4702" t="s">
        <v>7095</v>
      </c>
    </row>
    <row r="4703" spans="1:2">
      <c r="A4703">
        <v>6050955</v>
      </c>
      <c r="B4703" t="s">
        <v>7096</v>
      </c>
    </row>
    <row r="4704" spans="1:2">
      <c r="A4704">
        <v>6050956</v>
      </c>
      <c r="B4704" t="s">
        <v>7097</v>
      </c>
    </row>
    <row r="4705" spans="1:2">
      <c r="A4705">
        <v>6050957</v>
      </c>
      <c r="B4705" t="s">
        <v>7098</v>
      </c>
    </row>
    <row r="4706" spans="1:2">
      <c r="A4706">
        <v>6050961</v>
      </c>
      <c r="B4706" t="s">
        <v>7099</v>
      </c>
    </row>
    <row r="4707" spans="1:2">
      <c r="A4707">
        <v>6050962</v>
      </c>
      <c r="B4707" t="s">
        <v>7100</v>
      </c>
    </row>
    <row r="4708" spans="1:2">
      <c r="A4708">
        <v>6050963</v>
      </c>
      <c r="B4708" t="s">
        <v>7101</v>
      </c>
    </row>
    <row r="4709" spans="1:2">
      <c r="A4709">
        <v>6050964</v>
      </c>
      <c r="B4709" t="s">
        <v>7102</v>
      </c>
    </row>
    <row r="4710" spans="1:2">
      <c r="A4710">
        <v>6050965</v>
      </c>
      <c r="B4710" t="s">
        <v>7103</v>
      </c>
    </row>
    <row r="4711" spans="1:2">
      <c r="A4711">
        <v>6050966</v>
      </c>
      <c r="B4711" t="s">
        <v>7104</v>
      </c>
    </row>
    <row r="4712" spans="1:2">
      <c r="A4712">
        <v>6050967</v>
      </c>
      <c r="B4712" t="s">
        <v>7105</v>
      </c>
    </row>
    <row r="4713" spans="1:2">
      <c r="A4713">
        <v>6050968</v>
      </c>
      <c r="B4713" t="s">
        <v>7106</v>
      </c>
    </row>
    <row r="4714" spans="1:2">
      <c r="A4714">
        <v>6050971</v>
      </c>
      <c r="B4714" t="s">
        <v>7107</v>
      </c>
    </row>
    <row r="4715" spans="1:2">
      <c r="A4715">
        <v>6050972</v>
      </c>
      <c r="B4715" t="s">
        <v>7108</v>
      </c>
    </row>
    <row r="4716" spans="1:2">
      <c r="A4716">
        <v>6050973</v>
      </c>
      <c r="B4716" t="s">
        <v>7109</v>
      </c>
    </row>
    <row r="4717" spans="1:2">
      <c r="A4717">
        <v>6050974</v>
      </c>
      <c r="B4717" t="s">
        <v>7110</v>
      </c>
    </row>
    <row r="4718" spans="1:2">
      <c r="A4718">
        <v>6050975</v>
      </c>
      <c r="B4718" t="s">
        <v>7111</v>
      </c>
    </row>
    <row r="4719" spans="1:2">
      <c r="A4719">
        <v>6050976</v>
      </c>
      <c r="B4719" t="s">
        <v>7112</v>
      </c>
    </row>
    <row r="4720" spans="1:2">
      <c r="A4720">
        <v>6050977</v>
      </c>
      <c r="B4720" t="s">
        <v>7113</v>
      </c>
    </row>
    <row r="4721" spans="1:2">
      <c r="A4721">
        <v>6050978</v>
      </c>
      <c r="B4721" t="s">
        <v>7114</v>
      </c>
    </row>
    <row r="4722" spans="1:2">
      <c r="A4722">
        <v>6050979</v>
      </c>
      <c r="B4722" t="s">
        <v>7115</v>
      </c>
    </row>
    <row r="4723" spans="1:2">
      <c r="A4723">
        <v>6050981</v>
      </c>
      <c r="B4723" t="s">
        <v>7116</v>
      </c>
    </row>
    <row r="4724" spans="1:2">
      <c r="A4724">
        <v>6050982</v>
      </c>
      <c r="B4724" t="s">
        <v>7117</v>
      </c>
    </row>
    <row r="4725" spans="1:2">
      <c r="A4725">
        <v>6050983</v>
      </c>
      <c r="B4725" t="s">
        <v>7118</v>
      </c>
    </row>
    <row r="4726" spans="1:2">
      <c r="A4726">
        <v>6050984</v>
      </c>
      <c r="B4726" t="s">
        <v>7119</v>
      </c>
    </row>
    <row r="4727" spans="1:2">
      <c r="A4727">
        <v>6050985</v>
      </c>
      <c r="B4727" t="s">
        <v>7120</v>
      </c>
    </row>
    <row r="4728" spans="1:2">
      <c r="A4728">
        <v>6050986</v>
      </c>
      <c r="B4728" t="s">
        <v>7121</v>
      </c>
    </row>
    <row r="4729" spans="1:2">
      <c r="A4729">
        <v>6050987</v>
      </c>
      <c r="B4729" t="s">
        <v>7122</v>
      </c>
    </row>
    <row r="4730" spans="1:2">
      <c r="A4730">
        <v>6050988</v>
      </c>
      <c r="B4730" t="s">
        <v>7123</v>
      </c>
    </row>
    <row r="4731" spans="1:2">
      <c r="A4731">
        <v>6050989</v>
      </c>
      <c r="B4731" t="s">
        <v>7124</v>
      </c>
    </row>
    <row r="4732" spans="1:2">
      <c r="A4732">
        <v>6050991</v>
      </c>
      <c r="B4732" t="s">
        <v>7125</v>
      </c>
    </row>
    <row r="4733" spans="1:2">
      <c r="A4733">
        <v>6050992</v>
      </c>
      <c r="B4733" t="s">
        <v>7126</v>
      </c>
    </row>
    <row r="4734" spans="1:2">
      <c r="A4734">
        <v>6050993</v>
      </c>
      <c r="B4734" t="s">
        <v>7127</v>
      </c>
    </row>
    <row r="4735" spans="1:2">
      <c r="A4735">
        <v>6050994</v>
      </c>
      <c r="B4735" t="s">
        <v>7128</v>
      </c>
    </row>
    <row r="4736" spans="1:2">
      <c r="A4736">
        <v>6050995</v>
      </c>
      <c r="B4736" t="s">
        <v>7129</v>
      </c>
    </row>
    <row r="4737" spans="1:2">
      <c r="A4737">
        <v>6060000</v>
      </c>
      <c r="B4737" t="s">
        <v>7130</v>
      </c>
    </row>
    <row r="4738" spans="1:2">
      <c r="A4738">
        <v>6060001</v>
      </c>
      <c r="B4738" t="s">
        <v>7131</v>
      </c>
    </row>
    <row r="4739" spans="1:2">
      <c r="A4739">
        <v>6060002</v>
      </c>
      <c r="B4739" t="s">
        <v>7132</v>
      </c>
    </row>
    <row r="4740" spans="1:2">
      <c r="A4740">
        <v>6060003</v>
      </c>
      <c r="B4740" t="s">
        <v>7133</v>
      </c>
    </row>
    <row r="4741" spans="1:2">
      <c r="A4741">
        <v>6060004</v>
      </c>
      <c r="B4741" t="s">
        <v>7134</v>
      </c>
    </row>
    <row r="4742" spans="1:2">
      <c r="A4742">
        <v>6060005</v>
      </c>
      <c r="B4742" t="s">
        <v>7135</v>
      </c>
    </row>
    <row r="4743" spans="1:2">
      <c r="A4743">
        <v>6060006</v>
      </c>
      <c r="B4743" t="s">
        <v>7136</v>
      </c>
    </row>
    <row r="4744" spans="1:2">
      <c r="A4744">
        <v>6060007</v>
      </c>
      <c r="B4744" t="s">
        <v>7137</v>
      </c>
    </row>
    <row r="4745" spans="1:2">
      <c r="A4745">
        <v>6060011</v>
      </c>
      <c r="B4745" t="s">
        <v>7138</v>
      </c>
    </row>
    <row r="4746" spans="1:2">
      <c r="A4746">
        <v>6060012</v>
      </c>
      <c r="B4746" t="s">
        <v>7139</v>
      </c>
    </row>
    <row r="4747" spans="1:2">
      <c r="A4747">
        <v>6060013</v>
      </c>
      <c r="B4747" t="s">
        <v>7140</v>
      </c>
    </row>
    <row r="4748" spans="1:2">
      <c r="A4748">
        <v>6060014</v>
      </c>
      <c r="B4748" t="s">
        <v>7141</v>
      </c>
    </row>
    <row r="4749" spans="1:2">
      <c r="A4749">
        <v>6060015</v>
      </c>
      <c r="B4749" t="s">
        <v>7142</v>
      </c>
    </row>
    <row r="4750" spans="1:2">
      <c r="A4750">
        <v>6060016</v>
      </c>
      <c r="B4750" t="s">
        <v>8307</v>
      </c>
    </row>
    <row r="4751" spans="1:2">
      <c r="A4751">
        <v>6060017</v>
      </c>
      <c r="B4751" t="s">
        <v>8308</v>
      </c>
    </row>
    <row r="4752" spans="1:2">
      <c r="A4752">
        <v>6060021</v>
      </c>
      <c r="B4752" t="s">
        <v>7143</v>
      </c>
    </row>
    <row r="4753" spans="1:2">
      <c r="A4753">
        <v>6060022</v>
      </c>
      <c r="B4753" t="s">
        <v>7144</v>
      </c>
    </row>
    <row r="4754" spans="1:2">
      <c r="A4754">
        <v>6060023</v>
      </c>
      <c r="B4754" t="s">
        <v>7145</v>
      </c>
    </row>
    <row r="4755" spans="1:2">
      <c r="A4755">
        <v>6060024</v>
      </c>
      <c r="B4755" t="s">
        <v>7146</v>
      </c>
    </row>
    <row r="4756" spans="1:2">
      <c r="A4756">
        <v>6060025</v>
      </c>
      <c r="B4756" t="s">
        <v>7147</v>
      </c>
    </row>
    <row r="4757" spans="1:2">
      <c r="A4757">
        <v>6060026</v>
      </c>
      <c r="B4757" t="s">
        <v>7148</v>
      </c>
    </row>
    <row r="4758" spans="1:2">
      <c r="A4758">
        <v>6060027</v>
      </c>
      <c r="B4758" t="s">
        <v>7149</v>
      </c>
    </row>
    <row r="4759" spans="1:2">
      <c r="A4759">
        <v>6060031</v>
      </c>
      <c r="B4759" t="s">
        <v>7150</v>
      </c>
    </row>
    <row r="4760" spans="1:2">
      <c r="A4760">
        <v>6060032</v>
      </c>
      <c r="B4760" t="s">
        <v>7151</v>
      </c>
    </row>
    <row r="4761" spans="1:2">
      <c r="A4761">
        <v>6060033</v>
      </c>
      <c r="B4761" t="s">
        <v>7152</v>
      </c>
    </row>
    <row r="4762" spans="1:2">
      <c r="A4762">
        <v>6060034</v>
      </c>
      <c r="B4762" t="s">
        <v>7153</v>
      </c>
    </row>
    <row r="4763" spans="1:2">
      <c r="A4763">
        <v>6060035</v>
      </c>
      <c r="B4763" t="s">
        <v>7154</v>
      </c>
    </row>
    <row r="4764" spans="1:2">
      <c r="A4764">
        <v>6060036</v>
      </c>
      <c r="B4764" t="s">
        <v>7155</v>
      </c>
    </row>
    <row r="4765" spans="1:2">
      <c r="A4765">
        <v>6060037</v>
      </c>
      <c r="B4765" t="s">
        <v>7156</v>
      </c>
    </row>
    <row r="4766" spans="1:2">
      <c r="A4766">
        <v>6060041</v>
      </c>
      <c r="B4766" t="s">
        <v>7157</v>
      </c>
    </row>
    <row r="4767" spans="1:2">
      <c r="A4767">
        <v>6060042</v>
      </c>
      <c r="B4767" t="s">
        <v>7158</v>
      </c>
    </row>
    <row r="4768" spans="1:2">
      <c r="A4768">
        <v>6060043</v>
      </c>
      <c r="B4768" t="s">
        <v>7159</v>
      </c>
    </row>
    <row r="4769" spans="1:2">
      <c r="A4769">
        <v>6060044</v>
      </c>
      <c r="B4769" t="s">
        <v>7160</v>
      </c>
    </row>
    <row r="4770" spans="1:2">
      <c r="A4770">
        <v>6060045</v>
      </c>
      <c r="B4770" t="s">
        <v>7161</v>
      </c>
    </row>
    <row r="4771" spans="1:2">
      <c r="A4771">
        <v>6060046</v>
      </c>
      <c r="B4771" t="s">
        <v>7162</v>
      </c>
    </row>
    <row r="4772" spans="1:2">
      <c r="A4772">
        <v>6060047</v>
      </c>
      <c r="B4772" t="s">
        <v>7163</v>
      </c>
    </row>
    <row r="4773" spans="1:2">
      <c r="A4773">
        <v>6060048</v>
      </c>
      <c r="B4773" t="s">
        <v>7164</v>
      </c>
    </row>
    <row r="4774" spans="1:2">
      <c r="A4774">
        <v>6060051</v>
      </c>
      <c r="B4774" t="s">
        <v>7165</v>
      </c>
    </row>
    <row r="4775" spans="1:2">
      <c r="A4775">
        <v>6060052</v>
      </c>
      <c r="B4775" t="s">
        <v>7166</v>
      </c>
    </row>
    <row r="4776" spans="1:2">
      <c r="A4776">
        <v>6060053</v>
      </c>
      <c r="B4776" t="s">
        <v>7167</v>
      </c>
    </row>
    <row r="4777" spans="1:2">
      <c r="A4777">
        <v>6060054</v>
      </c>
      <c r="B4777" t="s">
        <v>7168</v>
      </c>
    </row>
    <row r="4778" spans="1:2">
      <c r="A4778">
        <v>6060055</v>
      </c>
      <c r="B4778" t="s">
        <v>7169</v>
      </c>
    </row>
    <row r="4779" spans="1:2">
      <c r="A4779">
        <v>6060056</v>
      </c>
      <c r="B4779" t="s">
        <v>7170</v>
      </c>
    </row>
    <row r="4780" spans="1:2">
      <c r="A4780">
        <v>6060057</v>
      </c>
      <c r="B4780" t="s">
        <v>7171</v>
      </c>
    </row>
    <row r="4781" spans="1:2">
      <c r="A4781">
        <v>6060058</v>
      </c>
      <c r="B4781" t="s">
        <v>7172</v>
      </c>
    </row>
    <row r="4782" spans="1:2">
      <c r="A4782">
        <v>6060059</v>
      </c>
      <c r="B4782" t="s">
        <v>7173</v>
      </c>
    </row>
    <row r="4783" spans="1:2">
      <c r="A4783">
        <v>6060061</v>
      </c>
      <c r="B4783" t="s">
        <v>7174</v>
      </c>
    </row>
    <row r="4784" spans="1:2">
      <c r="A4784">
        <v>6060062</v>
      </c>
      <c r="B4784" t="s">
        <v>7175</v>
      </c>
    </row>
    <row r="4785" spans="1:2">
      <c r="A4785">
        <v>6060063</v>
      </c>
      <c r="B4785" t="s">
        <v>7176</v>
      </c>
    </row>
    <row r="4786" spans="1:2">
      <c r="A4786">
        <v>6060064</v>
      </c>
      <c r="B4786" t="s">
        <v>7177</v>
      </c>
    </row>
    <row r="4787" spans="1:2">
      <c r="A4787">
        <v>6060065</v>
      </c>
      <c r="B4787" t="s">
        <v>7178</v>
      </c>
    </row>
    <row r="4788" spans="1:2">
      <c r="A4788">
        <v>6060066</v>
      </c>
      <c r="B4788" t="s">
        <v>7179</v>
      </c>
    </row>
    <row r="4789" spans="1:2">
      <c r="A4789">
        <v>6060067</v>
      </c>
      <c r="B4789" t="s">
        <v>8309</v>
      </c>
    </row>
    <row r="4790" spans="1:2">
      <c r="A4790">
        <v>6060068</v>
      </c>
      <c r="B4790" t="s">
        <v>8075</v>
      </c>
    </row>
    <row r="4791" spans="1:2">
      <c r="A4791">
        <v>6060068</v>
      </c>
      <c r="B4791" t="s">
        <v>7180</v>
      </c>
    </row>
    <row r="4792" spans="1:2">
      <c r="A4792">
        <v>6060071</v>
      </c>
      <c r="B4792" t="s">
        <v>7181</v>
      </c>
    </row>
    <row r="4793" spans="1:2">
      <c r="A4793">
        <v>6060072</v>
      </c>
      <c r="B4793" t="s">
        <v>7182</v>
      </c>
    </row>
    <row r="4794" spans="1:2">
      <c r="A4794">
        <v>6060073</v>
      </c>
      <c r="B4794" t="s">
        <v>7183</v>
      </c>
    </row>
    <row r="4795" spans="1:2">
      <c r="A4795">
        <v>6060074</v>
      </c>
      <c r="B4795" t="s">
        <v>7184</v>
      </c>
    </row>
    <row r="4796" spans="1:2">
      <c r="A4796">
        <v>6060075</v>
      </c>
      <c r="B4796" t="s">
        <v>3801</v>
      </c>
    </row>
    <row r="4797" spans="1:2">
      <c r="A4797">
        <v>6060076</v>
      </c>
      <c r="B4797" t="s">
        <v>3802</v>
      </c>
    </row>
    <row r="4798" spans="1:2">
      <c r="A4798">
        <v>6060077</v>
      </c>
      <c r="B4798" t="s">
        <v>3803</v>
      </c>
    </row>
    <row r="4799" spans="1:2">
      <c r="A4799">
        <v>6060078</v>
      </c>
      <c r="B4799" t="s">
        <v>3804</v>
      </c>
    </row>
    <row r="4800" spans="1:2">
      <c r="A4800">
        <v>6060081</v>
      </c>
      <c r="B4800" t="s">
        <v>3805</v>
      </c>
    </row>
    <row r="4801" spans="1:2">
      <c r="A4801">
        <v>6060082</v>
      </c>
      <c r="B4801" t="s">
        <v>3806</v>
      </c>
    </row>
    <row r="4802" spans="1:2">
      <c r="A4802">
        <v>6060083</v>
      </c>
      <c r="B4802" t="s">
        <v>3807</v>
      </c>
    </row>
    <row r="4803" spans="1:2">
      <c r="A4803">
        <v>6060084</v>
      </c>
      <c r="B4803" t="s">
        <v>3808</v>
      </c>
    </row>
    <row r="4804" spans="1:2">
      <c r="A4804">
        <v>6060085</v>
      </c>
      <c r="B4804" t="s">
        <v>3809</v>
      </c>
    </row>
    <row r="4805" spans="1:2">
      <c r="A4805">
        <v>6060086</v>
      </c>
      <c r="B4805" t="s">
        <v>3810</v>
      </c>
    </row>
    <row r="4806" spans="1:2">
      <c r="A4806">
        <v>6060087</v>
      </c>
      <c r="B4806" t="s">
        <v>3811</v>
      </c>
    </row>
    <row r="4807" spans="1:2">
      <c r="A4807">
        <v>6060088</v>
      </c>
      <c r="B4807" t="s">
        <v>3812</v>
      </c>
    </row>
    <row r="4808" spans="1:2">
      <c r="A4808">
        <v>6060089</v>
      </c>
      <c r="B4808" t="s">
        <v>3813</v>
      </c>
    </row>
    <row r="4809" spans="1:2">
      <c r="A4809">
        <v>6060091</v>
      </c>
      <c r="B4809" t="s">
        <v>3814</v>
      </c>
    </row>
    <row r="4810" spans="1:2">
      <c r="A4810">
        <v>6060092</v>
      </c>
      <c r="B4810" t="s">
        <v>3815</v>
      </c>
    </row>
    <row r="4811" spans="1:2">
      <c r="A4811">
        <v>6060093</v>
      </c>
      <c r="B4811" t="s">
        <v>3816</v>
      </c>
    </row>
    <row r="4812" spans="1:2">
      <c r="A4812">
        <v>6060094</v>
      </c>
      <c r="B4812" t="s">
        <v>3817</v>
      </c>
    </row>
    <row r="4813" spans="1:2">
      <c r="A4813">
        <v>6060095</v>
      </c>
      <c r="B4813" t="s">
        <v>3818</v>
      </c>
    </row>
    <row r="4814" spans="1:2">
      <c r="A4814">
        <v>6060096</v>
      </c>
      <c r="B4814" t="s">
        <v>3819</v>
      </c>
    </row>
    <row r="4815" spans="1:2">
      <c r="A4815">
        <v>6060097</v>
      </c>
      <c r="B4815" t="s">
        <v>3820</v>
      </c>
    </row>
    <row r="4816" spans="1:2">
      <c r="A4816">
        <v>6060098</v>
      </c>
      <c r="B4816" t="s">
        <v>3821</v>
      </c>
    </row>
    <row r="4817" spans="1:2">
      <c r="A4817">
        <v>6060801</v>
      </c>
      <c r="B4817" t="s">
        <v>3822</v>
      </c>
    </row>
    <row r="4818" spans="1:2">
      <c r="A4818">
        <v>6060802</v>
      </c>
      <c r="B4818" t="s">
        <v>3823</v>
      </c>
    </row>
    <row r="4819" spans="1:2">
      <c r="A4819">
        <v>6060803</v>
      </c>
      <c r="B4819" t="s">
        <v>3824</v>
      </c>
    </row>
    <row r="4820" spans="1:2">
      <c r="A4820">
        <v>6060804</v>
      </c>
      <c r="B4820" t="s">
        <v>3825</v>
      </c>
    </row>
    <row r="4821" spans="1:2">
      <c r="A4821">
        <v>6060805</v>
      </c>
      <c r="B4821" t="s">
        <v>3826</v>
      </c>
    </row>
    <row r="4822" spans="1:2">
      <c r="A4822">
        <v>6060806</v>
      </c>
      <c r="B4822" t="s">
        <v>3827</v>
      </c>
    </row>
    <row r="4823" spans="1:2">
      <c r="A4823">
        <v>6060807</v>
      </c>
      <c r="B4823" t="s">
        <v>3828</v>
      </c>
    </row>
    <row r="4824" spans="1:2">
      <c r="A4824">
        <v>6060811</v>
      </c>
      <c r="B4824" t="s">
        <v>3829</v>
      </c>
    </row>
    <row r="4825" spans="1:2">
      <c r="A4825">
        <v>6060812</v>
      </c>
      <c r="B4825" t="s">
        <v>3830</v>
      </c>
    </row>
    <row r="4826" spans="1:2">
      <c r="A4826">
        <v>6060813</v>
      </c>
      <c r="B4826" t="s">
        <v>3831</v>
      </c>
    </row>
    <row r="4827" spans="1:2">
      <c r="A4827">
        <v>6060814</v>
      </c>
      <c r="B4827" t="s">
        <v>3832</v>
      </c>
    </row>
    <row r="4828" spans="1:2">
      <c r="A4828">
        <v>6060815</v>
      </c>
      <c r="B4828" t="s">
        <v>3833</v>
      </c>
    </row>
    <row r="4829" spans="1:2">
      <c r="A4829">
        <v>6060816</v>
      </c>
      <c r="B4829" t="s">
        <v>3834</v>
      </c>
    </row>
    <row r="4830" spans="1:2">
      <c r="A4830">
        <v>6060817</v>
      </c>
      <c r="B4830" t="s">
        <v>3835</v>
      </c>
    </row>
    <row r="4831" spans="1:2">
      <c r="A4831">
        <v>6060821</v>
      </c>
      <c r="B4831" t="s">
        <v>3836</v>
      </c>
    </row>
    <row r="4832" spans="1:2">
      <c r="A4832">
        <v>6060822</v>
      </c>
      <c r="B4832" t="s">
        <v>3837</v>
      </c>
    </row>
    <row r="4833" spans="1:2">
      <c r="A4833">
        <v>6060823</v>
      </c>
      <c r="B4833" t="s">
        <v>3838</v>
      </c>
    </row>
    <row r="4834" spans="1:2">
      <c r="A4834">
        <v>6060824</v>
      </c>
      <c r="B4834" t="s">
        <v>3839</v>
      </c>
    </row>
    <row r="4835" spans="1:2">
      <c r="A4835">
        <v>6060825</v>
      </c>
      <c r="B4835" t="s">
        <v>3840</v>
      </c>
    </row>
    <row r="4836" spans="1:2">
      <c r="A4836">
        <v>6060826</v>
      </c>
      <c r="B4836" t="s">
        <v>3841</v>
      </c>
    </row>
    <row r="4837" spans="1:2">
      <c r="A4837">
        <v>6060827</v>
      </c>
      <c r="B4837" t="s">
        <v>3842</v>
      </c>
    </row>
    <row r="4838" spans="1:2">
      <c r="A4838">
        <v>6060831</v>
      </c>
      <c r="B4838" t="s">
        <v>3843</v>
      </c>
    </row>
    <row r="4839" spans="1:2">
      <c r="A4839">
        <v>6060832</v>
      </c>
      <c r="B4839" t="s">
        <v>3844</v>
      </c>
    </row>
    <row r="4840" spans="1:2">
      <c r="A4840">
        <v>6060833</v>
      </c>
      <c r="B4840" t="s">
        <v>3845</v>
      </c>
    </row>
    <row r="4841" spans="1:2">
      <c r="A4841">
        <v>6060834</v>
      </c>
      <c r="B4841" t="s">
        <v>3846</v>
      </c>
    </row>
    <row r="4842" spans="1:2">
      <c r="A4842">
        <v>6060835</v>
      </c>
      <c r="B4842" t="s">
        <v>3847</v>
      </c>
    </row>
    <row r="4843" spans="1:2">
      <c r="A4843">
        <v>6060836</v>
      </c>
      <c r="B4843" t="s">
        <v>3848</v>
      </c>
    </row>
    <row r="4844" spans="1:2">
      <c r="A4844">
        <v>6060837</v>
      </c>
      <c r="B4844" t="s">
        <v>3849</v>
      </c>
    </row>
    <row r="4845" spans="1:2">
      <c r="A4845">
        <v>6060841</v>
      </c>
      <c r="B4845" t="s">
        <v>3850</v>
      </c>
    </row>
    <row r="4846" spans="1:2">
      <c r="A4846">
        <v>6060842</v>
      </c>
      <c r="B4846" t="s">
        <v>3851</v>
      </c>
    </row>
    <row r="4847" spans="1:2">
      <c r="A4847">
        <v>6060843</v>
      </c>
      <c r="B4847" t="s">
        <v>3852</v>
      </c>
    </row>
    <row r="4848" spans="1:2">
      <c r="A4848">
        <v>6060844</v>
      </c>
      <c r="B4848" t="s">
        <v>3853</v>
      </c>
    </row>
    <row r="4849" spans="1:2">
      <c r="A4849">
        <v>6060845</v>
      </c>
      <c r="B4849" t="s">
        <v>3854</v>
      </c>
    </row>
    <row r="4850" spans="1:2">
      <c r="A4850">
        <v>6060846</v>
      </c>
      <c r="B4850" t="s">
        <v>3855</v>
      </c>
    </row>
    <row r="4851" spans="1:2">
      <c r="A4851">
        <v>6060847</v>
      </c>
      <c r="B4851" t="s">
        <v>3856</v>
      </c>
    </row>
    <row r="4852" spans="1:2">
      <c r="A4852">
        <v>6060851</v>
      </c>
      <c r="B4852" t="s">
        <v>3857</v>
      </c>
    </row>
    <row r="4853" spans="1:2">
      <c r="A4853">
        <v>6060852</v>
      </c>
      <c r="B4853" t="s">
        <v>3858</v>
      </c>
    </row>
    <row r="4854" spans="1:2">
      <c r="A4854">
        <v>6060853</v>
      </c>
      <c r="B4854" t="s">
        <v>3859</v>
      </c>
    </row>
    <row r="4855" spans="1:2">
      <c r="A4855">
        <v>6060854</v>
      </c>
      <c r="B4855" t="s">
        <v>3860</v>
      </c>
    </row>
    <row r="4856" spans="1:2">
      <c r="A4856">
        <v>6060855</v>
      </c>
      <c r="B4856" t="s">
        <v>3861</v>
      </c>
    </row>
    <row r="4857" spans="1:2">
      <c r="A4857">
        <v>6060856</v>
      </c>
      <c r="B4857" t="s">
        <v>3862</v>
      </c>
    </row>
    <row r="4858" spans="1:2">
      <c r="A4858">
        <v>6060861</v>
      </c>
      <c r="B4858" t="s">
        <v>3863</v>
      </c>
    </row>
    <row r="4859" spans="1:2">
      <c r="A4859">
        <v>6060862</v>
      </c>
      <c r="B4859" t="s">
        <v>3864</v>
      </c>
    </row>
    <row r="4860" spans="1:2">
      <c r="A4860">
        <v>6060863</v>
      </c>
      <c r="B4860" t="s">
        <v>3865</v>
      </c>
    </row>
    <row r="4861" spans="1:2">
      <c r="A4861">
        <v>6060864</v>
      </c>
      <c r="B4861" t="s">
        <v>3866</v>
      </c>
    </row>
    <row r="4862" spans="1:2">
      <c r="A4862">
        <v>6060865</v>
      </c>
      <c r="B4862" t="s">
        <v>3867</v>
      </c>
    </row>
    <row r="4863" spans="1:2">
      <c r="A4863">
        <v>6060866</v>
      </c>
      <c r="B4863" t="s">
        <v>3868</v>
      </c>
    </row>
    <row r="4864" spans="1:2">
      <c r="A4864">
        <v>6060867</v>
      </c>
      <c r="B4864" t="s">
        <v>3869</v>
      </c>
    </row>
    <row r="4865" spans="1:2">
      <c r="A4865">
        <v>6060901</v>
      </c>
      <c r="B4865" t="s">
        <v>3870</v>
      </c>
    </row>
    <row r="4866" spans="1:2">
      <c r="A4866">
        <v>6060902</v>
      </c>
      <c r="B4866" t="s">
        <v>3871</v>
      </c>
    </row>
    <row r="4867" spans="1:2">
      <c r="A4867">
        <v>6060903</v>
      </c>
      <c r="B4867" t="s">
        <v>3872</v>
      </c>
    </row>
    <row r="4868" spans="1:2">
      <c r="A4868">
        <v>6060904</v>
      </c>
      <c r="B4868" t="s">
        <v>3873</v>
      </c>
    </row>
    <row r="4869" spans="1:2">
      <c r="A4869">
        <v>6060905</v>
      </c>
      <c r="B4869" t="s">
        <v>3874</v>
      </c>
    </row>
    <row r="4870" spans="1:2">
      <c r="A4870">
        <v>6060906</v>
      </c>
      <c r="B4870" t="s">
        <v>3875</v>
      </c>
    </row>
    <row r="4871" spans="1:2">
      <c r="A4871">
        <v>6060907</v>
      </c>
      <c r="B4871" t="s">
        <v>3876</v>
      </c>
    </row>
    <row r="4872" spans="1:2">
      <c r="A4872">
        <v>6060911</v>
      </c>
      <c r="B4872" t="s">
        <v>3877</v>
      </c>
    </row>
    <row r="4873" spans="1:2">
      <c r="A4873">
        <v>6060912</v>
      </c>
      <c r="B4873" t="s">
        <v>3878</v>
      </c>
    </row>
    <row r="4874" spans="1:2">
      <c r="A4874">
        <v>6060913</v>
      </c>
      <c r="B4874" t="s">
        <v>3879</v>
      </c>
    </row>
    <row r="4875" spans="1:2">
      <c r="A4875">
        <v>6060914</v>
      </c>
      <c r="B4875" t="s">
        <v>3880</v>
      </c>
    </row>
    <row r="4876" spans="1:2">
      <c r="A4876">
        <v>6060915</v>
      </c>
      <c r="B4876" t="s">
        <v>3881</v>
      </c>
    </row>
    <row r="4877" spans="1:2">
      <c r="A4877">
        <v>6060916</v>
      </c>
      <c r="B4877" t="s">
        <v>3882</v>
      </c>
    </row>
    <row r="4878" spans="1:2">
      <c r="A4878">
        <v>6060917</v>
      </c>
      <c r="B4878" t="s">
        <v>3883</v>
      </c>
    </row>
    <row r="4879" spans="1:2">
      <c r="A4879">
        <v>6060921</v>
      </c>
      <c r="B4879" t="s">
        <v>3884</v>
      </c>
    </row>
    <row r="4880" spans="1:2">
      <c r="A4880">
        <v>6060922</v>
      </c>
      <c r="B4880" t="s">
        <v>3885</v>
      </c>
    </row>
    <row r="4881" spans="1:2">
      <c r="A4881">
        <v>6060923</v>
      </c>
      <c r="B4881" t="s">
        <v>3886</v>
      </c>
    </row>
    <row r="4882" spans="1:2">
      <c r="A4882">
        <v>6060924</v>
      </c>
      <c r="B4882" t="s">
        <v>3887</v>
      </c>
    </row>
    <row r="4883" spans="1:2">
      <c r="A4883">
        <v>6060925</v>
      </c>
      <c r="B4883" t="s">
        <v>3888</v>
      </c>
    </row>
    <row r="4884" spans="1:2">
      <c r="A4884">
        <v>6060926</v>
      </c>
      <c r="B4884" t="s">
        <v>3889</v>
      </c>
    </row>
    <row r="4885" spans="1:2">
      <c r="A4885">
        <v>6060927</v>
      </c>
      <c r="B4885" t="s">
        <v>3890</v>
      </c>
    </row>
    <row r="4886" spans="1:2">
      <c r="A4886">
        <v>6060931</v>
      </c>
      <c r="B4886" t="s">
        <v>3891</v>
      </c>
    </row>
    <row r="4887" spans="1:2">
      <c r="A4887">
        <v>6060932</v>
      </c>
      <c r="B4887" t="s">
        <v>3892</v>
      </c>
    </row>
    <row r="4888" spans="1:2">
      <c r="A4888">
        <v>6060933</v>
      </c>
      <c r="B4888" t="s">
        <v>3893</v>
      </c>
    </row>
    <row r="4889" spans="1:2">
      <c r="A4889">
        <v>6060934</v>
      </c>
      <c r="B4889" t="s">
        <v>3894</v>
      </c>
    </row>
    <row r="4890" spans="1:2">
      <c r="A4890">
        <v>6060935</v>
      </c>
      <c r="B4890" t="s">
        <v>3895</v>
      </c>
    </row>
    <row r="4891" spans="1:2">
      <c r="A4891">
        <v>6060936</v>
      </c>
      <c r="B4891" t="s">
        <v>3896</v>
      </c>
    </row>
    <row r="4892" spans="1:2">
      <c r="A4892">
        <v>6060937</v>
      </c>
      <c r="B4892" t="s">
        <v>3897</v>
      </c>
    </row>
    <row r="4893" spans="1:2">
      <c r="A4893">
        <v>6060938</v>
      </c>
      <c r="B4893" t="s">
        <v>3898</v>
      </c>
    </row>
    <row r="4894" spans="1:2">
      <c r="A4894">
        <v>6060941</v>
      </c>
      <c r="B4894" t="s">
        <v>3899</v>
      </c>
    </row>
    <row r="4895" spans="1:2">
      <c r="A4895">
        <v>6060942</v>
      </c>
      <c r="B4895" t="s">
        <v>3900</v>
      </c>
    </row>
    <row r="4896" spans="1:2">
      <c r="A4896">
        <v>6060943</v>
      </c>
      <c r="B4896" t="s">
        <v>3901</v>
      </c>
    </row>
    <row r="4897" spans="1:2">
      <c r="A4897">
        <v>6060944</v>
      </c>
      <c r="B4897" t="s">
        <v>3902</v>
      </c>
    </row>
    <row r="4898" spans="1:2">
      <c r="A4898">
        <v>6060945</v>
      </c>
      <c r="B4898" t="s">
        <v>3903</v>
      </c>
    </row>
    <row r="4899" spans="1:2">
      <c r="A4899">
        <v>6060946</v>
      </c>
      <c r="B4899" t="s">
        <v>3904</v>
      </c>
    </row>
    <row r="4900" spans="1:2">
      <c r="A4900">
        <v>6060947</v>
      </c>
      <c r="B4900" t="s">
        <v>3905</v>
      </c>
    </row>
    <row r="4901" spans="1:2">
      <c r="A4901">
        <v>6060951</v>
      </c>
      <c r="B4901" t="s">
        <v>3906</v>
      </c>
    </row>
    <row r="4902" spans="1:2">
      <c r="A4902">
        <v>6060952</v>
      </c>
      <c r="B4902" t="s">
        <v>3907</v>
      </c>
    </row>
    <row r="4903" spans="1:2">
      <c r="A4903">
        <v>6060953</v>
      </c>
      <c r="B4903" t="s">
        <v>3908</v>
      </c>
    </row>
    <row r="4904" spans="1:2">
      <c r="A4904">
        <v>6060954</v>
      </c>
      <c r="B4904" t="s">
        <v>3909</v>
      </c>
    </row>
    <row r="4905" spans="1:2">
      <c r="A4905">
        <v>6060955</v>
      </c>
      <c r="B4905" t="s">
        <v>3910</v>
      </c>
    </row>
    <row r="4906" spans="1:2">
      <c r="A4906">
        <v>6060956</v>
      </c>
      <c r="B4906" t="s">
        <v>3911</v>
      </c>
    </row>
    <row r="4907" spans="1:2">
      <c r="A4907">
        <v>6060957</v>
      </c>
      <c r="B4907" t="s">
        <v>3912</v>
      </c>
    </row>
    <row r="4908" spans="1:2">
      <c r="A4908">
        <v>6060961</v>
      </c>
      <c r="B4908" t="s">
        <v>3913</v>
      </c>
    </row>
    <row r="4909" spans="1:2">
      <c r="A4909">
        <v>6060962</v>
      </c>
      <c r="B4909" t="s">
        <v>3914</v>
      </c>
    </row>
    <row r="4910" spans="1:2">
      <c r="A4910">
        <v>6060963</v>
      </c>
      <c r="B4910" t="s">
        <v>3915</v>
      </c>
    </row>
    <row r="4911" spans="1:2">
      <c r="A4911">
        <v>6060964</v>
      </c>
      <c r="B4911" t="s">
        <v>3916</v>
      </c>
    </row>
    <row r="4912" spans="1:2">
      <c r="A4912">
        <v>6060965</v>
      </c>
      <c r="B4912" t="s">
        <v>3917</v>
      </c>
    </row>
    <row r="4913" spans="1:2">
      <c r="A4913">
        <v>6060966</v>
      </c>
      <c r="B4913" t="s">
        <v>3918</v>
      </c>
    </row>
    <row r="4914" spans="1:2">
      <c r="A4914">
        <v>6060967</v>
      </c>
      <c r="B4914" t="s">
        <v>3919</v>
      </c>
    </row>
    <row r="4915" spans="1:2">
      <c r="A4915">
        <v>6068001</v>
      </c>
      <c r="B4915" t="s">
        <v>3920</v>
      </c>
    </row>
    <row r="4916" spans="1:2">
      <c r="A4916">
        <v>6068002</v>
      </c>
      <c r="B4916" t="s">
        <v>3921</v>
      </c>
    </row>
    <row r="4917" spans="1:2">
      <c r="A4917">
        <v>6068003</v>
      </c>
      <c r="B4917" t="s">
        <v>3922</v>
      </c>
    </row>
    <row r="4918" spans="1:2">
      <c r="A4918">
        <v>6068004</v>
      </c>
      <c r="B4918" t="s">
        <v>3923</v>
      </c>
    </row>
    <row r="4919" spans="1:2">
      <c r="A4919">
        <v>6068005</v>
      </c>
      <c r="B4919" t="s">
        <v>3924</v>
      </c>
    </row>
    <row r="4920" spans="1:2">
      <c r="A4920">
        <v>6068006</v>
      </c>
      <c r="B4920" t="s">
        <v>3925</v>
      </c>
    </row>
    <row r="4921" spans="1:2">
      <c r="A4921">
        <v>6068007</v>
      </c>
      <c r="B4921" t="s">
        <v>3926</v>
      </c>
    </row>
    <row r="4922" spans="1:2">
      <c r="A4922">
        <v>6068011</v>
      </c>
      <c r="B4922" t="s">
        <v>3927</v>
      </c>
    </row>
    <row r="4923" spans="1:2">
      <c r="A4923">
        <v>6068012</v>
      </c>
      <c r="B4923" t="s">
        <v>3928</v>
      </c>
    </row>
    <row r="4924" spans="1:2">
      <c r="A4924">
        <v>6068013</v>
      </c>
      <c r="B4924" t="s">
        <v>3929</v>
      </c>
    </row>
    <row r="4925" spans="1:2">
      <c r="A4925">
        <v>6068014</v>
      </c>
      <c r="B4925" t="s">
        <v>3930</v>
      </c>
    </row>
    <row r="4926" spans="1:2">
      <c r="A4926">
        <v>6068021</v>
      </c>
      <c r="B4926" t="s">
        <v>3931</v>
      </c>
    </row>
    <row r="4927" spans="1:2">
      <c r="A4927">
        <v>6068022</v>
      </c>
      <c r="B4927" t="s">
        <v>3932</v>
      </c>
    </row>
    <row r="4928" spans="1:2">
      <c r="A4928">
        <v>6068023</v>
      </c>
      <c r="B4928" t="s">
        <v>3933</v>
      </c>
    </row>
    <row r="4929" spans="1:2">
      <c r="A4929">
        <v>6068024</v>
      </c>
      <c r="B4929" t="s">
        <v>3934</v>
      </c>
    </row>
    <row r="4930" spans="1:2">
      <c r="A4930">
        <v>6068025</v>
      </c>
      <c r="B4930" t="s">
        <v>3935</v>
      </c>
    </row>
    <row r="4931" spans="1:2">
      <c r="A4931">
        <v>6068026</v>
      </c>
      <c r="B4931" t="s">
        <v>3936</v>
      </c>
    </row>
    <row r="4932" spans="1:2">
      <c r="A4932">
        <v>6068027</v>
      </c>
      <c r="B4932" t="s">
        <v>3937</v>
      </c>
    </row>
    <row r="4933" spans="1:2">
      <c r="A4933">
        <v>6068031</v>
      </c>
      <c r="B4933" t="s">
        <v>3938</v>
      </c>
    </row>
    <row r="4934" spans="1:2">
      <c r="A4934">
        <v>6068032</v>
      </c>
      <c r="B4934" t="s">
        <v>3939</v>
      </c>
    </row>
    <row r="4935" spans="1:2">
      <c r="A4935">
        <v>6068033</v>
      </c>
      <c r="B4935" t="s">
        <v>3940</v>
      </c>
    </row>
    <row r="4936" spans="1:2">
      <c r="A4936">
        <v>6068034</v>
      </c>
      <c r="B4936" t="s">
        <v>3941</v>
      </c>
    </row>
    <row r="4937" spans="1:2">
      <c r="A4937">
        <v>6068035</v>
      </c>
      <c r="B4937" t="s">
        <v>3942</v>
      </c>
    </row>
    <row r="4938" spans="1:2">
      <c r="A4938">
        <v>6068036</v>
      </c>
      <c r="B4938" t="s">
        <v>3943</v>
      </c>
    </row>
    <row r="4939" spans="1:2">
      <c r="A4939">
        <v>6068037</v>
      </c>
      <c r="B4939" t="s">
        <v>3944</v>
      </c>
    </row>
    <row r="4940" spans="1:2">
      <c r="A4940">
        <v>6068041</v>
      </c>
      <c r="B4940" t="s">
        <v>3945</v>
      </c>
    </row>
    <row r="4941" spans="1:2">
      <c r="A4941">
        <v>6068042</v>
      </c>
      <c r="B4941" t="s">
        <v>3946</v>
      </c>
    </row>
    <row r="4942" spans="1:2">
      <c r="A4942">
        <v>6068043</v>
      </c>
      <c r="B4942" t="s">
        <v>3947</v>
      </c>
    </row>
    <row r="4943" spans="1:2">
      <c r="A4943">
        <v>6068044</v>
      </c>
      <c r="B4943" t="s">
        <v>3948</v>
      </c>
    </row>
    <row r="4944" spans="1:2">
      <c r="A4944">
        <v>6068045</v>
      </c>
      <c r="B4944" t="s">
        <v>3949</v>
      </c>
    </row>
    <row r="4945" spans="1:2">
      <c r="A4945">
        <v>6068046</v>
      </c>
      <c r="B4945" t="s">
        <v>3950</v>
      </c>
    </row>
    <row r="4946" spans="1:2">
      <c r="A4946">
        <v>6068047</v>
      </c>
      <c r="B4946" t="s">
        <v>3951</v>
      </c>
    </row>
    <row r="4947" spans="1:2">
      <c r="A4947">
        <v>6068051</v>
      </c>
      <c r="B4947" t="s">
        <v>3952</v>
      </c>
    </row>
    <row r="4948" spans="1:2">
      <c r="A4948">
        <v>6068052</v>
      </c>
      <c r="B4948" t="s">
        <v>3953</v>
      </c>
    </row>
    <row r="4949" spans="1:2">
      <c r="A4949">
        <v>6068053</v>
      </c>
      <c r="B4949" t="s">
        <v>3954</v>
      </c>
    </row>
    <row r="4950" spans="1:2">
      <c r="A4950">
        <v>6068054</v>
      </c>
      <c r="B4950" t="s">
        <v>3955</v>
      </c>
    </row>
    <row r="4951" spans="1:2">
      <c r="A4951">
        <v>6068055</v>
      </c>
      <c r="B4951" t="s">
        <v>3956</v>
      </c>
    </row>
    <row r="4952" spans="1:2">
      <c r="A4952">
        <v>6068056</v>
      </c>
      <c r="B4952" t="s">
        <v>3957</v>
      </c>
    </row>
    <row r="4953" spans="1:2">
      <c r="A4953">
        <v>6068057</v>
      </c>
      <c r="B4953" t="s">
        <v>3958</v>
      </c>
    </row>
    <row r="4954" spans="1:2">
      <c r="A4954">
        <v>6068061</v>
      </c>
      <c r="B4954" t="s">
        <v>3959</v>
      </c>
    </row>
    <row r="4955" spans="1:2">
      <c r="A4955">
        <v>6068062</v>
      </c>
      <c r="B4955" t="s">
        <v>3960</v>
      </c>
    </row>
    <row r="4956" spans="1:2">
      <c r="A4956">
        <v>6068063</v>
      </c>
      <c r="B4956" t="s">
        <v>3961</v>
      </c>
    </row>
    <row r="4957" spans="1:2">
      <c r="A4957">
        <v>6068064</v>
      </c>
      <c r="B4957" t="s">
        <v>3962</v>
      </c>
    </row>
    <row r="4958" spans="1:2">
      <c r="A4958">
        <v>6068065</v>
      </c>
      <c r="B4958" t="s">
        <v>3963</v>
      </c>
    </row>
    <row r="4959" spans="1:2">
      <c r="A4959">
        <v>6068071</v>
      </c>
      <c r="B4959" t="s">
        <v>3964</v>
      </c>
    </row>
    <row r="4960" spans="1:2">
      <c r="A4960">
        <v>6068072</v>
      </c>
      <c r="B4960" t="s">
        <v>3965</v>
      </c>
    </row>
    <row r="4961" spans="1:2">
      <c r="A4961">
        <v>6068073</v>
      </c>
      <c r="B4961" t="s">
        <v>3966</v>
      </c>
    </row>
    <row r="4962" spans="1:2">
      <c r="A4962">
        <v>6068074</v>
      </c>
      <c r="B4962" t="s">
        <v>3967</v>
      </c>
    </row>
    <row r="4963" spans="1:2">
      <c r="A4963">
        <v>6068075</v>
      </c>
      <c r="B4963" t="s">
        <v>3968</v>
      </c>
    </row>
    <row r="4964" spans="1:2">
      <c r="A4964">
        <v>6068081</v>
      </c>
      <c r="B4964" t="s">
        <v>3969</v>
      </c>
    </row>
    <row r="4965" spans="1:2">
      <c r="A4965">
        <v>6068082</v>
      </c>
      <c r="B4965" t="s">
        <v>3970</v>
      </c>
    </row>
    <row r="4966" spans="1:2">
      <c r="A4966">
        <v>6068083</v>
      </c>
      <c r="B4966" t="s">
        <v>3971</v>
      </c>
    </row>
    <row r="4967" spans="1:2">
      <c r="A4967">
        <v>6068084</v>
      </c>
      <c r="B4967" t="s">
        <v>3972</v>
      </c>
    </row>
    <row r="4968" spans="1:2">
      <c r="A4968">
        <v>6068085</v>
      </c>
      <c r="B4968" t="s">
        <v>3973</v>
      </c>
    </row>
    <row r="4969" spans="1:2">
      <c r="A4969">
        <v>6068086</v>
      </c>
      <c r="B4969" t="s">
        <v>3974</v>
      </c>
    </row>
    <row r="4970" spans="1:2">
      <c r="A4970">
        <v>6068101</v>
      </c>
      <c r="B4970" t="s">
        <v>3975</v>
      </c>
    </row>
    <row r="4971" spans="1:2">
      <c r="A4971">
        <v>6068102</v>
      </c>
      <c r="B4971" t="s">
        <v>3976</v>
      </c>
    </row>
    <row r="4972" spans="1:2">
      <c r="A4972">
        <v>6068103</v>
      </c>
      <c r="B4972" t="s">
        <v>3977</v>
      </c>
    </row>
    <row r="4973" spans="1:2">
      <c r="A4973">
        <v>6068104</v>
      </c>
      <c r="B4973" t="s">
        <v>3978</v>
      </c>
    </row>
    <row r="4974" spans="1:2">
      <c r="A4974">
        <v>6068105</v>
      </c>
      <c r="B4974" t="s">
        <v>3979</v>
      </c>
    </row>
    <row r="4975" spans="1:2">
      <c r="A4975">
        <v>6068106</v>
      </c>
      <c r="B4975" t="s">
        <v>3980</v>
      </c>
    </row>
    <row r="4976" spans="1:2">
      <c r="A4976">
        <v>6068107</v>
      </c>
      <c r="B4976" t="s">
        <v>3981</v>
      </c>
    </row>
    <row r="4977" spans="1:2">
      <c r="A4977">
        <v>6068111</v>
      </c>
      <c r="B4977" t="s">
        <v>3982</v>
      </c>
    </row>
    <row r="4978" spans="1:2">
      <c r="A4978">
        <v>6068112</v>
      </c>
      <c r="B4978" t="s">
        <v>3983</v>
      </c>
    </row>
    <row r="4979" spans="1:2">
      <c r="A4979">
        <v>6068113</v>
      </c>
      <c r="B4979" t="s">
        <v>3984</v>
      </c>
    </row>
    <row r="4980" spans="1:2">
      <c r="A4980">
        <v>6068114</v>
      </c>
      <c r="B4980" t="s">
        <v>3985</v>
      </c>
    </row>
    <row r="4981" spans="1:2">
      <c r="A4981">
        <v>6068115</v>
      </c>
      <c r="B4981" t="s">
        <v>3986</v>
      </c>
    </row>
    <row r="4982" spans="1:2">
      <c r="A4982">
        <v>6068116</v>
      </c>
      <c r="B4982" t="s">
        <v>3987</v>
      </c>
    </row>
    <row r="4983" spans="1:2">
      <c r="A4983">
        <v>6068117</v>
      </c>
      <c r="B4983" t="s">
        <v>3988</v>
      </c>
    </row>
    <row r="4984" spans="1:2">
      <c r="A4984">
        <v>6068121</v>
      </c>
      <c r="B4984" t="s">
        <v>3989</v>
      </c>
    </row>
    <row r="4985" spans="1:2">
      <c r="A4985">
        <v>6068122</v>
      </c>
      <c r="B4985" t="s">
        <v>3990</v>
      </c>
    </row>
    <row r="4986" spans="1:2">
      <c r="A4986">
        <v>6068123</v>
      </c>
      <c r="B4986" t="s">
        <v>3991</v>
      </c>
    </row>
    <row r="4987" spans="1:2">
      <c r="A4987">
        <v>6068124</v>
      </c>
      <c r="B4987" t="s">
        <v>3992</v>
      </c>
    </row>
    <row r="4988" spans="1:2">
      <c r="A4988">
        <v>6068125</v>
      </c>
      <c r="B4988" t="s">
        <v>3993</v>
      </c>
    </row>
    <row r="4989" spans="1:2">
      <c r="A4989">
        <v>6068126</v>
      </c>
      <c r="B4989" t="s">
        <v>3994</v>
      </c>
    </row>
    <row r="4990" spans="1:2">
      <c r="A4990">
        <v>6068127</v>
      </c>
      <c r="B4990" t="s">
        <v>3995</v>
      </c>
    </row>
    <row r="4991" spans="1:2">
      <c r="A4991">
        <v>6068131</v>
      </c>
      <c r="B4991" t="s">
        <v>3996</v>
      </c>
    </row>
    <row r="4992" spans="1:2">
      <c r="A4992">
        <v>6068132</v>
      </c>
      <c r="B4992" t="s">
        <v>3997</v>
      </c>
    </row>
    <row r="4993" spans="1:2">
      <c r="A4993">
        <v>6068133</v>
      </c>
      <c r="B4993" t="s">
        <v>3998</v>
      </c>
    </row>
    <row r="4994" spans="1:2">
      <c r="A4994">
        <v>6068134</v>
      </c>
      <c r="B4994" t="s">
        <v>3999</v>
      </c>
    </row>
    <row r="4995" spans="1:2">
      <c r="A4995">
        <v>6068135</v>
      </c>
      <c r="B4995" t="s">
        <v>4000</v>
      </c>
    </row>
    <row r="4996" spans="1:2">
      <c r="A4996">
        <v>6068136</v>
      </c>
      <c r="B4996" t="s">
        <v>4001</v>
      </c>
    </row>
    <row r="4997" spans="1:2">
      <c r="A4997">
        <v>6068141</v>
      </c>
      <c r="B4997" t="s">
        <v>4002</v>
      </c>
    </row>
    <row r="4998" spans="1:2">
      <c r="A4998">
        <v>6068142</v>
      </c>
      <c r="B4998" t="s">
        <v>4003</v>
      </c>
    </row>
    <row r="4999" spans="1:2">
      <c r="A4999">
        <v>6068143</v>
      </c>
      <c r="B4999" t="s">
        <v>4004</v>
      </c>
    </row>
    <row r="5000" spans="1:2">
      <c r="A5000">
        <v>6068144</v>
      </c>
      <c r="B5000" t="s">
        <v>4005</v>
      </c>
    </row>
    <row r="5001" spans="1:2">
      <c r="A5001">
        <v>6068145</v>
      </c>
      <c r="B5001" t="s">
        <v>4006</v>
      </c>
    </row>
    <row r="5002" spans="1:2">
      <c r="A5002">
        <v>6068146</v>
      </c>
      <c r="B5002" t="s">
        <v>4007</v>
      </c>
    </row>
    <row r="5003" spans="1:2">
      <c r="A5003">
        <v>6068147</v>
      </c>
      <c r="B5003" t="s">
        <v>4008</v>
      </c>
    </row>
    <row r="5004" spans="1:2">
      <c r="A5004">
        <v>6068151</v>
      </c>
      <c r="B5004" t="s">
        <v>4009</v>
      </c>
    </row>
    <row r="5005" spans="1:2">
      <c r="A5005">
        <v>6068152</v>
      </c>
      <c r="B5005" t="s">
        <v>4010</v>
      </c>
    </row>
    <row r="5006" spans="1:2">
      <c r="A5006">
        <v>6068153</v>
      </c>
      <c r="B5006" t="s">
        <v>4011</v>
      </c>
    </row>
    <row r="5007" spans="1:2">
      <c r="A5007">
        <v>6068154</v>
      </c>
      <c r="B5007" t="s">
        <v>4012</v>
      </c>
    </row>
    <row r="5008" spans="1:2">
      <c r="A5008">
        <v>6068155</v>
      </c>
      <c r="B5008" t="s">
        <v>4013</v>
      </c>
    </row>
    <row r="5009" spans="1:2">
      <c r="A5009">
        <v>6068156</v>
      </c>
      <c r="B5009" t="s">
        <v>4014</v>
      </c>
    </row>
    <row r="5010" spans="1:2">
      <c r="A5010">
        <v>6068157</v>
      </c>
      <c r="B5010" t="s">
        <v>4015</v>
      </c>
    </row>
    <row r="5011" spans="1:2">
      <c r="A5011">
        <v>6068158</v>
      </c>
      <c r="B5011" t="s">
        <v>4016</v>
      </c>
    </row>
    <row r="5012" spans="1:2">
      <c r="A5012">
        <v>6068161</v>
      </c>
      <c r="B5012" t="s">
        <v>4017</v>
      </c>
    </row>
    <row r="5013" spans="1:2">
      <c r="A5013">
        <v>6068162</v>
      </c>
      <c r="B5013" t="s">
        <v>4018</v>
      </c>
    </row>
    <row r="5014" spans="1:2">
      <c r="A5014">
        <v>6068163</v>
      </c>
      <c r="B5014" t="s">
        <v>4019</v>
      </c>
    </row>
    <row r="5015" spans="1:2">
      <c r="A5015">
        <v>6068164</v>
      </c>
      <c r="B5015" t="s">
        <v>501</v>
      </c>
    </row>
    <row r="5016" spans="1:2">
      <c r="A5016">
        <v>6068165</v>
      </c>
      <c r="B5016" t="s">
        <v>502</v>
      </c>
    </row>
    <row r="5017" spans="1:2">
      <c r="A5017">
        <v>6068166</v>
      </c>
      <c r="B5017" t="s">
        <v>503</v>
      </c>
    </row>
    <row r="5018" spans="1:2">
      <c r="A5018">
        <v>6068167</v>
      </c>
      <c r="B5018" t="s">
        <v>504</v>
      </c>
    </row>
    <row r="5019" spans="1:2">
      <c r="A5019">
        <v>6068171</v>
      </c>
      <c r="B5019" t="s">
        <v>505</v>
      </c>
    </row>
    <row r="5020" spans="1:2">
      <c r="A5020">
        <v>6068172</v>
      </c>
      <c r="B5020" t="s">
        <v>506</v>
      </c>
    </row>
    <row r="5021" spans="1:2">
      <c r="A5021">
        <v>6068173</v>
      </c>
      <c r="B5021" t="s">
        <v>507</v>
      </c>
    </row>
    <row r="5022" spans="1:2">
      <c r="A5022">
        <v>6068174</v>
      </c>
      <c r="B5022" t="s">
        <v>508</v>
      </c>
    </row>
    <row r="5023" spans="1:2">
      <c r="A5023">
        <v>6068175</v>
      </c>
      <c r="B5023" t="s">
        <v>509</v>
      </c>
    </row>
    <row r="5024" spans="1:2">
      <c r="A5024">
        <v>6068176</v>
      </c>
      <c r="B5024" t="s">
        <v>510</v>
      </c>
    </row>
    <row r="5025" spans="1:2">
      <c r="A5025">
        <v>6068177</v>
      </c>
      <c r="B5025" t="s">
        <v>511</v>
      </c>
    </row>
    <row r="5026" spans="1:2">
      <c r="A5026">
        <v>6068181</v>
      </c>
      <c r="B5026" t="s">
        <v>512</v>
      </c>
    </row>
    <row r="5027" spans="1:2">
      <c r="A5027">
        <v>6068182</v>
      </c>
      <c r="B5027" t="s">
        <v>513</v>
      </c>
    </row>
    <row r="5028" spans="1:2">
      <c r="A5028">
        <v>6068183</v>
      </c>
      <c r="B5028" t="s">
        <v>514</v>
      </c>
    </row>
    <row r="5029" spans="1:2">
      <c r="A5029">
        <v>6068184</v>
      </c>
      <c r="B5029" t="s">
        <v>515</v>
      </c>
    </row>
    <row r="5030" spans="1:2">
      <c r="A5030">
        <v>6068185</v>
      </c>
      <c r="B5030" t="s">
        <v>516</v>
      </c>
    </row>
    <row r="5031" spans="1:2">
      <c r="A5031">
        <v>6068186</v>
      </c>
      <c r="B5031" t="s">
        <v>517</v>
      </c>
    </row>
    <row r="5032" spans="1:2">
      <c r="A5032">
        <v>6068187</v>
      </c>
      <c r="B5032" t="s">
        <v>518</v>
      </c>
    </row>
    <row r="5033" spans="1:2">
      <c r="A5033">
        <v>6068201</v>
      </c>
      <c r="B5033" t="s">
        <v>519</v>
      </c>
    </row>
    <row r="5034" spans="1:2">
      <c r="A5034">
        <v>6068202</v>
      </c>
      <c r="B5034" t="s">
        <v>520</v>
      </c>
    </row>
    <row r="5035" spans="1:2">
      <c r="A5035">
        <v>6068203</v>
      </c>
      <c r="B5035" t="s">
        <v>521</v>
      </c>
    </row>
    <row r="5036" spans="1:2">
      <c r="A5036">
        <v>6068204</v>
      </c>
      <c r="B5036" t="s">
        <v>522</v>
      </c>
    </row>
    <row r="5037" spans="1:2">
      <c r="A5037">
        <v>6068205</v>
      </c>
      <c r="B5037" t="s">
        <v>523</v>
      </c>
    </row>
    <row r="5038" spans="1:2">
      <c r="A5038">
        <v>6068206</v>
      </c>
      <c r="B5038" t="s">
        <v>524</v>
      </c>
    </row>
    <row r="5039" spans="1:2">
      <c r="A5039">
        <v>6068211</v>
      </c>
      <c r="B5039" t="s">
        <v>525</v>
      </c>
    </row>
    <row r="5040" spans="1:2">
      <c r="A5040">
        <v>6068212</v>
      </c>
      <c r="B5040" t="s">
        <v>526</v>
      </c>
    </row>
    <row r="5041" spans="1:2">
      <c r="A5041">
        <v>6068213</v>
      </c>
      <c r="B5041" t="s">
        <v>527</v>
      </c>
    </row>
    <row r="5042" spans="1:2">
      <c r="A5042">
        <v>6068214</v>
      </c>
      <c r="B5042" t="s">
        <v>528</v>
      </c>
    </row>
    <row r="5043" spans="1:2">
      <c r="A5043">
        <v>6068215</v>
      </c>
      <c r="B5043" t="s">
        <v>529</v>
      </c>
    </row>
    <row r="5044" spans="1:2">
      <c r="A5044">
        <v>6068216</v>
      </c>
      <c r="B5044" t="s">
        <v>530</v>
      </c>
    </row>
    <row r="5045" spans="1:2">
      <c r="A5045">
        <v>6068217</v>
      </c>
      <c r="B5045" t="s">
        <v>531</v>
      </c>
    </row>
    <row r="5046" spans="1:2">
      <c r="A5046">
        <v>6068221</v>
      </c>
      <c r="B5046" t="s">
        <v>532</v>
      </c>
    </row>
    <row r="5047" spans="1:2">
      <c r="A5047">
        <v>6068222</v>
      </c>
      <c r="B5047" t="s">
        <v>533</v>
      </c>
    </row>
    <row r="5048" spans="1:2">
      <c r="A5048">
        <v>6068223</v>
      </c>
      <c r="B5048" t="s">
        <v>534</v>
      </c>
    </row>
    <row r="5049" spans="1:2">
      <c r="A5049">
        <v>6068224</v>
      </c>
      <c r="B5049" t="s">
        <v>535</v>
      </c>
    </row>
    <row r="5050" spans="1:2">
      <c r="A5050">
        <v>6068225</v>
      </c>
      <c r="B5050" t="s">
        <v>536</v>
      </c>
    </row>
    <row r="5051" spans="1:2">
      <c r="A5051">
        <v>6068226</v>
      </c>
      <c r="B5051" t="s">
        <v>537</v>
      </c>
    </row>
    <row r="5052" spans="1:2">
      <c r="A5052">
        <v>6068227</v>
      </c>
      <c r="B5052" t="s">
        <v>538</v>
      </c>
    </row>
    <row r="5053" spans="1:2">
      <c r="A5053">
        <v>6068231</v>
      </c>
      <c r="B5053" t="s">
        <v>539</v>
      </c>
    </row>
    <row r="5054" spans="1:2">
      <c r="A5054">
        <v>6068232</v>
      </c>
      <c r="B5054" t="s">
        <v>540</v>
      </c>
    </row>
    <row r="5055" spans="1:2">
      <c r="A5055">
        <v>6068233</v>
      </c>
      <c r="B5055" t="s">
        <v>541</v>
      </c>
    </row>
    <row r="5056" spans="1:2">
      <c r="A5056">
        <v>6068234</v>
      </c>
      <c r="B5056" t="s">
        <v>542</v>
      </c>
    </row>
    <row r="5057" spans="1:2">
      <c r="A5057">
        <v>6068235</v>
      </c>
      <c r="B5057" t="s">
        <v>543</v>
      </c>
    </row>
    <row r="5058" spans="1:2">
      <c r="A5058">
        <v>6068236</v>
      </c>
      <c r="B5058" t="s">
        <v>544</v>
      </c>
    </row>
    <row r="5059" spans="1:2">
      <c r="A5059">
        <v>6068237</v>
      </c>
      <c r="B5059" t="s">
        <v>545</v>
      </c>
    </row>
    <row r="5060" spans="1:2">
      <c r="A5060">
        <v>6068241</v>
      </c>
      <c r="B5060" t="s">
        <v>546</v>
      </c>
    </row>
    <row r="5061" spans="1:2">
      <c r="A5061">
        <v>6068242</v>
      </c>
      <c r="B5061" t="s">
        <v>547</v>
      </c>
    </row>
    <row r="5062" spans="1:2">
      <c r="A5062">
        <v>6068243</v>
      </c>
      <c r="B5062" t="s">
        <v>548</v>
      </c>
    </row>
    <row r="5063" spans="1:2">
      <c r="A5063">
        <v>6068244</v>
      </c>
      <c r="B5063" t="s">
        <v>549</v>
      </c>
    </row>
    <row r="5064" spans="1:2">
      <c r="A5064">
        <v>6068245</v>
      </c>
      <c r="B5064" t="s">
        <v>550</v>
      </c>
    </row>
    <row r="5065" spans="1:2">
      <c r="A5065">
        <v>6068246</v>
      </c>
      <c r="B5065" t="s">
        <v>551</v>
      </c>
    </row>
    <row r="5066" spans="1:2">
      <c r="A5066">
        <v>6068247</v>
      </c>
      <c r="B5066" t="s">
        <v>552</v>
      </c>
    </row>
    <row r="5067" spans="1:2">
      <c r="A5067">
        <v>6068251</v>
      </c>
      <c r="B5067" t="s">
        <v>553</v>
      </c>
    </row>
    <row r="5068" spans="1:2">
      <c r="A5068">
        <v>6068252</v>
      </c>
      <c r="B5068" t="s">
        <v>554</v>
      </c>
    </row>
    <row r="5069" spans="1:2">
      <c r="A5069">
        <v>6068253</v>
      </c>
      <c r="B5069" t="s">
        <v>555</v>
      </c>
    </row>
    <row r="5070" spans="1:2">
      <c r="A5070">
        <v>6068254</v>
      </c>
      <c r="B5070" t="s">
        <v>556</v>
      </c>
    </row>
    <row r="5071" spans="1:2">
      <c r="A5071">
        <v>6068255</v>
      </c>
      <c r="B5071" t="s">
        <v>557</v>
      </c>
    </row>
    <row r="5072" spans="1:2">
      <c r="A5072">
        <v>6068256</v>
      </c>
      <c r="B5072" t="s">
        <v>558</v>
      </c>
    </row>
    <row r="5073" spans="1:2">
      <c r="A5073">
        <v>6068257</v>
      </c>
      <c r="B5073" t="s">
        <v>559</v>
      </c>
    </row>
    <row r="5074" spans="1:2">
      <c r="A5074">
        <v>6068261</v>
      </c>
      <c r="B5074" t="s">
        <v>560</v>
      </c>
    </row>
    <row r="5075" spans="1:2">
      <c r="A5075">
        <v>6068262</v>
      </c>
      <c r="B5075" t="s">
        <v>561</v>
      </c>
    </row>
    <row r="5076" spans="1:2">
      <c r="A5076">
        <v>6068263</v>
      </c>
      <c r="B5076" t="s">
        <v>562</v>
      </c>
    </row>
    <row r="5077" spans="1:2">
      <c r="A5077">
        <v>6068264</v>
      </c>
      <c r="B5077" t="s">
        <v>563</v>
      </c>
    </row>
    <row r="5078" spans="1:2">
      <c r="A5078">
        <v>6068265</v>
      </c>
      <c r="B5078" t="s">
        <v>564</v>
      </c>
    </row>
    <row r="5079" spans="1:2">
      <c r="A5079">
        <v>6068266</v>
      </c>
      <c r="B5079" t="s">
        <v>565</v>
      </c>
    </row>
    <row r="5080" spans="1:2">
      <c r="A5080">
        <v>6068267</v>
      </c>
      <c r="B5080" t="s">
        <v>566</v>
      </c>
    </row>
    <row r="5081" spans="1:2">
      <c r="A5081">
        <v>6068271</v>
      </c>
      <c r="B5081" t="s">
        <v>567</v>
      </c>
    </row>
    <row r="5082" spans="1:2">
      <c r="A5082">
        <v>6068272</v>
      </c>
      <c r="B5082" t="s">
        <v>568</v>
      </c>
    </row>
    <row r="5083" spans="1:2">
      <c r="A5083">
        <v>6068273</v>
      </c>
      <c r="B5083" t="s">
        <v>569</v>
      </c>
    </row>
    <row r="5084" spans="1:2">
      <c r="A5084">
        <v>6068274</v>
      </c>
      <c r="B5084" t="s">
        <v>570</v>
      </c>
    </row>
    <row r="5085" spans="1:2">
      <c r="A5085">
        <v>6068275</v>
      </c>
      <c r="B5085" t="s">
        <v>571</v>
      </c>
    </row>
    <row r="5086" spans="1:2">
      <c r="A5086">
        <v>6068276</v>
      </c>
      <c r="B5086" t="s">
        <v>572</v>
      </c>
    </row>
    <row r="5087" spans="1:2">
      <c r="A5087">
        <v>6068277</v>
      </c>
      <c r="B5087" t="s">
        <v>573</v>
      </c>
    </row>
    <row r="5088" spans="1:2">
      <c r="A5088">
        <v>6068281</v>
      </c>
      <c r="B5088" t="s">
        <v>574</v>
      </c>
    </row>
    <row r="5089" spans="1:2">
      <c r="A5089">
        <v>6068282</v>
      </c>
      <c r="B5089" t="s">
        <v>575</v>
      </c>
    </row>
    <row r="5090" spans="1:2">
      <c r="A5090">
        <v>6068283</v>
      </c>
      <c r="B5090" t="s">
        <v>576</v>
      </c>
    </row>
    <row r="5091" spans="1:2">
      <c r="A5091">
        <v>6068284</v>
      </c>
      <c r="B5091" t="s">
        <v>577</v>
      </c>
    </row>
    <row r="5092" spans="1:2">
      <c r="A5092">
        <v>6068285</v>
      </c>
      <c r="B5092" t="s">
        <v>578</v>
      </c>
    </row>
    <row r="5093" spans="1:2">
      <c r="A5093">
        <v>6068286</v>
      </c>
      <c r="B5093" t="s">
        <v>579</v>
      </c>
    </row>
    <row r="5094" spans="1:2">
      <c r="A5094">
        <v>6068287</v>
      </c>
      <c r="B5094" t="s">
        <v>580</v>
      </c>
    </row>
    <row r="5095" spans="1:2">
      <c r="A5095">
        <v>6068291</v>
      </c>
      <c r="B5095" t="s">
        <v>581</v>
      </c>
    </row>
    <row r="5096" spans="1:2">
      <c r="A5096">
        <v>6068292</v>
      </c>
      <c r="B5096" t="s">
        <v>582</v>
      </c>
    </row>
    <row r="5097" spans="1:2">
      <c r="A5097">
        <v>6068293</v>
      </c>
      <c r="B5097" t="s">
        <v>583</v>
      </c>
    </row>
    <row r="5098" spans="1:2">
      <c r="A5098">
        <v>6068294</v>
      </c>
      <c r="B5098" t="s">
        <v>584</v>
      </c>
    </row>
    <row r="5099" spans="1:2">
      <c r="A5099">
        <v>6068295</v>
      </c>
      <c r="B5099" t="s">
        <v>585</v>
      </c>
    </row>
    <row r="5100" spans="1:2">
      <c r="A5100">
        <v>6068301</v>
      </c>
      <c r="B5100" t="s">
        <v>586</v>
      </c>
    </row>
    <row r="5101" spans="1:2">
      <c r="A5101">
        <v>6068302</v>
      </c>
      <c r="B5101" t="s">
        <v>587</v>
      </c>
    </row>
    <row r="5102" spans="1:2">
      <c r="A5102">
        <v>6068303</v>
      </c>
      <c r="B5102" t="s">
        <v>588</v>
      </c>
    </row>
    <row r="5103" spans="1:2">
      <c r="A5103">
        <v>6068304</v>
      </c>
      <c r="B5103" t="s">
        <v>589</v>
      </c>
    </row>
    <row r="5104" spans="1:2">
      <c r="A5104">
        <v>6068305</v>
      </c>
      <c r="B5104" t="s">
        <v>590</v>
      </c>
    </row>
    <row r="5105" spans="1:2">
      <c r="A5105">
        <v>6068306</v>
      </c>
      <c r="B5105" t="s">
        <v>591</v>
      </c>
    </row>
    <row r="5106" spans="1:2">
      <c r="A5106">
        <v>6068307</v>
      </c>
      <c r="B5106" t="s">
        <v>592</v>
      </c>
    </row>
    <row r="5107" spans="1:2">
      <c r="A5107">
        <v>6068311</v>
      </c>
      <c r="B5107" t="s">
        <v>593</v>
      </c>
    </row>
    <row r="5108" spans="1:2">
      <c r="A5108">
        <v>6068312</v>
      </c>
      <c r="B5108" t="s">
        <v>594</v>
      </c>
    </row>
    <row r="5109" spans="1:2">
      <c r="A5109">
        <v>6068313</v>
      </c>
      <c r="B5109" t="s">
        <v>595</v>
      </c>
    </row>
    <row r="5110" spans="1:2">
      <c r="A5110">
        <v>6068314</v>
      </c>
      <c r="B5110" t="s">
        <v>596</v>
      </c>
    </row>
    <row r="5111" spans="1:2">
      <c r="A5111">
        <v>6068315</v>
      </c>
      <c r="B5111" t="s">
        <v>597</v>
      </c>
    </row>
    <row r="5112" spans="1:2">
      <c r="A5112">
        <v>6068316</v>
      </c>
      <c r="B5112" t="s">
        <v>598</v>
      </c>
    </row>
    <row r="5113" spans="1:2">
      <c r="A5113">
        <v>6068317</v>
      </c>
      <c r="B5113" t="s">
        <v>599</v>
      </c>
    </row>
    <row r="5114" spans="1:2">
      <c r="A5114">
        <v>6068321</v>
      </c>
      <c r="B5114" t="s">
        <v>600</v>
      </c>
    </row>
    <row r="5115" spans="1:2">
      <c r="A5115">
        <v>6068322</v>
      </c>
      <c r="B5115" t="s">
        <v>601</v>
      </c>
    </row>
    <row r="5116" spans="1:2">
      <c r="A5116">
        <v>6068323</v>
      </c>
      <c r="B5116" t="s">
        <v>602</v>
      </c>
    </row>
    <row r="5117" spans="1:2">
      <c r="A5117">
        <v>6068324</v>
      </c>
      <c r="B5117" t="s">
        <v>603</v>
      </c>
    </row>
    <row r="5118" spans="1:2">
      <c r="A5118">
        <v>6068325</v>
      </c>
      <c r="B5118" t="s">
        <v>604</v>
      </c>
    </row>
    <row r="5119" spans="1:2">
      <c r="A5119">
        <v>6068326</v>
      </c>
      <c r="B5119" t="s">
        <v>605</v>
      </c>
    </row>
    <row r="5120" spans="1:2">
      <c r="A5120">
        <v>6068331</v>
      </c>
      <c r="B5120" t="s">
        <v>606</v>
      </c>
    </row>
    <row r="5121" spans="1:2">
      <c r="A5121">
        <v>6068332</v>
      </c>
      <c r="B5121" t="s">
        <v>607</v>
      </c>
    </row>
    <row r="5122" spans="1:2">
      <c r="A5122">
        <v>6068333</v>
      </c>
      <c r="B5122" t="s">
        <v>608</v>
      </c>
    </row>
    <row r="5123" spans="1:2">
      <c r="A5123">
        <v>6068334</v>
      </c>
      <c r="B5123" t="s">
        <v>609</v>
      </c>
    </row>
    <row r="5124" spans="1:2">
      <c r="A5124">
        <v>6068335</v>
      </c>
      <c r="B5124" t="s">
        <v>610</v>
      </c>
    </row>
    <row r="5125" spans="1:2">
      <c r="A5125">
        <v>6068336</v>
      </c>
      <c r="B5125" t="s">
        <v>611</v>
      </c>
    </row>
    <row r="5126" spans="1:2">
      <c r="A5126">
        <v>6068341</v>
      </c>
      <c r="B5126" t="s">
        <v>612</v>
      </c>
    </row>
    <row r="5127" spans="1:2">
      <c r="A5127">
        <v>6068342</v>
      </c>
      <c r="B5127" t="s">
        <v>613</v>
      </c>
    </row>
    <row r="5128" spans="1:2">
      <c r="A5128">
        <v>6068343</v>
      </c>
      <c r="B5128" t="s">
        <v>614</v>
      </c>
    </row>
    <row r="5129" spans="1:2">
      <c r="A5129">
        <v>6068344</v>
      </c>
      <c r="B5129" t="s">
        <v>615</v>
      </c>
    </row>
    <row r="5130" spans="1:2">
      <c r="A5130">
        <v>6068345</v>
      </c>
      <c r="B5130" t="s">
        <v>616</v>
      </c>
    </row>
    <row r="5131" spans="1:2">
      <c r="A5131">
        <v>6068346</v>
      </c>
      <c r="B5131" t="s">
        <v>617</v>
      </c>
    </row>
    <row r="5132" spans="1:2">
      <c r="A5132">
        <v>6068351</v>
      </c>
      <c r="B5132" t="s">
        <v>618</v>
      </c>
    </row>
    <row r="5133" spans="1:2">
      <c r="A5133">
        <v>6068352</v>
      </c>
      <c r="B5133" t="s">
        <v>619</v>
      </c>
    </row>
    <row r="5134" spans="1:2">
      <c r="A5134">
        <v>6068353</v>
      </c>
      <c r="B5134" t="s">
        <v>620</v>
      </c>
    </row>
    <row r="5135" spans="1:2">
      <c r="A5135">
        <v>6068354</v>
      </c>
      <c r="B5135" t="s">
        <v>621</v>
      </c>
    </row>
    <row r="5136" spans="1:2">
      <c r="A5136">
        <v>6068355</v>
      </c>
      <c r="B5136" t="s">
        <v>622</v>
      </c>
    </row>
    <row r="5137" spans="1:2">
      <c r="A5137">
        <v>6068356</v>
      </c>
      <c r="B5137" t="s">
        <v>623</v>
      </c>
    </row>
    <row r="5138" spans="1:2">
      <c r="A5138">
        <v>6068357</v>
      </c>
      <c r="B5138" t="s">
        <v>624</v>
      </c>
    </row>
    <row r="5139" spans="1:2">
      <c r="A5139">
        <v>6068361</v>
      </c>
      <c r="B5139" t="s">
        <v>625</v>
      </c>
    </row>
    <row r="5140" spans="1:2">
      <c r="A5140">
        <v>6068362</v>
      </c>
      <c r="B5140" t="s">
        <v>626</v>
      </c>
    </row>
    <row r="5141" spans="1:2">
      <c r="A5141">
        <v>6068363</v>
      </c>
      <c r="B5141" t="s">
        <v>627</v>
      </c>
    </row>
    <row r="5142" spans="1:2">
      <c r="A5142">
        <v>6068364</v>
      </c>
      <c r="B5142" t="s">
        <v>628</v>
      </c>
    </row>
    <row r="5143" spans="1:2">
      <c r="A5143">
        <v>6068365</v>
      </c>
      <c r="B5143" t="s">
        <v>629</v>
      </c>
    </row>
    <row r="5144" spans="1:2">
      <c r="A5144">
        <v>6068366</v>
      </c>
      <c r="B5144" t="s">
        <v>630</v>
      </c>
    </row>
    <row r="5145" spans="1:2">
      <c r="A5145">
        <v>6068371</v>
      </c>
      <c r="B5145" t="s">
        <v>631</v>
      </c>
    </row>
    <row r="5146" spans="1:2">
      <c r="A5146">
        <v>6068372</v>
      </c>
      <c r="B5146" t="s">
        <v>632</v>
      </c>
    </row>
    <row r="5147" spans="1:2">
      <c r="A5147">
        <v>6068373</v>
      </c>
      <c r="B5147" t="s">
        <v>633</v>
      </c>
    </row>
    <row r="5148" spans="1:2">
      <c r="A5148">
        <v>6068374</v>
      </c>
      <c r="B5148" t="s">
        <v>634</v>
      </c>
    </row>
    <row r="5149" spans="1:2">
      <c r="A5149">
        <v>6068375</v>
      </c>
      <c r="B5149" t="s">
        <v>635</v>
      </c>
    </row>
    <row r="5150" spans="1:2">
      <c r="A5150">
        <v>6068376</v>
      </c>
      <c r="B5150" t="s">
        <v>636</v>
      </c>
    </row>
    <row r="5151" spans="1:2">
      <c r="A5151">
        <v>6068381</v>
      </c>
      <c r="B5151" t="s">
        <v>637</v>
      </c>
    </row>
    <row r="5152" spans="1:2">
      <c r="A5152">
        <v>6068382</v>
      </c>
      <c r="B5152" t="s">
        <v>638</v>
      </c>
    </row>
    <row r="5153" spans="1:2">
      <c r="A5153">
        <v>6068383</v>
      </c>
      <c r="B5153" t="s">
        <v>639</v>
      </c>
    </row>
    <row r="5154" spans="1:2">
      <c r="A5154">
        <v>6068384</v>
      </c>
      <c r="B5154" t="s">
        <v>640</v>
      </c>
    </row>
    <row r="5155" spans="1:2">
      <c r="A5155">
        <v>6068385</v>
      </c>
      <c r="B5155" t="s">
        <v>641</v>
      </c>
    </row>
    <row r="5156" spans="1:2">
      <c r="A5156">
        <v>6068386</v>
      </c>
      <c r="B5156" t="s">
        <v>642</v>
      </c>
    </row>
    <row r="5157" spans="1:2">
      <c r="A5157">
        <v>6068387</v>
      </c>
      <c r="B5157" t="s">
        <v>643</v>
      </c>
    </row>
    <row r="5158" spans="1:2">
      <c r="A5158">
        <v>6068391</v>
      </c>
      <c r="B5158" t="s">
        <v>644</v>
      </c>
    </row>
    <row r="5159" spans="1:2">
      <c r="A5159">
        <v>6068392</v>
      </c>
      <c r="B5159" t="s">
        <v>645</v>
      </c>
    </row>
    <row r="5160" spans="1:2">
      <c r="A5160">
        <v>6068393</v>
      </c>
      <c r="B5160" t="s">
        <v>646</v>
      </c>
    </row>
    <row r="5161" spans="1:2">
      <c r="A5161">
        <v>6068394</v>
      </c>
      <c r="B5161" t="s">
        <v>647</v>
      </c>
    </row>
    <row r="5162" spans="1:2">
      <c r="A5162">
        <v>6068395</v>
      </c>
      <c r="B5162" t="s">
        <v>648</v>
      </c>
    </row>
    <row r="5163" spans="1:2">
      <c r="A5163">
        <v>6068396</v>
      </c>
      <c r="B5163" t="s">
        <v>649</v>
      </c>
    </row>
    <row r="5164" spans="1:2">
      <c r="A5164">
        <v>6068397</v>
      </c>
      <c r="B5164" t="s">
        <v>650</v>
      </c>
    </row>
    <row r="5165" spans="1:2">
      <c r="A5165">
        <v>6068401</v>
      </c>
      <c r="B5165" t="s">
        <v>651</v>
      </c>
    </row>
    <row r="5166" spans="1:2">
      <c r="A5166">
        <v>6068402</v>
      </c>
      <c r="B5166" t="s">
        <v>652</v>
      </c>
    </row>
    <row r="5167" spans="1:2">
      <c r="A5167">
        <v>6068403</v>
      </c>
      <c r="B5167" t="s">
        <v>653</v>
      </c>
    </row>
    <row r="5168" spans="1:2">
      <c r="A5168">
        <v>6068404</v>
      </c>
      <c r="B5168" t="s">
        <v>654</v>
      </c>
    </row>
    <row r="5169" spans="1:2">
      <c r="A5169">
        <v>6068405</v>
      </c>
      <c r="B5169" t="s">
        <v>655</v>
      </c>
    </row>
    <row r="5170" spans="1:2">
      <c r="A5170">
        <v>6068406</v>
      </c>
      <c r="B5170" t="s">
        <v>656</v>
      </c>
    </row>
    <row r="5171" spans="1:2">
      <c r="A5171">
        <v>6068407</v>
      </c>
      <c r="B5171" t="s">
        <v>657</v>
      </c>
    </row>
    <row r="5172" spans="1:2">
      <c r="A5172">
        <v>6068411</v>
      </c>
      <c r="B5172" t="s">
        <v>658</v>
      </c>
    </row>
    <row r="5173" spans="1:2">
      <c r="A5173">
        <v>6068412</v>
      </c>
      <c r="B5173" t="s">
        <v>659</v>
      </c>
    </row>
    <row r="5174" spans="1:2">
      <c r="A5174">
        <v>6068413</v>
      </c>
      <c r="B5174" t="s">
        <v>660</v>
      </c>
    </row>
    <row r="5175" spans="1:2">
      <c r="A5175">
        <v>6068414</v>
      </c>
      <c r="B5175" t="s">
        <v>661</v>
      </c>
    </row>
    <row r="5176" spans="1:2">
      <c r="A5176">
        <v>6068415</v>
      </c>
      <c r="B5176" t="s">
        <v>662</v>
      </c>
    </row>
    <row r="5177" spans="1:2">
      <c r="A5177">
        <v>6068416</v>
      </c>
      <c r="B5177" t="s">
        <v>663</v>
      </c>
    </row>
    <row r="5178" spans="1:2">
      <c r="A5178">
        <v>6068417</v>
      </c>
      <c r="B5178" t="s">
        <v>664</v>
      </c>
    </row>
    <row r="5179" spans="1:2">
      <c r="A5179">
        <v>6068421</v>
      </c>
      <c r="B5179" t="s">
        <v>665</v>
      </c>
    </row>
    <row r="5180" spans="1:2">
      <c r="A5180">
        <v>6068422</v>
      </c>
      <c r="B5180" t="s">
        <v>666</v>
      </c>
    </row>
    <row r="5181" spans="1:2">
      <c r="A5181">
        <v>6068423</v>
      </c>
      <c r="B5181" t="s">
        <v>667</v>
      </c>
    </row>
    <row r="5182" spans="1:2">
      <c r="A5182">
        <v>6068424</v>
      </c>
      <c r="B5182" t="s">
        <v>668</v>
      </c>
    </row>
    <row r="5183" spans="1:2">
      <c r="A5183">
        <v>6068425</v>
      </c>
      <c r="B5183" t="s">
        <v>669</v>
      </c>
    </row>
    <row r="5184" spans="1:2">
      <c r="A5184">
        <v>6068426</v>
      </c>
      <c r="B5184" t="s">
        <v>670</v>
      </c>
    </row>
    <row r="5185" spans="1:2">
      <c r="A5185">
        <v>6068427</v>
      </c>
      <c r="B5185" t="s">
        <v>671</v>
      </c>
    </row>
    <row r="5186" spans="1:2">
      <c r="A5186">
        <v>6068428</v>
      </c>
      <c r="B5186" t="s">
        <v>672</v>
      </c>
    </row>
    <row r="5187" spans="1:2">
      <c r="A5187">
        <v>6068431</v>
      </c>
      <c r="B5187" t="s">
        <v>673</v>
      </c>
    </row>
    <row r="5188" spans="1:2">
      <c r="A5188">
        <v>6068432</v>
      </c>
      <c r="B5188" t="s">
        <v>674</v>
      </c>
    </row>
    <row r="5189" spans="1:2">
      <c r="A5189">
        <v>6068433</v>
      </c>
      <c r="B5189" t="s">
        <v>675</v>
      </c>
    </row>
    <row r="5190" spans="1:2">
      <c r="A5190">
        <v>6068434</v>
      </c>
      <c r="B5190" t="s">
        <v>676</v>
      </c>
    </row>
    <row r="5191" spans="1:2">
      <c r="A5191">
        <v>6068435</v>
      </c>
      <c r="B5191" t="s">
        <v>677</v>
      </c>
    </row>
    <row r="5192" spans="1:2">
      <c r="A5192">
        <v>6068436</v>
      </c>
      <c r="B5192" t="s">
        <v>678</v>
      </c>
    </row>
    <row r="5193" spans="1:2">
      <c r="A5193">
        <v>6068437</v>
      </c>
      <c r="B5193" t="s">
        <v>679</v>
      </c>
    </row>
    <row r="5194" spans="1:2">
      <c r="A5194">
        <v>6068441</v>
      </c>
      <c r="B5194" t="s">
        <v>680</v>
      </c>
    </row>
    <row r="5195" spans="1:2">
      <c r="A5195">
        <v>6068442</v>
      </c>
      <c r="B5195" t="s">
        <v>681</v>
      </c>
    </row>
    <row r="5196" spans="1:2">
      <c r="A5196">
        <v>6068443</v>
      </c>
      <c r="B5196" t="s">
        <v>682</v>
      </c>
    </row>
    <row r="5197" spans="1:2">
      <c r="A5197">
        <v>6068444</v>
      </c>
      <c r="B5197" t="s">
        <v>683</v>
      </c>
    </row>
    <row r="5198" spans="1:2">
      <c r="A5198">
        <v>6068445</v>
      </c>
      <c r="B5198" t="s">
        <v>684</v>
      </c>
    </row>
    <row r="5199" spans="1:2">
      <c r="A5199">
        <v>6068446</v>
      </c>
      <c r="B5199" t="s">
        <v>685</v>
      </c>
    </row>
    <row r="5200" spans="1:2">
      <c r="A5200">
        <v>6068447</v>
      </c>
      <c r="B5200" t="s">
        <v>686</v>
      </c>
    </row>
    <row r="5201" spans="1:2">
      <c r="A5201">
        <v>6068451</v>
      </c>
      <c r="B5201" t="s">
        <v>687</v>
      </c>
    </row>
    <row r="5202" spans="1:2">
      <c r="A5202">
        <v>6068452</v>
      </c>
      <c r="B5202" t="s">
        <v>688</v>
      </c>
    </row>
    <row r="5203" spans="1:2">
      <c r="A5203">
        <v>6068453</v>
      </c>
      <c r="B5203" t="s">
        <v>689</v>
      </c>
    </row>
    <row r="5204" spans="1:2">
      <c r="A5204">
        <v>6068454</v>
      </c>
      <c r="B5204" t="s">
        <v>690</v>
      </c>
    </row>
    <row r="5205" spans="1:2">
      <c r="A5205">
        <v>6068455</v>
      </c>
      <c r="B5205" t="s">
        <v>691</v>
      </c>
    </row>
    <row r="5206" spans="1:2">
      <c r="A5206">
        <v>6070000</v>
      </c>
      <c r="B5206" t="s">
        <v>692</v>
      </c>
    </row>
    <row r="5207" spans="1:2">
      <c r="A5207">
        <v>6078001</v>
      </c>
      <c r="B5207" t="s">
        <v>693</v>
      </c>
    </row>
    <row r="5208" spans="1:2">
      <c r="A5208">
        <v>6078002</v>
      </c>
      <c r="B5208" t="s">
        <v>694</v>
      </c>
    </row>
    <row r="5209" spans="1:2">
      <c r="A5209">
        <v>6078003</v>
      </c>
      <c r="B5209" t="s">
        <v>695</v>
      </c>
    </row>
    <row r="5210" spans="1:2">
      <c r="A5210">
        <v>6078004</v>
      </c>
      <c r="B5210" t="s">
        <v>696</v>
      </c>
    </row>
    <row r="5211" spans="1:2">
      <c r="A5211">
        <v>6078005</v>
      </c>
      <c r="B5211" t="s">
        <v>697</v>
      </c>
    </row>
    <row r="5212" spans="1:2">
      <c r="A5212">
        <v>6078006</v>
      </c>
      <c r="B5212" t="s">
        <v>698</v>
      </c>
    </row>
    <row r="5213" spans="1:2">
      <c r="A5213">
        <v>6078007</v>
      </c>
      <c r="B5213" t="s">
        <v>699</v>
      </c>
    </row>
    <row r="5214" spans="1:2">
      <c r="A5214">
        <v>6078008</v>
      </c>
      <c r="B5214" t="s">
        <v>700</v>
      </c>
    </row>
    <row r="5215" spans="1:2">
      <c r="A5215">
        <v>6078009</v>
      </c>
      <c r="B5215" t="s">
        <v>701</v>
      </c>
    </row>
    <row r="5216" spans="1:2">
      <c r="A5216">
        <v>6078011</v>
      </c>
      <c r="B5216" t="s">
        <v>702</v>
      </c>
    </row>
    <row r="5217" spans="1:2">
      <c r="A5217">
        <v>6078012</v>
      </c>
      <c r="B5217" t="s">
        <v>703</v>
      </c>
    </row>
    <row r="5218" spans="1:2">
      <c r="A5218">
        <v>6078013</v>
      </c>
      <c r="B5218" t="s">
        <v>704</v>
      </c>
    </row>
    <row r="5219" spans="1:2">
      <c r="A5219">
        <v>6078014</v>
      </c>
      <c r="B5219" t="s">
        <v>705</v>
      </c>
    </row>
    <row r="5220" spans="1:2">
      <c r="A5220">
        <v>6078015</v>
      </c>
      <c r="B5220" t="s">
        <v>706</v>
      </c>
    </row>
    <row r="5221" spans="1:2">
      <c r="A5221">
        <v>6078016</v>
      </c>
      <c r="B5221" t="s">
        <v>707</v>
      </c>
    </row>
    <row r="5222" spans="1:2">
      <c r="A5222">
        <v>6078017</v>
      </c>
      <c r="B5222" t="s">
        <v>708</v>
      </c>
    </row>
    <row r="5223" spans="1:2">
      <c r="A5223">
        <v>6078018</v>
      </c>
      <c r="B5223" t="s">
        <v>709</v>
      </c>
    </row>
    <row r="5224" spans="1:2">
      <c r="A5224">
        <v>6078021</v>
      </c>
      <c r="B5224" t="s">
        <v>710</v>
      </c>
    </row>
    <row r="5225" spans="1:2">
      <c r="A5225">
        <v>6078022</v>
      </c>
      <c r="B5225" t="s">
        <v>711</v>
      </c>
    </row>
    <row r="5226" spans="1:2">
      <c r="A5226">
        <v>6078023</v>
      </c>
      <c r="B5226" t="s">
        <v>712</v>
      </c>
    </row>
    <row r="5227" spans="1:2">
      <c r="A5227">
        <v>6078024</v>
      </c>
      <c r="B5227" t="s">
        <v>713</v>
      </c>
    </row>
    <row r="5228" spans="1:2">
      <c r="A5228">
        <v>6078025</v>
      </c>
      <c r="B5228" t="s">
        <v>714</v>
      </c>
    </row>
    <row r="5229" spans="1:2">
      <c r="A5229">
        <v>6078026</v>
      </c>
      <c r="B5229" t="s">
        <v>715</v>
      </c>
    </row>
    <row r="5230" spans="1:2">
      <c r="A5230">
        <v>6078027</v>
      </c>
      <c r="B5230" t="s">
        <v>716</v>
      </c>
    </row>
    <row r="5231" spans="1:2">
      <c r="A5231">
        <v>6078028</v>
      </c>
      <c r="B5231" t="s">
        <v>717</v>
      </c>
    </row>
    <row r="5232" spans="1:2">
      <c r="A5232">
        <v>6078029</v>
      </c>
      <c r="B5232" t="s">
        <v>718</v>
      </c>
    </row>
    <row r="5233" spans="1:2">
      <c r="A5233">
        <v>6078031</v>
      </c>
      <c r="B5233" t="s">
        <v>719</v>
      </c>
    </row>
    <row r="5234" spans="1:2">
      <c r="A5234">
        <v>6078032</v>
      </c>
      <c r="B5234" t="s">
        <v>720</v>
      </c>
    </row>
    <row r="5235" spans="1:2">
      <c r="A5235">
        <v>6078033</v>
      </c>
      <c r="B5235" t="s">
        <v>721</v>
      </c>
    </row>
    <row r="5236" spans="1:2">
      <c r="A5236">
        <v>6078034</v>
      </c>
      <c r="B5236" t="s">
        <v>722</v>
      </c>
    </row>
    <row r="5237" spans="1:2">
      <c r="A5237">
        <v>6078035</v>
      </c>
      <c r="B5237" t="s">
        <v>723</v>
      </c>
    </row>
    <row r="5238" spans="1:2">
      <c r="A5238">
        <v>6078041</v>
      </c>
      <c r="B5238" t="s">
        <v>724</v>
      </c>
    </row>
    <row r="5239" spans="1:2">
      <c r="A5239">
        <v>6078042</v>
      </c>
      <c r="B5239" t="s">
        <v>725</v>
      </c>
    </row>
    <row r="5240" spans="1:2">
      <c r="A5240">
        <v>6078043</v>
      </c>
      <c r="B5240" t="s">
        <v>726</v>
      </c>
    </row>
    <row r="5241" spans="1:2">
      <c r="A5241">
        <v>6078044</v>
      </c>
      <c r="B5241" t="s">
        <v>727</v>
      </c>
    </row>
    <row r="5242" spans="1:2">
      <c r="A5242">
        <v>6078045</v>
      </c>
      <c r="B5242" t="s">
        <v>728</v>
      </c>
    </row>
    <row r="5243" spans="1:2">
      <c r="A5243">
        <v>6078051</v>
      </c>
      <c r="B5243" t="s">
        <v>729</v>
      </c>
    </row>
    <row r="5244" spans="1:2">
      <c r="A5244">
        <v>6078052</v>
      </c>
      <c r="B5244" t="s">
        <v>730</v>
      </c>
    </row>
    <row r="5245" spans="1:2">
      <c r="A5245">
        <v>6078061</v>
      </c>
      <c r="B5245" t="s">
        <v>731</v>
      </c>
    </row>
    <row r="5246" spans="1:2">
      <c r="A5246">
        <v>6078062</v>
      </c>
      <c r="B5246" t="s">
        <v>732</v>
      </c>
    </row>
    <row r="5247" spans="1:2">
      <c r="A5247">
        <v>6078063</v>
      </c>
      <c r="B5247" t="s">
        <v>733</v>
      </c>
    </row>
    <row r="5248" spans="1:2">
      <c r="A5248">
        <v>6078064</v>
      </c>
      <c r="B5248" t="s">
        <v>734</v>
      </c>
    </row>
    <row r="5249" spans="1:2">
      <c r="A5249">
        <v>6078065</v>
      </c>
      <c r="B5249" t="s">
        <v>735</v>
      </c>
    </row>
    <row r="5250" spans="1:2">
      <c r="A5250">
        <v>6078066</v>
      </c>
      <c r="B5250" t="s">
        <v>736</v>
      </c>
    </row>
    <row r="5251" spans="1:2">
      <c r="A5251">
        <v>6078067</v>
      </c>
      <c r="B5251" t="s">
        <v>737</v>
      </c>
    </row>
    <row r="5252" spans="1:2">
      <c r="A5252">
        <v>6078068</v>
      </c>
      <c r="B5252" t="s">
        <v>738</v>
      </c>
    </row>
    <row r="5253" spans="1:2">
      <c r="A5253">
        <v>6078069</v>
      </c>
      <c r="B5253" t="s">
        <v>739</v>
      </c>
    </row>
    <row r="5254" spans="1:2">
      <c r="A5254">
        <v>6078071</v>
      </c>
      <c r="B5254" t="s">
        <v>740</v>
      </c>
    </row>
    <row r="5255" spans="1:2">
      <c r="A5255">
        <v>6078072</v>
      </c>
      <c r="B5255" t="s">
        <v>741</v>
      </c>
    </row>
    <row r="5256" spans="1:2">
      <c r="A5256">
        <v>6078073</v>
      </c>
      <c r="B5256" t="s">
        <v>742</v>
      </c>
    </row>
    <row r="5257" spans="1:2">
      <c r="A5257">
        <v>6078074</v>
      </c>
      <c r="B5257" t="s">
        <v>743</v>
      </c>
    </row>
    <row r="5258" spans="1:2">
      <c r="A5258">
        <v>6078075</v>
      </c>
      <c r="B5258" t="s">
        <v>744</v>
      </c>
    </row>
    <row r="5259" spans="1:2">
      <c r="A5259">
        <v>6078076</v>
      </c>
      <c r="B5259" t="s">
        <v>745</v>
      </c>
    </row>
    <row r="5260" spans="1:2">
      <c r="A5260">
        <v>6078077</v>
      </c>
      <c r="B5260" t="s">
        <v>746</v>
      </c>
    </row>
    <row r="5261" spans="1:2">
      <c r="A5261">
        <v>6078078</v>
      </c>
      <c r="B5261" t="s">
        <v>747</v>
      </c>
    </row>
    <row r="5262" spans="1:2">
      <c r="A5262">
        <v>6078079</v>
      </c>
      <c r="B5262" t="s">
        <v>748</v>
      </c>
    </row>
    <row r="5263" spans="1:2">
      <c r="A5263">
        <v>6078080</v>
      </c>
      <c r="B5263" t="s">
        <v>749</v>
      </c>
    </row>
    <row r="5264" spans="1:2">
      <c r="A5264">
        <v>6078081</v>
      </c>
      <c r="B5264" t="s">
        <v>750</v>
      </c>
    </row>
    <row r="5265" spans="1:2">
      <c r="A5265">
        <v>6078082</v>
      </c>
      <c r="B5265" t="s">
        <v>751</v>
      </c>
    </row>
    <row r="5266" spans="1:2">
      <c r="A5266">
        <v>6078083</v>
      </c>
      <c r="B5266" t="s">
        <v>752</v>
      </c>
    </row>
    <row r="5267" spans="1:2">
      <c r="A5267">
        <v>6078084</v>
      </c>
      <c r="B5267" t="s">
        <v>753</v>
      </c>
    </row>
    <row r="5268" spans="1:2">
      <c r="A5268">
        <v>6078085</v>
      </c>
      <c r="B5268" t="s">
        <v>754</v>
      </c>
    </row>
    <row r="5269" spans="1:2">
      <c r="A5269">
        <v>6078086</v>
      </c>
      <c r="B5269" t="s">
        <v>755</v>
      </c>
    </row>
    <row r="5270" spans="1:2">
      <c r="A5270">
        <v>6078087</v>
      </c>
      <c r="B5270" t="s">
        <v>756</v>
      </c>
    </row>
    <row r="5271" spans="1:2">
      <c r="A5271">
        <v>6078088</v>
      </c>
      <c r="B5271" t="s">
        <v>757</v>
      </c>
    </row>
    <row r="5272" spans="1:2">
      <c r="A5272">
        <v>6078089</v>
      </c>
      <c r="B5272" t="s">
        <v>758</v>
      </c>
    </row>
    <row r="5273" spans="1:2">
      <c r="A5273">
        <v>6078091</v>
      </c>
      <c r="B5273" t="s">
        <v>759</v>
      </c>
    </row>
    <row r="5274" spans="1:2">
      <c r="A5274">
        <v>6078101</v>
      </c>
      <c r="B5274" t="s">
        <v>760</v>
      </c>
    </row>
    <row r="5275" spans="1:2">
      <c r="A5275">
        <v>6078102</v>
      </c>
      <c r="B5275" t="s">
        <v>761</v>
      </c>
    </row>
    <row r="5276" spans="1:2">
      <c r="A5276">
        <v>6078103</v>
      </c>
      <c r="B5276" t="s">
        <v>762</v>
      </c>
    </row>
    <row r="5277" spans="1:2">
      <c r="A5277">
        <v>6078104</v>
      </c>
      <c r="B5277" t="s">
        <v>763</v>
      </c>
    </row>
    <row r="5278" spans="1:2">
      <c r="A5278">
        <v>6078105</v>
      </c>
      <c r="B5278" t="s">
        <v>764</v>
      </c>
    </row>
    <row r="5279" spans="1:2">
      <c r="A5279">
        <v>6078106</v>
      </c>
      <c r="B5279" t="s">
        <v>765</v>
      </c>
    </row>
    <row r="5280" spans="1:2">
      <c r="A5280">
        <v>6078107</v>
      </c>
      <c r="B5280" t="s">
        <v>766</v>
      </c>
    </row>
    <row r="5281" spans="1:2">
      <c r="A5281">
        <v>6078108</v>
      </c>
      <c r="B5281" t="s">
        <v>767</v>
      </c>
    </row>
    <row r="5282" spans="1:2">
      <c r="A5282">
        <v>6078109</v>
      </c>
      <c r="B5282" t="s">
        <v>768</v>
      </c>
    </row>
    <row r="5283" spans="1:2">
      <c r="A5283">
        <v>6078111</v>
      </c>
      <c r="B5283" t="s">
        <v>769</v>
      </c>
    </row>
    <row r="5284" spans="1:2">
      <c r="A5284">
        <v>6078112</v>
      </c>
      <c r="B5284" t="s">
        <v>770</v>
      </c>
    </row>
    <row r="5285" spans="1:2">
      <c r="A5285">
        <v>6078113</v>
      </c>
      <c r="B5285" t="s">
        <v>771</v>
      </c>
    </row>
    <row r="5286" spans="1:2">
      <c r="A5286">
        <v>6078114</v>
      </c>
      <c r="B5286" t="s">
        <v>772</v>
      </c>
    </row>
    <row r="5287" spans="1:2">
      <c r="A5287">
        <v>6078115</v>
      </c>
      <c r="B5287" t="s">
        <v>773</v>
      </c>
    </row>
    <row r="5288" spans="1:2">
      <c r="A5288">
        <v>6078116</v>
      </c>
      <c r="B5288" t="s">
        <v>774</v>
      </c>
    </row>
    <row r="5289" spans="1:2">
      <c r="A5289">
        <v>6078121</v>
      </c>
      <c r="B5289" t="s">
        <v>775</v>
      </c>
    </row>
    <row r="5290" spans="1:2">
      <c r="A5290">
        <v>6078122</v>
      </c>
      <c r="B5290" t="s">
        <v>776</v>
      </c>
    </row>
    <row r="5291" spans="1:2">
      <c r="A5291">
        <v>6078123</v>
      </c>
      <c r="B5291" t="s">
        <v>777</v>
      </c>
    </row>
    <row r="5292" spans="1:2">
      <c r="A5292">
        <v>6078124</v>
      </c>
      <c r="B5292" t="s">
        <v>778</v>
      </c>
    </row>
    <row r="5293" spans="1:2">
      <c r="A5293">
        <v>6078125</v>
      </c>
      <c r="B5293" t="s">
        <v>779</v>
      </c>
    </row>
    <row r="5294" spans="1:2">
      <c r="A5294">
        <v>6078126</v>
      </c>
      <c r="B5294" t="s">
        <v>780</v>
      </c>
    </row>
    <row r="5295" spans="1:2">
      <c r="A5295">
        <v>6078131</v>
      </c>
      <c r="B5295" t="s">
        <v>781</v>
      </c>
    </row>
    <row r="5296" spans="1:2">
      <c r="A5296">
        <v>6078132</v>
      </c>
      <c r="B5296" t="s">
        <v>782</v>
      </c>
    </row>
    <row r="5297" spans="1:2">
      <c r="A5297">
        <v>6078133</v>
      </c>
      <c r="B5297" t="s">
        <v>783</v>
      </c>
    </row>
    <row r="5298" spans="1:2">
      <c r="A5298">
        <v>6078134</v>
      </c>
      <c r="B5298" t="s">
        <v>784</v>
      </c>
    </row>
    <row r="5299" spans="1:2">
      <c r="A5299">
        <v>6078135</v>
      </c>
      <c r="B5299" t="s">
        <v>785</v>
      </c>
    </row>
    <row r="5300" spans="1:2">
      <c r="A5300">
        <v>6078136</v>
      </c>
      <c r="B5300" t="s">
        <v>786</v>
      </c>
    </row>
    <row r="5301" spans="1:2">
      <c r="A5301">
        <v>6078141</v>
      </c>
      <c r="B5301" t="s">
        <v>787</v>
      </c>
    </row>
    <row r="5302" spans="1:2">
      <c r="A5302">
        <v>6078142</v>
      </c>
      <c r="B5302" t="s">
        <v>788</v>
      </c>
    </row>
    <row r="5303" spans="1:2">
      <c r="A5303">
        <v>6078143</v>
      </c>
      <c r="B5303" t="s">
        <v>789</v>
      </c>
    </row>
    <row r="5304" spans="1:2">
      <c r="A5304">
        <v>6078144</v>
      </c>
      <c r="B5304" t="s">
        <v>790</v>
      </c>
    </row>
    <row r="5305" spans="1:2">
      <c r="A5305">
        <v>6078145</v>
      </c>
      <c r="B5305" t="s">
        <v>791</v>
      </c>
    </row>
    <row r="5306" spans="1:2">
      <c r="A5306">
        <v>6078146</v>
      </c>
      <c r="B5306" t="s">
        <v>792</v>
      </c>
    </row>
    <row r="5307" spans="1:2">
      <c r="A5307">
        <v>6078147</v>
      </c>
      <c r="B5307" t="s">
        <v>793</v>
      </c>
    </row>
    <row r="5308" spans="1:2">
      <c r="A5308">
        <v>6078151</v>
      </c>
      <c r="B5308" t="s">
        <v>794</v>
      </c>
    </row>
    <row r="5309" spans="1:2">
      <c r="A5309">
        <v>6078152</v>
      </c>
      <c r="B5309" t="s">
        <v>795</v>
      </c>
    </row>
    <row r="5310" spans="1:2">
      <c r="A5310">
        <v>6078153</v>
      </c>
      <c r="B5310" t="s">
        <v>796</v>
      </c>
    </row>
    <row r="5311" spans="1:2">
      <c r="A5311">
        <v>6078154</v>
      </c>
      <c r="B5311" t="s">
        <v>797</v>
      </c>
    </row>
    <row r="5312" spans="1:2">
      <c r="A5312">
        <v>6078155</v>
      </c>
      <c r="B5312" t="s">
        <v>798</v>
      </c>
    </row>
    <row r="5313" spans="1:2">
      <c r="A5313">
        <v>6078156</v>
      </c>
      <c r="B5313" t="s">
        <v>799</v>
      </c>
    </row>
    <row r="5314" spans="1:2">
      <c r="A5314">
        <v>6078160</v>
      </c>
      <c r="B5314" t="s">
        <v>800</v>
      </c>
    </row>
    <row r="5315" spans="1:2">
      <c r="A5315">
        <v>6078161</v>
      </c>
      <c r="B5315" t="s">
        <v>801</v>
      </c>
    </row>
    <row r="5316" spans="1:2">
      <c r="A5316">
        <v>6078162</v>
      </c>
      <c r="B5316" t="s">
        <v>802</v>
      </c>
    </row>
    <row r="5317" spans="1:2">
      <c r="A5317">
        <v>6078163</v>
      </c>
      <c r="B5317" t="s">
        <v>803</v>
      </c>
    </row>
    <row r="5318" spans="1:2">
      <c r="A5318">
        <v>6078164</v>
      </c>
      <c r="B5318" t="s">
        <v>804</v>
      </c>
    </row>
    <row r="5319" spans="1:2">
      <c r="A5319">
        <v>6078165</v>
      </c>
      <c r="B5319" t="s">
        <v>805</v>
      </c>
    </row>
    <row r="5320" spans="1:2">
      <c r="A5320">
        <v>6078166</v>
      </c>
      <c r="B5320" t="s">
        <v>806</v>
      </c>
    </row>
    <row r="5321" spans="1:2">
      <c r="A5321">
        <v>6078167</v>
      </c>
      <c r="B5321" t="s">
        <v>807</v>
      </c>
    </row>
    <row r="5322" spans="1:2">
      <c r="A5322">
        <v>6078168</v>
      </c>
      <c r="B5322" t="s">
        <v>808</v>
      </c>
    </row>
    <row r="5323" spans="1:2">
      <c r="A5323">
        <v>6078169</v>
      </c>
      <c r="B5323" t="s">
        <v>809</v>
      </c>
    </row>
    <row r="5324" spans="1:2">
      <c r="A5324">
        <v>6078170</v>
      </c>
      <c r="B5324" t="s">
        <v>810</v>
      </c>
    </row>
    <row r="5325" spans="1:2">
      <c r="A5325">
        <v>6078171</v>
      </c>
      <c r="B5325" t="s">
        <v>811</v>
      </c>
    </row>
    <row r="5326" spans="1:2">
      <c r="A5326">
        <v>6078172</v>
      </c>
      <c r="B5326" t="s">
        <v>812</v>
      </c>
    </row>
    <row r="5327" spans="1:2">
      <c r="A5327">
        <v>6078173</v>
      </c>
      <c r="B5327" t="s">
        <v>813</v>
      </c>
    </row>
    <row r="5328" spans="1:2">
      <c r="A5328">
        <v>6078174</v>
      </c>
      <c r="B5328" t="s">
        <v>814</v>
      </c>
    </row>
    <row r="5329" spans="1:2">
      <c r="A5329">
        <v>6078175</v>
      </c>
      <c r="B5329" t="s">
        <v>815</v>
      </c>
    </row>
    <row r="5330" spans="1:2">
      <c r="A5330">
        <v>6078176</v>
      </c>
      <c r="B5330" t="s">
        <v>816</v>
      </c>
    </row>
    <row r="5331" spans="1:2">
      <c r="A5331">
        <v>6078177</v>
      </c>
      <c r="B5331" t="s">
        <v>817</v>
      </c>
    </row>
    <row r="5332" spans="1:2">
      <c r="A5332">
        <v>6078178</v>
      </c>
      <c r="B5332" t="s">
        <v>818</v>
      </c>
    </row>
    <row r="5333" spans="1:2">
      <c r="A5333">
        <v>6078179</v>
      </c>
      <c r="B5333" t="s">
        <v>819</v>
      </c>
    </row>
    <row r="5334" spans="1:2">
      <c r="A5334">
        <v>6078181</v>
      </c>
      <c r="B5334" t="s">
        <v>820</v>
      </c>
    </row>
    <row r="5335" spans="1:2">
      <c r="A5335">
        <v>6078182</v>
      </c>
      <c r="B5335" t="s">
        <v>821</v>
      </c>
    </row>
    <row r="5336" spans="1:2">
      <c r="A5336">
        <v>6078183</v>
      </c>
      <c r="B5336" t="s">
        <v>822</v>
      </c>
    </row>
    <row r="5337" spans="1:2">
      <c r="A5337">
        <v>6078184</v>
      </c>
      <c r="B5337" t="s">
        <v>823</v>
      </c>
    </row>
    <row r="5338" spans="1:2">
      <c r="A5338">
        <v>6078185</v>
      </c>
      <c r="B5338" t="s">
        <v>824</v>
      </c>
    </row>
    <row r="5339" spans="1:2">
      <c r="A5339">
        <v>6078186</v>
      </c>
      <c r="B5339" t="s">
        <v>825</v>
      </c>
    </row>
    <row r="5340" spans="1:2">
      <c r="A5340">
        <v>6078187</v>
      </c>
      <c r="B5340" t="s">
        <v>826</v>
      </c>
    </row>
    <row r="5341" spans="1:2">
      <c r="A5341">
        <v>6078188</v>
      </c>
      <c r="B5341" t="s">
        <v>827</v>
      </c>
    </row>
    <row r="5342" spans="1:2">
      <c r="A5342">
        <v>6078189</v>
      </c>
      <c r="B5342" t="s">
        <v>828</v>
      </c>
    </row>
    <row r="5343" spans="1:2">
      <c r="A5343">
        <v>6078191</v>
      </c>
      <c r="B5343" t="s">
        <v>829</v>
      </c>
    </row>
    <row r="5344" spans="1:2">
      <c r="A5344">
        <v>6078192</v>
      </c>
      <c r="B5344" t="s">
        <v>830</v>
      </c>
    </row>
    <row r="5345" spans="1:2">
      <c r="A5345">
        <v>6078193</v>
      </c>
      <c r="B5345" t="s">
        <v>831</v>
      </c>
    </row>
    <row r="5346" spans="1:2">
      <c r="A5346">
        <v>6078194</v>
      </c>
      <c r="B5346" t="s">
        <v>832</v>
      </c>
    </row>
    <row r="5347" spans="1:2">
      <c r="A5347">
        <v>6078201</v>
      </c>
      <c r="B5347" t="s">
        <v>833</v>
      </c>
    </row>
    <row r="5348" spans="1:2">
      <c r="A5348">
        <v>6078202</v>
      </c>
      <c r="B5348" t="s">
        <v>834</v>
      </c>
    </row>
    <row r="5349" spans="1:2">
      <c r="A5349">
        <v>6078203</v>
      </c>
      <c r="B5349" t="s">
        <v>835</v>
      </c>
    </row>
    <row r="5350" spans="1:2">
      <c r="A5350">
        <v>6078204</v>
      </c>
      <c r="B5350" t="s">
        <v>836</v>
      </c>
    </row>
    <row r="5351" spans="1:2">
      <c r="A5351">
        <v>6078211</v>
      </c>
      <c r="B5351" t="s">
        <v>837</v>
      </c>
    </row>
    <row r="5352" spans="1:2">
      <c r="A5352">
        <v>6078212</v>
      </c>
      <c r="B5352" t="s">
        <v>838</v>
      </c>
    </row>
    <row r="5353" spans="1:2">
      <c r="A5353">
        <v>6078213</v>
      </c>
      <c r="B5353" t="s">
        <v>839</v>
      </c>
    </row>
    <row r="5354" spans="1:2">
      <c r="A5354">
        <v>6078214</v>
      </c>
      <c r="B5354" t="s">
        <v>840</v>
      </c>
    </row>
    <row r="5355" spans="1:2">
      <c r="A5355">
        <v>6078215</v>
      </c>
      <c r="B5355" t="s">
        <v>841</v>
      </c>
    </row>
    <row r="5356" spans="1:2">
      <c r="A5356">
        <v>6078216</v>
      </c>
      <c r="B5356" t="s">
        <v>842</v>
      </c>
    </row>
    <row r="5357" spans="1:2">
      <c r="A5357">
        <v>6078217</v>
      </c>
      <c r="B5357" t="s">
        <v>843</v>
      </c>
    </row>
    <row r="5358" spans="1:2">
      <c r="A5358">
        <v>6078218</v>
      </c>
      <c r="B5358" t="s">
        <v>844</v>
      </c>
    </row>
    <row r="5359" spans="1:2">
      <c r="A5359">
        <v>6078219</v>
      </c>
      <c r="B5359" t="s">
        <v>845</v>
      </c>
    </row>
    <row r="5360" spans="1:2">
      <c r="A5360">
        <v>6078221</v>
      </c>
      <c r="B5360" t="s">
        <v>846</v>
      </c>
    </row>
    <row r="5361" spans="1:2">
      <c r="A5361">
        <v>6078222</v>
      </c>
      <c r="B5361" t="s">
        <v>847</v>
      </c>
    </row>
    <row r="5362" spans="1:2">
      <c r="A5362">
        <v>6078223</v>
      </c>
      <c r="B5362" t="s">
        <v>848</v>
      </c>
    </row>
    <row r="5363" spans="1:2">
      <c r="A5363">
        <v>6078224</v>
      </c>
      <c r="B5363" t="s">
        <v>849</v>
      </c>
    </row>
    <row r="5364" spans="1:2">
      <c r="A5364">
        <v>6078225</v>
      </c>
      <c r="B5364" t="s">
        <v>850</v>
      </c>
    </row>
    <row r="5365" spans="1:2">
      <c r="A5365">
        <v>6078226</v>
      </c>
      <c r="B5365" t="s">
        <v>851</v>
      </c>
    </row>
    <row r="5366" spans="1:2">
      <c r="A5366">
        <v>6078227</v>
      </c>
      <c r="B5366" t="s">
        <v>852</v>
      </c>
    </row>
    <row r="5367" spans="1:2">
      <c r="A5367">
        <v>6078228</v>
      </c>
      <c r="B5367" t="s">
        <v>853</v>
      </c>
    </row>
    <row r="5368" spans="1:2">
      <c r="A5368">
        <v>6078229</v>
      </c>
      <c r="B5368" t="s">
        <v>854</v>
      </c>
    </row>
    <row r="5369" spans="1:2">
      <c r="A5369">
        <v>6078231</v>
      </c>
      <c r="B5369" t="s">
        <v>855</v>
      </c>
    </row>
    <row r="5370" spans="1:2">
      <c r="A5370">
        <v>6078232</v>
      </c>
      <c r="B5370" t="s">
        <v>856</v>
      </c>
    </row>
    <row r="5371" spans="1:2">
      <c r="A5371">
        <v>6078233</v>
      </c>
      <c r="B5371" t="s">
        <v>857</v>
      </c>
    </row>
    <row r="5372" spans="1:2">
      <c r="A5372">
        <v>6078234</v>
      </c>
      <c r="B5372" t="s">
        <v>858</v>
      </c>
    </row>
    <row r="5373" spans="1:2">
      <c r="A5373">
        <v>6078235</v>
      </c>
      <c r="B5373" t="s">
        <v>859</v>
      </c>
    </row>
    <row r="5374" spans="1:2">
      <c r="A5374">
        <v>6078236</v>
      </c>
      <c r="B5374" t="s">
        <v>860</v>
      </c>
    </row>
    <row r="5375" spans="1:2">
      <c r="A5375">
        <v>6078237</v>
      </c>
      <c r="B5375" t="s">
        <v>861</v>
      </c>
    </row>
    <row r="5376" spans="1:2">
      <c r="A5376">
        <v>6078238</v>
      </c>
      <c r="B5376" t="s">
        <v>862</v>
      </c>
    </row>
    <row r="5377" spans="1:2">
      <c r="A5377">
        <v>6078239</v>
      </c>
      <c r="B5377" t="s">
        <v>863</v>
      </c>
    </row>
    <row r="5378" spans="1:2">
      <c r="A5378">
        <v>6078241</v>
      </c>
      <c r="B5378" t="s">
        <v>864</v>
      </c>
    </row>
    <row r="5379" spans="1:2">
      <c r="A5379">
        <v>6078242</v>
      </c>
      <c r="B5379" t="s">
        <v>865</v>
      </c>
    </row>
    <row r="5380" spans="1:2">
      <c r="A5380">
        <v>6078251</v>
      </c>
      <c r="B5380" t="s">
        <v>866</v>
      </c>
    </row>
    <row r="5381" spans="1:2">
      <c r="A5381">
        <v>6078252</v>
      </c>
      <c r="B5381" t="s">
        <v>867</v>
      </c>
    </row>
    <row r="5382" spans="1:2">
      <c r="A5382">
        <v>6078253</v>
      </c>
      <c r="B5382" t="s">
        <v>868</v>
      </c>
    </row>
    <row r="5383" spans="1:2">
      <c r="A5383">
        <v>6078254</v>
      </c>
      <c r="B5383" t="s">
        <v>869</v>
      </c>
    </row>
    <row r="5384" spans="1:2">
      <c r="A5384">
        <v>6078255</v>
      </c>
      <c r="B5384" t="s">
        <v>870</v>
      </c>
    </row>
    <row r="5385" spans="1:2">
      <c r="A5385">
        <v>6078256</v>
      </c>
      <c r="B5385" t="s">
        <v>871</v>
      </c>
    </row>
    <row r="5386" spans="1:2">
      <c r="A5386">
        <v>6078257</v>
      </c>
      <c r="B5386" t="s">
        <v>872</v>
      </c>
    </row>
    <row r="5387" spans="1:2">
      <c r="A5387">
        <v>6078258</v>
      </c>
      <c r="B5387" t="s">
        <v>873</v>
      </c>
    </row>
    <row r="5388" spans="1:2">
      <c r="A5388">
        <v>6078259</v>
      </c>
      <c r="B5388" t="s">
        <v>874</v>
      </c>
    </row>
    <row r="5389" spans="1:2">
      <c r="A5389">
        <v>6078261</v>
      </c>
      <c r="B5389" t="s">
        <v>875</v>
      </c>
    </row>
    <row r="5390" spans="1:2">
      <c r="A5390">
        <v>6078301</v>
      </c>
      <c r="B5390" t="s">
        <v>876</v>
      </c>
    </row>
    <row r="5391" spans="1:2">
      <c r="A5391">
        <v>6078302</v>
      </c>
      <c r="B5391" t="s">
        <v>877</v>
      </c>
    </row>
    <row r="5392" spans="1:2">
      <c r="A5392">
        <v>6078303</v>
      </c>
      <c r="B5392" t="s">
        <v>878</v>
      </c>
    </row>
    <row r="5393" spans="1:2">
      <c r="A5393">
        <v>6078304</v>
      </c>
      <c r="B5393" t="s">
        <v>879</v>
      </c>
    </row>
    <row r="5394" spans="1:2">
      <c r="A5394">
        <v>6078305</v>
      </c>
      <c r="B5394" t="s">
        <v>880</v>
      </c>
    </row>
    <row r="5395" spans="1:2">
      <c r="A5395">
        <v>6078306</v>
      </c>
      <c r="B5395" t="s">
        <v>881</v>
      </c>
    </row>
    <row r="5396" spans="1:2">
      <c r="A5396">
        <v>6078307</v>
      </c>
      <c r="B5396" t="s">
        <v>882</v>
      </c>
    </row>
    <row r="5397" spans="1:2">
      <c r="A5397">
        <v>6078308</v>
      </c>
      <c r="B5397" t="s">
        <v>883</v>
      </c>
    </row>
    <row r="5398" spans="1:2">
      <c r="A5398">
        <v>6078309</v>
      </c>
      <c r="B5398" t="s">
        <v>884</v>
      </c>
    </row>
    <row r="5399" spans="1:2">
      <c r="A5399">
        <v>6078311</v>
      </c>
      <c r="B5399" t="s">
        <v>885</v>
      </c>
    </row>
    <row r="5400" spans="1:2">
      <c r="A5400">
        <v>6078321</v>
      </c>
      <c r="B5400" t="s">
        <v>886</v>
      </c>
    </row>
    <row r="5401" spans="1:2">
      <c r="A5401">
        <v>6078322</v>
      </c>
      <c r="B5401" t="s">
        <v>887</v>
      </c>
    </row>
    <row r="5402" spans="1:2">
      <c r="A5402">
        <v>6078323</v>
      </c>
      <c r="B5402" t="s">
        <v>888</v>
      </c>
    </row>
    <row r="5403" spans="1:2">
      <c r="A5403">
        <v>6078324</v>
      </c>
      <c r="B5403" t="s">
        <v>889</v>
      </c>
    </row>
    <row r="5404" spans="1:2">
      <c r="A5404">
        <v>6078325</v>
      </c>
      <c r="B5404" t="s">
        <v>890</v>
      </c>
    </row>
    <row r="5405" spans="1:2">
      <c r="A5405">
        <v>6078326</v>
      </c>
      <c r="B5405" t="s">
        <v>891</v>
      </c>
    </row>
    <row r="5406" spans="1:2">
      <c r="A5406">
        <v>6078327</v>
      </c>
      <c r="B5406" t="s">
        <v>892</v>
      </c>
    </row>
    <row r="5407" spans="1:2">
      <c r="A5407">
        <v>6078328</v>
      </c>
      <c r="B5407" t="s">
        <v>893</v>
      </c>
    </row>
    <row r="5408" spans="1:2">
      <c r="A5408">
        <v>6078329</v>
      </c>
      <c r="B5408" t="s">
        <v>894</v>
      </c>
    </row>
    <row r="5409" spans="1:2">
      <c r="A5409">
        <v>6078331</v>
      </c>
      <c r="B5409" t="s">
        <v>895</v>
      </c>
    </row>
    <row r="5410" spans="1:2">
      <c r="A5410">
        <v>6078332</v>
      </c>
      <c r="B5410" t="s">
        <v>896</v>
      </c>
    </row>
    <row r="5411" spans="1:2">
      <c r="A5411">
        <v>6078333</v>
      </c>
      <c r="B5411" t="s">
        <v>897</v>
      </c>
    </row>
    <row r="5412" spans="1:2">
      <c r="A5412">
        <v>6078334</v>
      </c>
      <c r="B5412" t="s">
        <v>898</v>
      </c>
    </row>
    <row r="5413" spans="1:2">
      <c r="A5413">
        <v>6078335</v>
      </c>
      <c r="B5413" t="s">
        <v>899</v>
      </c>
    </row>
    <row r="5414" spans="1:2">
      <c r="A5414">
        <v>6078336</v>
      </c>
      <c r="B5414" t="s">
        <v>900</v>
      </c>
    </row>
    <row r="5415" spans="1:2">
      <c r="A5415">
        <v>6078337</v>
      </c>
      <c r="B5415" t="s">
        <v>901</v>
      </c>
    </row>
    <row r="5416" spans="1:2">
      <c r="A5416">
        <v>6078341</v>
      </c>
      <c r="B5416" t="s">
        <v>902</v>
      </c>
    </row>
    <row r="5417" spans="1:2">
      <c r="A5417">
        <v>6078342</v>
      </c>
      <c r="B5417" t="s">
        <v>903</v>
      </c>
    </row>
    <row r="5418" spans="1:2">
      <c r="A5418">
        <v>6078343</v>
      </c>
      <c r="B5418" t="s">
        <v>904</v>
      </c>
    </row>
    <row r="5419" spans="1:2">
      <c r="A5419">
        <v>6078344</v>
      </c>
      <c r="B5419" t="s">
        <v>905</v>
      </c>
    </row>
    <row r="5420" spans="1:2">
      <c r="A5420">
        <v>6078345</v>
      </c>
      <c r="B5420" t="s">
        <v>906</v>
      </c>
    </row>
    <row r="5421" spans="1:2">
      <c r="A5421">
        <v>6078346</v>
      </c>
      <c r="B5421" t="s">
        <v>907</v>
      </c>
    </row>
    <row r="5422" spans="1:2">
      <c r="A5422">
        <v>6078347</v>
      </c>
      <c r="B5422" t="s">
        <v>908</v>
      </c>
    </row>
    <row r="5423" spans="1:2">
      <c r="A5423">
        <v>6078348</v>
      </c>
      <c r="B5423" t="s">
        <v>909</v>
      </c>
    </row>
    <row r="5424" spans="1:2">
      <c r="A5424">
        <v>6078351</v>
      </c>
      <c r="B5424" t="s">
        <v>910</v>
      </c>
    </row>
    <row r="5425" spans="1:2">
      <c r="A5425">
        <v>6078352</v>
      </c>
      <c r="B5425" t="s">
        <v>911</v>
      </c>
    </row>
    <row r="5426" spans="1:2">
      <c r="A5426">
        <v>6078353</v>
      </c>
      <c r="B5426" t="s">
        <v>912</v>
      </c>
    </row>
    <row r="5427" spans="1:2">
      <c r="A5427">
        <v>6078354</v>
      </c>
      <c r="B5427" t="s">
        <v>913</v>
      </c>
    </row>
    <row r="5428" spans="1:2">
      <c r="A5428">
        <v>6078355</v>
      </c>
      <c r="B5428" t="s">
        <v>914</v>
      </c>
    </row>
    <row r="5429" spans="1:2">
      <c r="A5429">
        <v>6078356</v>
      </c>
      <c r="B5429" t="s">
        <v>915</v>
      </c>
    </row>
    <row r="5430" spans="1:2">
      <c r="A5430">
        <v>6078357</v>
      </c>
      <c r="B5430" t="s">
        <v>916</v>
      </c>
    </row>
    <row r="5431" spans="1:2">
      <c r="A5431">
        <v>6078358</v>
      </c>
      <c r="B5431" t="s">
        <v>917</v>
      </c>
    </row>
    <row r="5432" spans="1:2">
      <c r="A5432">
        <v>6078401</v>
      </c>
      <c r="B5432" t="s">
        <v>918</v>
      </c>
    </row>
    <row r="5433" spans="1:2">
      <c r="A5433">
        <v>6078402</v>
      </c>
      <c r="B5433" t="s">
        <v>919</v>
      </c>
    </row>
    <row r="5434" spans="1:2">
      <c r="A5434">
        <v>6078403</v>
      </c>
      <c r="B5434" t="s">
        <v>920</v>
      </c>
    </row>
    <row r="5435" spans="1:2">
      <c r="A5435">
        <v>6078404</v>
      </c>
      <c r="B5435" t="s">
        <v>921</v>
      </c>
    </row>
    <row r="5436" spans="1:2">
      <c r="A5436">
        <v>6078405</v>
      </c>
      <c r="B5436" t="s">
        <v>922</v>
      </c>
    </row>
    <row r="5437" spans="1:2">
      <c r="A5437">
        <v>6078406</v>
      </c>
      <c r="B5437" t="s">
        <v>923</v>
      </c>
    </row>
    <row r="5438" spans="1:2">
      <c r="A5438">
        <v>6078407</v>
      </c>
      <c r="B5438" t="s">
        <v>924</v>
      </c>
    </row>
    <row r="5439" spans="1:2">
      <c r="A5439">
        <v>6078408</v>
      </c>
      <c r="B5439" t="s">
        <v>925</v>
      </c>
    </row>
    <row r="5440" spans="1:2">
      <c r="A5440">
        <v>6078409</v>
      </c>
      <c r="B5440" t="s">
        <v>926</v>
      </c>
    </row>
    <row r="5441" spans="1:2">
      <c r="A5441">
        <v>6078411</v>
      </c>
      <c r="B5441" t="s">
        <v>927</v>
      </c>
    </row>
    <row r="5442" spans="1:2">
      <c r="A5442">
        <v>6078412</v>
      </c>
      <c r="B5442" t="s">
        <v>928</v>
      </c>
    </row>
    <row r="5443" spans="1:2">
      <c r="A5443">
        <v>6078413</v>
      </c>
      <c r="B5443" t="s">
        <v>929</v>
      </c>
    </row>
    <row r="5444" spans="1:2">
      <c r="A5444">
        <v>6078414</v>
      </c>
      <c r="B5444" t="s">
        <v>930</v>
      </c>
    </row>
    <row r="5445" spans="1:2">
      <c r="A5445">
        <v>6078415</v>
      </c>
      <c r="B5445" t="s">
        <v>931</v>
      </c>
    </row>
    <row r="5446" spans="1:2">
      <c r="A5446">
        <v>6078416</v>
      </c>
      <c r="B5446" t="s">
        <v>932</v>
      </c>
    </row>
    <row r="5447" spans="1:2">
      <c r="A5447">
        <v>6078417</v>
      </c>
      <c r="B5447" t="s">
        <v>933</v>
      </c>
    </row>
    <row r="5448" spans="1:2">
      <c r="A5448">
        <v>6078418</v>
      </c>
      <c r="B5448" t="s">
        <v>934</v>
      </c>
    </row>
    <row r="5449" spans="1:2">
      <c r="A5449">
        <v>6078419</v>
      </c>
      <c r="B5449" t="s">
        <v>935</v>
      </c>
    </row>
    <row r="5450" spans="1:2">
      <c r="A5450">
        <v>6078421</v>
      </c>
      <c r="B5450" t="s">
        <v>936</v>
      </c>
    </row>
    <row r="5451" spans="1:2">
      <c r="A5451">
        <v>6078422</v>
      </c>
      <c r="B5451" t="s">
        <v>937</v>
      </c>
    </row>
    <row r="5452" spans="1:2">
      <c r="A5452">
        <v>6078423</v>
      </c>
      <c r="B5452" t="s">
        <v>938</v>
      </c>
    </row>
    <row r="5453" spans="1:2">
      <c r="A5453">
        <v>6078424</v>
      </c>
      <c r="B5453" t="s">
        <v>939</v>
      </c>
    </row>
    <row r="5454" spans="1:2">
      <c r="A5454">
        <v>6078425</v>
      </c>
      <c r="B5454" t="s">
        <v>940</v>
      </c>
    </row>
    <row r="5455" spans="1:2">
      <c r="A5455">
        <v>6078426</v>
      </c>
      <c r="B5455" t="s">
        <v>941</v>
      </c>
    </row>
    <row r="5456" spans="1:2">
      <c r="A5456">
        <v>6078427</v>
      </c>
      <c r="B5456" t="s">
        <v>942</v>
      </c>
    </row>
    <row r="5457" spans="1:2">
      <c r="A5457">
        <v>6078428</v>
      </c>
      <c r="B5457" t="s">
        <v>943</v>
      </c>
    </row>
    <row r="5458" spans="1:2">
      <c r="A5458">
        <v>6078429</v>
      </c>
      <c r="B5458" t="s">
        <v>944</v>
      </c>
    </row>
    <row r="5459" spans="1:2">
      <c r="A5459">
        <v>6078431</v>
      </c>
      <c r="B5459" t="s">
        <v>945</v>
      </c>
    </row>
    <row r="5460" spans="1:2">
      <c r="A5460">
        <v>6078432</v>
      </c>
      <c r="B5460" t="s">
        <v>946</v>
      </c>
    </row>
    <row r="5461" spans="1:2">
      <c r="A5461">
        <v>6078433</v>
      </c>
      <c r="B5461" t="s">
        <v>947</v>
      </c>
    </row>
    <row r="5462" spans="1:2">
      <c r="A5462">
        <v>6078441</v>
      </c>
      <c r="B5462" t="s">
        <v>948</v>
      </c>
    </row>
    <row r="5463" spans="1:2">
      <c r="A5463">
        <v>6078442</v>
      </c>
      <c r="B5463" t="s">
        <v>949</v>
      </c>
    </row>
    <row r="5464" spans="1:2">
      <c r="A5464">
        <v>6078443</v>
      </c>
      <c r="B5464" t="s">
        <v>950</v>
      </c>
    </row>
    <row r="5465" spans="1:2">
      <c r="A5465">
        <v>6078451</v>
      </c>
      <c r="B5465" t="s">
        <v>951</v>
      </c>
    </row>
    <row r="5466" spans="1:2">
      <c r="A5466">
        <v>6078452</v>
      </c>
      <c r="B5466" t="s">
        <v>952</v>
      </c>
    </row>
    <row r="5467" spans="1:2">
      <c r="A5467">
        <v>6078453</v>
      </c>
      <c r="B5467" t="s">
        <v>953</v>
      </c>
    </row>
    <row r="5468" spans="1:2">
      <c r="A5468">
        <v>6078454</v>
      </c>
      <c r="B5468" t="s">
        <v>954</v>
      </c>
    </row>
    <row r="5469" spans="1:2">
      <c r="A5469">
        <v>6078455</v>
      </c>
      <c r="B5469" t="s">
        <v>955</v>
      </c>
    </row>
    <row r="5470" spans="1:2">
      <c r="A5470">
        <v>6078456</v>
      </c>
      <c r="B5470" t="s">
        <v>956</v>
      </c>
    </row>
    <row r="5471" spans="1:2">
      <c r="A5471">
        <v>6078461</v>
      </c>
      <c r="B5471" t="s">
        <v>957</v>
      </c>
    </row>
    <row r="5472" spans="1:2">
      <c r="A5472">
        <v>6078462</v>
      </c>
      <c r="B5472" t="s">
        <v>958</v>
      </c>
    </row>
    <row r="5473" spans="1:2">
      <c r="A5473">
        <v>6078463</v>
      </c>
      <c r="B5473" t="s">
        <v>959</v>
      </c>
    </row>
    <row r="5474" spans="1:2">
      <c r="A5474">
        <v>6078464</v>
      </c>
      <c r="B5474" t="s">
        <v>960</v>
      </c>
    </row>
    <row r="5475" spans="1:2">
      <c r="A5475">
        <v>6078465</v>
      </c>
      <c r="B5475" t="s">
        <v>961</v>
      </c>
    </row>
    <row r="5476" spans="1:2">
      <c r="A5476">
        <v>6078466</v>
      </c>
      <c r="B5476" t="s">
        <v>962</v>
      </c>
    </row>
    <row r="5477" spans="1:2">
      <c r="A5477">
        <v>6078471</v>
      </c>
      <c r="B5477" t="s">
        <v>963</v>
      </c>
    </row>
    <row r="5478" spans="1:2">
      <c r="A5478">
        <v>6078472</v>
      </c>
      <c r="B5478" t="s">
        <v>964</v>
      </c>
    </row>
    <row r="5479" spans="1:2">
      <c r="A5479">
        <v>6078473</v>
      </c>
      <c r="B5479" t="s">
        <v>965</v>
      </c>
    </row>
    <row r="5480" spans="1:2">
      <c r="A5480">
        <v>6078474</v>
      </c>
      <c r="B5480" t="s">
        <v>966</v>
      </c>
    </row>
    <row r="5481" spans="1:2">
      <c r="A5481">
        <v>6078475</v>
      </c>
      <c r="B5481" t="s">
        <v>967</v>
      </c>
    </row>
    <row r="5482" spans="1:2">
      <c r="A5482">
        <v>6078476</v>
      </c>
      <c r="B5482" t="s">
        <v>968</v>
      </c>
    </row>
    <row r="5483" spans="1:2">
      <c r="A5483">
        <v>6078481</v>
      </c>
      <c r="B5483" t="s">
        <v>969</v>
      </c>
    </row>
    <row r="5484" spans="1:2">
      <c r="A5484">
        <v>6078482</v>
      </c>
      <c r="B5484" t="s">
        <v>970</v>
      </c>
    </row>
    <row r="5485" spans="1:2">
      <c r="A5485">
        <v>6078483</v>
      </c>
      <c r="B5485" t="s">
        <v>971</v>
      </c>
    </row>
    <row r="5486" spans="1:2">
      <c r="A5486">
        <v>6078484</v>
      </c>
      <c r="B5486" t="s">
        <v>972</v>
      </c>
    </row>
    <row r="5487" spans="1:2">
      <c r="A5487">
        <v>6078485</v>
      </c>
      <c r="B5487" t="s">
        <v>973</v>
      </c>
    </row>
    <row r="5488" spans="1:2">
      <c r="A5488">
        <v>6078491</v>
      </c>
      <c r="B5488" t="s">
        <v>974</v>
      </c>
    </row>
    <row r="5489" spans="1:2">
      <c r="A5489">
        <v>6078492</v>
      </c>
      <c r="B5489" t="s">
        <v>975</v>
      </c>
    </row>
    <row r="5490" spans="1:2">
      <c r="A5490">
        <v>6078493</v>
      </c>
      <c r="B5490" t="s">
        <v>976</v>
      </c>
    </row>
    <row r="5491" spans="1:2">
      <c r="A5491">
        <v>6078494</v>
      </c>
      <c r="B5491" t="s">
        <v>977</v>
      </c>
    </row>
    <row r="5492" spans="1:2">
      <c r="A5492">
        <v>6078495</v>
      </c>
      <c r="B5492" t="s">
        <v>978</v>
      </c>
    </row>
    <row r="5493" spans="1:2">
      <c r="A5493">
        <v>6078496</v>
      </c>
      <c r="B5493" t="s">
        <v>979</v>
      </c>
    </row>
    <row r="5494" spans="1:2">
      <c r="A5494">
        <v>6078497</v>
      </c>
      <c r="B5494" t="s">
        <v>980</v>
      </c>
    </row>
    <row r="5495" spans="1:2">
      <c r="A5495">
        <v>6078498</v>
      </c>
      <c r="B5495" t="s">
        <v>981</v>
      </c>
    </row>
    <row r="5496" spans="1:2">
      <c r="A5496">
        <v>6100000</v>
      </c>
      <c r="B5496" t="s">
        <v>982</v>
      </c>
    </row>
    <row r="5497" spans="1:2">
      <c r="A5497">
        <v>6100100</v>
      </c>
      <c r="B5497" t="s">
        <v>983</v>
      </c>
    </row>
    <row r="5498" spans="1:2">
      <c r="A5498">
        <v>6100101</v>
      </c>
      <c r="B5498" t="s">
        <v>984</v>
      </c>
    </row>
    <row r="5499" spans="1:2">
      <c r="A5499">
        <v>6100102</v>
      </c>
      <c r="B5499" t="s">
        <v>985</v>
      </c>
    </row>
    <row r="5500" spans="1:2">
      <c r="A5500">
        <v>6100103</v>
      </c>
      <c r="B5500" t="s">
        <v>986</v>
      </c>
    </row>
    <row r="5501" spans="1:2">
      <c r="A5501">
        <v>6100111</v>
      </c>
      <c r="B5501" t="s">
        <v>4654</v>
      </c>
    </row>
    <row r="5502" spans="1:2">
      <c r="A5502">
        <v>6100112</v>
      </c>
      <c r="B5502" t="s">
        <v>4655</v>
      </c>
    </row>
    <row r="5503" spans="1:2">
      <c r="A5503">
        <v>6100113</v>
      </c>
      <c r="B5503" t="s">
        <v>4656</v>
      </c>
    </row>
    <row r="5504" spans="1:2">
      <c r="A5504">
        <v>6100114</v>
      </c>
      <c r="B5504" t="s">
        <v>4657</v>
      </c>
    </row>
    <row r="5505" spans="1:2">
      <c r="A5505">
        <v>6100115</v>
      </c>
      <c r="B5505" t="s">
        <v>4658</v>
      </c>
    </row>
    <row r="5506" spans="1:2">
      <c r="A5506">
        <v>6100116</v>
      </c>
      <c r="B5506" t="s">
        <v>4659</v>
      </c>
    </row>
    <row r="5507" spans="1:2">
      <c r="A5507">
        <v>6100117</v>
      </c>
      <c r="B5507" t="s">
        <v>4660</v>
      </c>
    </row>
    <row r="5508" spans="1:2">
      <c r="A5508">
        <v>6100118</v>
      </c>
      <c r="B5508" t="s">
        <v>4661</v>
      </c>
    </row>
    <row r="5509" spans="1:2">
      <c r="A5509">
        <v>6100121</v>
      </c>
      <c r="B5509" t="s">
        <v>4662</v>
      </c>
    </row>
    <row r="5510" spans="1:2">
      <c r="A5510">
        <v>6100200</v>
      </c>
      <c r="B5510" t="s">
        <v>4663</v>
      </c>
    </row>
    <row r="5511" spans="1:2">
      <c r="A5511">
        <v>6100201</v>
      </c>
      <c r="B5511" t="s">
        <v>4664</v>
      </c>
    </row>
    <row r="5512" spans="1:2">
      <c r="A5512">
        <v>6100202</v>
      </c>
      <c r="B5512" t="s">
        <v>4665</v>
      </c>
    </row>
    <row r="5513" spans="1:2">
      <c r="A5513">
        <v>6100211</v>
      </c>
      <c r="B5513" t="s">
        <v>4666</v>
      </c>
    </row>
    <row r="5514" spans="1:2">
      <c r="A5514">
        <v>6100221</v>
      </c>
      <c r="B5514" t="s">
        <v>4667</v>
      </c>
    </row>
    <row r="5515" spans="1:2">
      <c r="A5515">
        <v>6100231</v>
      </c>
      <c r="B5515" t="s">
        <v>4668</v>
      </c>
    </row>
    <row r="5516" spans="1:2">
      <c r="A5516">
        <v>6100241</v>
      </c>
      <c r="B5516" t="s">
        <v>4669</v>
      </c>
    </row>
    <row r="5517" spans="1:2">
      <c r="A5517">
        <v>6100251</v>
      </c>
      <c r="B5517" t="s">
        <v>4670</v>
      </c>
    </row>
    <row r="5518" spans="1:2">
      <c r="A5518">
        <v>6100252</v>
      </c>
      <c r="B5518" t="s">
        <v>4671</v>
      </c>
    </row>
    <row r="5519" spans="1:2">
      <c r="A5519">
        <v>6100253</v>
      </c>
      <c r="B5519" t="s">
        <v>4672</v>
      </c>
    </row>
    <row r="5520" spans="1:2">
      <c r="A5520">
        <v>6100254</v>
      </c>
      <c r="B5520" t="s">
        <v>4673</v>
      </c>
    </row>
    <row r="5521" spans="1:2">
      <c r="A5521">
        <v>6100255</v>
      </c>
      <c r="B5521" t="s">
        <v>4674</v>
      </c>
    </row>
    <row r="5522" spans="1:2">
      <c r="A5522">
        <v>6100261</v>
      </c>
      <c r="B5522" t="s">
        <v>4675</v>
      </c>
    </row>
    <row r="5523" spans="1:2">
      <c r="A5523">
        <v>6100300</v>
      </c>
      <c r="B5523" t="s">
        <v>4676</v>
      </c>
    </row>
    <row r="5524" spans="1:2">
      <c r="A5524">
        <v>6100300</v>
      </c>
      <c r="B5524" t="s">
        <v>4677</v>
      </c>
    </row>
    <row r="5525" spans="1:2">
      <c r="A5525">
        <v>6100301</v>
      </c>
      <c r="B5525" t="s">
        <v>4678</v>
      </c>
    </row>
    <row r="5526" spans="1:2">
      <c r="A5526">
        <v>6100302</v>
      </c>
      <c r="B5526" t="s">
        <v>4679</v>
      </c>
    </row>
    <row r="5527" spans="1:2">
      <c r="A5527">
        <v>6100303</v>
      </c>
      <c r="B5527" t="s">
        <v>4680</v>
      </c>
    </row>
    <row r="5528" spans="1:2">
      <c r="A5528">
        <v>6100311</v>
      </c>
      <c r="B5528" t="s">
        <v>4681</v>
      </c>
    </row>
    <row r="5529" spans="1:2">
      <c r="A5529">
        <v>6100312</v>
      </c>
      <c r="B5529" t="s">
        <v>4682</v>
      </c>
    </row>
    <row r="5530" spans="1:2">
      <c r="A5530">
        <v>6100313</v>
      </c>
      <c r="B5530" t="s">
        <v>4683</v>
      </c>
    </row>
    <row r="5531" spans="1:2">
      <c r="A5531">
        <v>6100314</v>
      </c>
      <c r="B5531" t="s">
        <v>4684</v>
      </c>
    </row>
    <row r="5532" spans="1:2">
      <c r="A5532">
        <v>6100321</v>
      </c>
      <c r="B5532" t="s">
        <v>4685</v>
      </c>
    </row>
    <row r="5533" spans="1:2">
      <c r="A5533">
        <v>6100322</v>
      </c>
      <c r="B5533" t="s">
        <v>4686</v>
      </c>
    </row>
    <row r="5534" spans="1:2">
      <c r="A5534">
        <v>6100323</v>
      </c>
      <c r="B5534" t="s">
        <v>4687</v>
      </c>
    </row>
    <row r="5535" spans="1:2">
      <c r="A5535">
        <v>6100324</v>
      </c>
      <c r="B5535" t="s">
        <v>4688</v>
      </c>
    </row>
    <row r="5536" spans="1:2">
      <c r="A5536">
        <v>6100325</v>
      </c>
      <c r="B5536" t="s">
        <v>4689</v>
      </c>
    </row>
    <row r="5537" spans="1:2">
      <c r="A5537">
        <v>6100326</v>
      </c>
      <c r="B5537" t="s">
        <v>4690</v>
      </c>
    </row>
    <row r="5538" spans="1:2">
      <c r="A5538">
        <v>6100331</v>
      </c>
      <c r="B5538" t="s">
        <v>4691</v>
      </c>
    </row>
    <row r="5539" spans="1:2">
      <c r="A5539">
        <v>6100332</v>
      </c>
      <c r="B5539" t="s">
        <v>4692</v>
      </c>
    </row>
    <row r="5540" spans="1:2">
      <c r="A5540">
        <v>6100333</v>
      </c>
      <c r="B5540" t="s">
        <v>4693</v>
      </c>
    </row>
    <row r="5541" spans="1:2">
      <c r="A5541">
        <v>6100334</v>
      </c>
      <c r="B5541" t="s">
        <v>4694</v>
      </c>
    </row>
    <row r="5542" spans="1:2">
      <c r="A5542">
        <v>6100341</v>
      </c>
      <c r="B5542" t="s">
        <v>4695</v>
      </c>
    </row>
    <row r="5543" spans="1:2">
      <c r="A5543">
        <v>6100342</v>
      </c>
      <c r="B5543" t="s">
        <v>4696</v>
      </c>
    </row>
    <row r="5544" spans="1:2">
      <c r="A5544">
        <v>6100343</v>
      </c>
      <c r="B5544" t="s">
        <v>4697</v>
      </c>
    </row>
    <row r="5545" spans="1:2">
      <c r="A5545">
        <v>6100351</v>
      </c>
      <c r="B5545" t="s">
        <v>4698</v>
      </c>
    </row>
    <row r="5546" spans="1:2">
      <c r="A5546">
        <v>6100352</v>
      </c>
      <c r="B5546" t="s">
        <v>4699</v>
      </c>
    </row>
    <row r="5547" spans="1:2">
      <c r="A5547">
        <v>6100353</v>
      </c>
      <c r="B5547" t="s">
        <v>4700</v>
      </c>
    </row>
    <row r="5548" spans="1:2">
      <c r="A5548">
        <v>6100354</v>
      </c>
      <c r="B5548" t="s">
        <v>4701</v>
      </c>
    </row>
    <row r="5549" spans="1:2">
      <c r="A5549">
        <v>6100355</v>
      </c>
      <c r="B5549" t="s">
        <v>4702</v>
      </c>
    </row>
    <row r="5550" spans="1:2">
      <c r="A5550">
        <v>6100356</v>
      </c>
      <c r="B5550" t="s">
        <v>4703</v>
      </c>
    </row>
    <row r="5551" spans="1:2">
      <c r="A5551">
        <v>6100357</v>
      </c>
      <c r="B5551" t="s">
        <v>4704</v>
      </c>
    </row>
    <row r="5552" spans="1:2">
      <c r="A5552">
        <v>6100361</v>
      </c>
      <c r="B5552" t="s">
        <v>4705</v>
      </c>
    </row>
    <row r="5553" spans="1:2">
      <c r="A5553">
        <v>6100362</v>
      </c>
      <c r="B5553" t="s">
        <v>4706</v>
      </c>
    </row>
    <row r="5554" spans="1:2">
      <c r="A5554">
        <v>6101101</v>
      </c>
      <c r="B5554" t="s">
        <v>4707</v>
      </c>
    </row>
    <row r="5555" spans="1:2">
      <c r="A5555">
        <v>6101102</v>
      </c>
      <c r="B5555" t="s">
        <v>4708</v>
      </c>
    </row>
    <row r="5556" spans="1:2">
      <c r="A5556">
        <v>6101103</v>
      </c>
      <c r="B5556" t="s">
        <v>4709</v>
      </c>
    </row>
    <row r="5557" spans="1:2">
      <c r="A5557">
        <v>6101104</v>
      </c>
      <c r="B5557" t="s">
        <v>4710</v>
      </c>
    </row>
    <row r="5558" spans="1:2">
      <c r="A5558">
        <v>6101105</v>
      </c>
      <c r="B5558" t="s">
        <v>4711</v>
      </c>
    </row>
    <row r="5559" spans="1:2">
      <c r="A5559">
        <v>6101106</v>
      </c>
      <c r="B5559" t="s">
        <v>4712</v>
      </c>
    </row>
    <row r="5560" spans="1:2">
      <c r="A5560">
        <v>6101111</v>
      </c>
      <c r="B5560" t="s">
        <v>4713</v>
      </c>
    </row>
    <row r="5561" spans="1:2">
      <c r="A5561">
        <v>6101112</v>
      </c>
      <c r="B5561" t="s">
        <v>4714</v>
      </c>
    </row>
    <row r="5562" spans="1:2">
      <c r="A5562">
        <v>6101113</v>
      </c>
      <c r="B5562" t="s">
        <v>4715</v>
      </c>
    </row>
    <row r="5563" spans="1:2">
      <c r="A5563">
        <v>6101121</v>
      </c>
      <c r="B5563" t="s">
        <v>4716</v>
      </c>
    </row>
    <row r="5564" spans="1:2">
      <c r="A5564">
        <v>6101122</v>
      </c>
      <c r="B5564" t="s">
        <v>4717</v>
      </c>
    </row>
    <row r="5565" spans="1:2">
      <c r="A5565">
        <v>6101123</v>
      </c>
      <c r="B5565" t="s">
        <v>4718</v>
      </c>
    </row>
    <row r="5566" spans="1:2">
      <c r="A5566">
        <v>6101124</v>
      </c>
      <c r="B5566" t="s">
        <v>4719</v>
      </c>
    </row>
    <row r="5567" spans="1:2">
      <c r="A5567">
        <v>6101125</v>
      </c>
      <c r="B5567" t="s">
        <v>4720</v>
      </c>
    </row>
    <row r="5568" spans="1:2">
      <c r="A5568">
        <v>6101126</v>
      </c>
      <c r="B5568" t="s">
        <v>4721</v>
      </c>
    </row>
    <row r="5569" spans="1:2">
      <c r="A5569">
        <v>6101127</v>
      </c>
      <c r="B5569" t="s">
        <v>4722</v>
      </c>
    </row>
    <row r="5570" spans="1:2">
      <c r="A5570">
        <v>6101128</v>
      </c>
      <c r="B5570" t="s">
        <v>4723</v>
      </c>
    </row>
    <row r="5571" spans="1:2">
      <c r="A5571">
        <v>6101131</v>
      </c>
      <c r="B5571" t="s">
        <v>4724</v>
      </c>
    </row>
    <row r="5572" spans="1:2">
      <c r="A5572">
        <v>6101132</v>
      </c>
      <c r="B5572" t="s">
        <v>4725</v>
      </c>
    </row>
    <row r="5573" spans="1:2">
      <c r="A5573">
        <v>6101133</v>
      </c>
      <c r="B5573" t="s">
        <v>4726</v>
      </c>
    </row>
    <row r="5574" spans="1:2">
      <c r="A5574">
        <v>6101134</v>
      </c>
      <c r="B5574" t="s">
        <v>4727</v>
      </c>
    </row>
    <row r="5575" spans="1:2">
      <c r="A5575">
        <v>6101135</v>
      </c>
      <c r="B5575" t="s">
        <v>4728</v>
      </c>
    </row>
    <row r="5576" spans="1:2">
      <c r="A5576">
        <v>6101136</v>
      </c>
      <c r="B5576" t="s">
        <v>4729</v>
      </c>
    </row>
    <row r="5577" spans="1:2">
      <c r="A5577">
        <v>6101141</v>
      </c>
      <c r="B5577" t="s">
        <v>4730</v>
      </c>
    </row>
    <row r="5578" spans="1:2">
      <c r="A5578">
        <v>6101142</v>
      </c>
      <c r="B5578" t="s">
        <v>4731</v>
      </c>
    </row>
    <row r="5579" spans="1:2">
      <c r="A5579">
        <v>6101143</v>
      </c>
      <c r="B5579" t="s">
        <v>4732</v>
      </c>
    </row>
    <row r="5580" spans="1:2">
      <c r="A5580">
        <v>6101144</v>
      </c>
      <c r="B5580" t="s">
        <v>4733</v>
      </c>
    </row>
    <row r="5581" spans="1:2">
      <c r="A5581">
        <v>6101145</v>
      </c>
      <c r="B5581" t="s">
        <v>4734</v>
      </c>
    </row>
    <row r="5582" spans="1:2">
      <c r="A5582">
        <v>6101146</v>
      </c>
      <c r="B5582" t="s">
        <v>4735</v>
      </c>
    </row>
    <row r="5583" spans="1:2">
      <c r="A5583">
        <v>6101151</v>
      </c>
      <c r="B5583" t="s">
        <v>4736</v>
      </c>
    </row>
    <row r="5584" spans="1:2">
      <c r="A5584">
        <v>6101152</v>
      </c>
      <c r="B5584" t="s">
        <v>4737</v>
      </c>
    </row>
    <row r="5585" spans="1:2">
      <c r="A5585">
        <v>6101153</v>
      </c>
      <c r="B5585" t="s">
        <v>4738</v>
      </c>
    </row>
    <row r="5586" spans="1:2">
      <c r="A5586">
        <v>6110000</v>
      </c>
      <c r="B5586" t="s">
        <v>4739</v>
      </c>
    </row>
    <row r="5587" spans="1:2">
      <c r="A5587">
        <v>6110001</v>
      </c>
      <c r="B5587" t="s">
        <v>4740</v>
      </c>
    </row>
    <row r="5588" spans="1:2">
      <c r="A5588">
        <v>6110002</v>
      </c>
      <c r="B5588" t="s">
        <v>4741</v>
      </c>
    </row>
    <row r="5589" spans="1:2">
      <c r="A5589">
        <v>6110003</v>
      </c>
      <c r="B5589" t="s">
        <v>4742</v>
      </c>
    </row>
    <row r="5590" spans="1:2">
      <c r="A5590">
        <v>6110011</v>
      </c>
      <c r="B5590" t="s">
        <v>4743</v>
      </c>
    </row>
    <row r="5591" spans="1:2">
      <c r="A5591">
        <v>6110012</v>
      </c>
      <c r="B5591" t="s">
        <v>4744</v>
      </c>
    </row>
    <row r="5592" spans="1:2">
      <c r="A5592">
        <v>6110013</v>
      </c>
      <c r="B5592" t="s">
        <v>8310</v>
      </c>
    </row>
    <row r="5593" spans="1:2">
      <c r="A5593">
        <v>6110014</v>
      </c>
      <c r="B5593" t="s">
        <v>4745</v>
      </c>
    </row>
    <row r="5594" spans="1:2">
      <c r="A5594">
        <v>6110015</v>
      </c>
      <c r="B5594" t="s">
        <v>4746</v>
      </c>
    </row>
    <row r="5595" spans="1:2">
      <c r="A5595">
        <v>6110021</v>
      </c>
      <c r="B5595" t="s">
        <v>4747</v>
      </c>
    </row>
    <row r="5596" spans="1:2">
      <c r="A5596">
        <v>6110022</v>
      </c>
      <c r="B5596" t="s">
        <v>4748</v>
      </c>
    </row>
    <row r="5597" spans="1:2">
      <c r="A5597">
        <v>6110023</v>
      </c>
      <c r="B5597" t="s">
        <v>4749</v>
      </c>
    </row>
    <row r="5598" spans="1:2">
      <c r="A5598">
        <v>6110024</v>
      </c>
      <c r="B5598" t="s">
        <v>4750</v>
      </c>
    </row>
    <row r="5599" spans="1:2">
      <c r="A5599">
        <v>6110025</v>
      </c>
      <c r="B5599" t="s">
        <v>4751</v>
      </c>
    </row>
    <row r="5600" spans="1:2">
      <c r="A5600">
        <v>6110026</v>
      </c>
      <c r="B5600" t="s">
        <v>4752</v>
      </c>
    </row>
    <row r="5601" spans="1:2">
      <c r="A5601">
        <v>6110027</v>
      </c>
      <c r="B5601" t="s">
        <v>4753</v>
      </c>
    </row>
    <row r="5602" spans="1:2">
      <c r="A5602">
        <v>6110028</v>
      </c>
      <c r="B5602" t="s">
        <v>4754</v>
      </c>
    </row>
    <row r="5603" spans="1:2">
      <c r="A5603">
        <v>6110029</v>
      </c>
      <c r="B5603" t="s">
        <v>4755</v>
      </c>
    </row>
    <row r="5604" spans="1:2">
      <c r="A5604">
        <v>6110031</v>
      </c>
      <c r="B5604" t="s">
        <v>4756</v>
      </c>
    </row>
    <row r="5605" spans="1:2">
      <c r="A5605">
        <v>6110032</v>
      </c>
      <c r="B5605" t="s">
        <v>4757</v>
      </c>
    </row>
    <row r="5606" spans="1:2">
      <c r="A5606">
        <v>6110033</v>
      </c>
      <c r="B5606" t="s">
        <v>4758</v>
      </c>
    </row>
    <row r="5607" spans="1:2">
      <c r="A5607">
        <v>6110041</v>
      </c>
      <c r="B5607" t="s">
        <v>4759</v>
      </c>
    </row>
    <row r="5608" spans="1:2">
      <c r="A5608">
        <v>6110042</v>
      </c>
      <c r="B5608" t="s">
        <v>4760</v>
      </c>
    </row>
    <row r="5609" spans="1:2">
      <c r="A5609">
        <v>6110043</v>
      </c>
      <c r="B5609" t="s">
        <v>4761</v>
      </c>
    </row>
    <row r="5610" spans="1:2">
      <c r="A5610">
        <v>6110044</v>
      </c>
      <c r="B5610" t="s">
        <v>4762</v>
      </c>
    </row>
    <row r="5611" spans="1:2">
      <c r="A5611">
        <v>6110045</v>
      </c>
      <c r="B5611" t="s">
        <v>4763</v>
      </c>
    </row>
    <row r="5612" spans="1:2">
      <c r="A5612">
        <v>6120000</v>
      </c>
      <c r="B5612" t="s">
        <v>4764</v>
      </c>
    </row>
    <row r="5613" spans="1:2">
      <c r="A5613">
        <v>6120001</v>
      </c>
      <c r="B5613" t="s">
        <v>4765</v>
      </c>
    </row>
    <row r="5614" spans="1:2">
      <c r="A5614">
        <v>6120002</v>
      </c>
      <c r="B5614" t="s">
        <v>4766</v>
      </c>
    </row>
    <row r="5615" spans="1:2">
      <c r="A5615">
        <v>6120003</v>
      </c>
      <c r="B5615" t="s">
        <v>4767</v>
      </c>
    </row>
    <row r="5616" spans="1:2">
      <c r="A5616">
        <v>6120004</v>
      </c>
      <c r="B5616" t="s">
        <v>4768</v>
      </c>
    </row>
    <row r="5617" spans="1:2">
      <c r="A5617">
        <v>6120005</v>
      </c>
      <c r="B5617" t="s">
        <v>4769</v>
      </c>
    </row>
    <row r="5618" spans="1:2">
      <c r="A5618">
        <v>6120006</v>
      </c>
      <c r="B5618" t="s">
        <v>4770</v>
      </c>
    </row>
    <row r="5619" spans="1:2">
      <c r="A5619">
        <v>6120007</v>
      </c>
      <c r="B5619" t="s">
        <v>4771</v>
      </c>
    </row>
    <row r="5620" spans="1:2">
      <c r="A5620">
        <v>6120008</v>
      </c>
      <c r="B5620" t="s">
        <v>4772</v>
      </c>
    </row>
    <row r="5621" spans="1:2">
      <c r="A5621">
        <v>6120009</v>
      </c>
      <c r="B5621" t="s">
        <v>4773</v>
      </c>
    </row>
    <row r="5622" spans="1:2">
      <c r="A5622">
        <v>6120011</v>
      </c>
      <c r="B5622" t="s">
        <v>4774</v>
      </c>
    </row>
    <row r="5623" spans="1:2">
      <c r="A5623">
        <v>6120012</v>
      </c>
      <c r="B5623" t="s">
        <v>4775</v>
      </c>
    </row>
    <row r="5624" spans="1:2">
      <c r="A5624">
        <v>6120013</v>
      </c>
      <c r="B5624" t="s">
        <v>4776</v>
      </c>
    </row>
    <row r="5625" spans="1:2">
      <c r="A5625">
        <v>6120014</v>
      </c>
      <c r="B5625" t="s">
        <v>4777</v>
      </c>
    </row>
    <row r="5626" spans="1:2">
      <c r="A5626">
        <v>6120015</v>
      </c>
      <c r="B5626" t="s">
        <v>4778</v>
      </c>
    </row>
    <row r="5627" spans="1:2">
      <c r="A5627">
        <v>6120016</v>
      </c>
      <c r="B5627" t="s">
        <v>4779</v>
      </c>
    </row>
    <row r="5628" spans="1:2">
      <c r="A5628">
        <v>6120017</v>
      </c>
      <c r="B5628" t="s">
        <v>4780</v>
      </c>
    </row>
    <row r="5629" spans="1:2">
      <c r="A5629">
        <v>6120018</v>
      </c>
      <c r="B5629" t="s">
        <v>4781</v>
      </c>
    </row>
    <row r="5630" spans="1:2">
      <c r="A5630">
        <v>6120019</v>
      </c>
      <c r="B5630" t="s">
        <v>4782</v>
      </c>
    </row>
    <row r="5631" spans="1:2">
      <c r="A5631">
        <v>6120021</v>
      </c>
      <c r="B5631" t="s">
        <v>4783</v>
      </c>
    </row>
    <row r="5632" spans="1:2">
      <c r="A5632">
        <v>6120022</v>
      </c>
      <c r="B5632" t="s">
        <v>4784</v>
      </c>
    </row>
    <row r="5633" spans="1:2">
      <c r="A5633">
        <v>6120023</v>
      </c>
      <c r="B5633" t="s">
        <v>4785</v>
      </c>
    </row>
    <row r="5634" spans="1:2">
      <c r="A5634">
        <v>6120024</v>
      </c>
      <c r="B5634" t="s">
        <v>4786</v>
      </c>
    </row>
    <row r="5635" spans="1:2">
      <c r="A5635">
        <v>6120025</v>
      </c>
      <c r="B5635" t="s">
        <v>4787</v>
      </c>
    </row>
    <row r="5636" spans="1:2">
      <c r="A5636">
        <v>6120026</v>
      </c>
      <c r="B5636" t="s">
        <v>4788</v>
      </c>
    </row>
    <row r="5637" spans="1:2">
      <c r="A5637">
        <v>6120027</v>
      </c>
      <c r="B5637" t="s">
        <v>4789</v>
      </c>
    </row>
    <row r="5638" spans="1:2">
      <c r="A5638">
        <v>6120028</v>
      </c>
      <c r="B5638" t="s">
        <v>4790</v>
      </c>
    </row>
    <row r="5639" spans="1:2">
      <c r="A5639">
        <v>6120029</v>
      </c>
      <c r="B5639" t="s">
        <v>4791</v>
      </c>
    </row>
    <row r="5640" spans="1:2">
      <c r="A5640">
        <v>6120031</v>
      </c>
      <c r="B5640" t="s">
        <v>4792</v>
      </c>
    </row>
    <row r="5641" spans="1:2">
      <c r="A5641">
        <v>6120032</v>
      </c>
      <c r="B5641" t="s">
        <v>4793</v>
      </c>
    </row>
    <row r="5642" spans="1:2">
      <c r="A5642">
        <v>6120033</v>
      </c>
      <c r="B5642" t="s">
        <v>4794</v>
      </c>
    </row>
    <row r="5643" spans="1:2">
      <c r="A5643">
        <v>6120034</v>
      </c>
      <c r="B5643" t="s">
        <v>4795</v>
      </c>
    </row>
    <row r="5644" spans="1:2">
      <c r="A5644">
        <v>6120035</v>
      </c>
      <c r="B5644" t="s">
        <v>4796</v>
      </c>
    </row>
    <row r="5645" spans="1:2">
      <c r="A5645">
        <v>6120036</v>
      </c>
      <c r="B5645" t="s">
        <v>4797</v>
      </c>
    </row>
    <row r="5646" spans="1:2">
      <c r="A5646">
        <v>6120037</v>
      </c>
      <c r="B5646" t="s">
        <v>4798</v>
      </c>
    </row>
    <row r="5647" spans="1:2">
      <c r="A5647">
        <v>6120038</v>
      </c>
      <c r="B5647" t="s">
        <v>4799</v>
      </c>
    </row>
    <row r="5648" spans="1:2">
      <c r="A5648">
        <v>6120041</v>
      </c>
      <c r="B5648" t="s">
        <v>4800</v>
      </c>
    </row>
    <row r="5649" spans="1:2">
      <c r="A5649">
        <v>6120042</v>
      </c>
      <c r="B5649" t="s">
        <v>4801</v>
      </c>
    </row>
    <row r="5650" spans="1:2">
      <c r="A5650">
        <v>6120043</v>
      </c>
      <c r="B5650" t="s">
        <v>4802</v>
      </c>
    </row>
    <row r="5651" spans="1:2">
      <c r="A5651">
        <v>6120044</v>
      </c>
      <c r="B5651" t="s">
        <v>4803</v>
      </c>
    </row>
    <row r="5652" spans="1:2">
      <c r="A5652">
        <v>6120045</v>
      </c>
      <c r="B5652" t="s">
        <v>4804</v>
      </c>
    </row>
    <row r="5653" spans="1:2">
      <c r="A5653">
        <v>6120046</v>
      </c>
      <c r="B5653" t="s">
        <v>4805</v>
      </c>
    </row>
    <row r="5654" spans="1:2">
      <c r="A5654">
        <v>6120047</v>
      </c>
      <c r="B5654" t="s">
        <v>4806</v>
      </c>
    </row>
    <row r="5655" spans="1:2">
      <c r="A5655">
        <v>6120048</v>
      </c>
      <c r="B5655" t="s">
        <v>4807</v>
      </c>
    </row>
    <row r="5656" spans="1:2">
      <c r="A5656">
        <v>6120049</v>
      </c>
      <c r="B5656" t="s">
        <v>4808</v>
      </c>
    </row>
    <row r="5657" spans="1:2">
      <c r="A5657">
        <v>6120051</v>
      </c>
      <c r="B5657" t="s">
        <v>4809</v>
      </c>
    </row>
    <row r="5658" spans="1:2">
      <c r="A5658">
        <v>6120052</v>
      </c>
      <c r="B5658" t="s">
        <v>4810</v>
      </c>
    </row>
    <row r="5659" spans="1:2">
      <c r="A5659">
        <v>6120053</v>
      </c>
      <c r="B5659" t="s">
        <v>4811</v>
      </c>
    </row>
    <row r="5660" spans="1:2">
      <c r="A5660">
        <v>6120054</v>
      </c>
      <c r="B5660" t="s">
        <v>4812</v>
      </c>
    </row>
    <row r="5661" spans="1:2">
      <c r="A5661">
        <v>6120055</v>
      </c>
      <c r="B5661" t="s">
        <v>4813</v>
      </c>
    </row>
    <row r="5662" spans="1:2">
      <c r="A5662">
        <v>6120056</v>
      </c>
      <c r="B5662" t="s">
        <v>4814</v>
      </c>
    </row>
    <row r="5663" spans="1:2">
      <c r="A5663">
        <v>6120057</v>
      </c>
      <c r="B5663" t="s">
        <v>4815</v>
      </c>
    </row>
    <row r="5664" spans="1:2">
      <c r="A5664">
        <v>6120058</v>
      </c>
      <c r="B5664" t="s">
        <v>4816</v>
      </c>
    </row>
    <row r="5665" spans="1:2">
      <c r="A5665">
        <v>6120059</v>
      </c>
      <c r="B5665" t="s">
        <v>4817</v>
      </c>
    </row>
    <row r="5666" spans="1:2">
      <c r="A5666">
        <v>6120061</v>
      </c>
      <c r="B5666" t="s">
        <v>4818</v>
      </c>
    </row>
    <row r="5667" spans="1:2">
      <c r="A5667">
        <v>6120062</v>
      </c>
      <c r="B5667" t="s">
        <v>4819</v>
      </c>
    </row>
    <row r="5668" spans="1:2">
      <c r="A5668">
        <v>6120063</v>
      </c>
      <c r="B5668" t="s">
        <v>4820</v>
      </c>
    </row>
    <row r="5669" spans="1:2">
      <c r="A5669">
        <v>6120064</v>
      </c>
      <c r="B5669" t="s">
        <v>4821</v>
      </c>
    </row>
    <row r="5670" spans="1:2">
      <c r="A5670">
        <v>6120065</v>
      </c>
      <c r="B5670" t="s">
        <v>4822</v>
      </c>
    </row>
    <row r="5671" spans="1:2">
      <c r="A5671">
        <v>6120066</v>
      </c>
      <c r="B5671" t="s">
        <v>4823</v>
      </c>
    </row>
    <row r="5672" spans="1:2">
      <c r="A5672">
        <v>6120067</v>
      </c>
      <c r="B5672" t="s">
        <v>4824</v>
      </c>
    </row>
    <row r="5673" spans="1:2">
      <c r="A5673">
        <v>6120068</v>
      </c>
      <c r="B5673" t="s">
        <v>4825</v>
      </c>
    </row>
    <row r="5674" spans="1:2">
      <c r="A5674">
        <v>6120071</v>
      </c>
      <c r="B5674" t="s">
        <v>4826</v>
      </c>
    </row>
    <row r="5675" spans="1:2">
      <c r="A5675">
        <v>6120072</v>
      </c>
      <c r="B5675" t="s">
        <v>4827</v>
      </c>
    </row>
    <row r="5676" spans="1:2">
      <c r="A5676">
        <v>6120073</v>
      </c>
      <c r="B5676" t="s">
        <v>4828</v>
      </c>
    </row>
    <row r="5677" spans="1:2">
      <c r="A5677">
        <v>6120074</v>
      </c>
      <c r="B5677" t="s">
        <v>4829</v>
      </c>
    </row>
    <row r="5678" spans="1:2">
      <c r="A5678">
        <v>6120081</v>
      </c>
      <c r="B5678" t="s">
        <v>4830</v>
      </c>
    </row>
    <row r="5679" spans="1:2">
      <c r="A5679">
        <v>6120082</v>
      </c>
      <c r="B5679" t="s">
        <v>4831</v>
      </c>
    </row>
    <row r="5680" spans="1:2">
      <c r="A5680">
        <v>6120083</v>
      </c>
      <c r="B5680" t="s">
        <v>4832</v>
      </c>
    </row>
    <row r="5681" spans="1:2">
      <c r="A5681">
        <v>6120084</v>
      </c>
      <c r="B5681" t="s">
        <v>4833</v>
      </c>
    </row>
    <row r="5682" spans="1:2">
      <c r="A5682">
        <v>6120085</v>
      </c>
      <c r="B5682" t="s">
        <v>4834</v>
      </c>
    </row>
    <row r="5683" spans="1:2">
      <c r="A5683">
        <v>6120086</v>
      </c>
      <c r="B5683" t="s">
        <v>4835</v>
      </c>
    </row>
    <row r="5684" spans="1:2">
      <c r="A5684">
        <v>6120087</v>
      </c>
      <c r="B5684" t="s">
        <v>4836</v>
      </c>
    </row>
    <row r="5685" spans="1:2">
      <c r="A5685">
        <v>6120088</v>
      </c>
      <c r="B5685" t="s">
        <v>4837</v>
      </c>
    </row>
    <row r="5686" spans="1:2">
      <c r="A5686">
        <v>6120089</v>
      </c>
      <c r="B5686" t="s">
        <v>4838</v>
      </c>
    </row>
    <row r="5687" spans="1:2">
      <c r="A5687">
        <v>6120801</v>
      </c>
      <c r="B5687" t="s">
        <v>4839</v>
      </c>
    </row>
    <row r="5688" spans="1:2">
      <c r="A5688">
        <v>6120802</v>
      </c>
      <c r="B5688" t="s">
        <v>4840</v>
      </c>
    </row>
    <row r="5689" spans="1:2">
      <c r="A5689">
        <v>6120803</v>
      </c>
      <c r="B5689" t="s">
        <v>4841</v>
      </c>
    </row>
    <row r="5690" spans="1:2">
      <c r="A5690">
        <v>6120804</v>
      </c>
      <c r="B5690" t="s">
        <v>4842</v>
      </c>
    </row>
    <row r="5691" spans="1:2">
      <c r="A5691">
        <v>6120805</v>
      </c>
      <c r="B5691" t="s">
        <v>4843</v>
      </c>
    </row>
    <row r="5692" spans="1:2">
      <c r="A5692">
        <v>6120806</v>
      </c>
      <c r="B5692" t="s">
        <v>4844</v>
      </c>
    </row>
    <row r="5693" spans="1:2">
      <c r="A5693">
        <v>6120807</v>
      </c>
      <c r="B5693" t="s">
        <v>4845</v>
      </c>
    </row>
    <row r="5694" spans="1:2">
      <c r="A5694">
        <v>6120808</v>
      </c>
      <c r="B5694" t="s">
        <v>4846</v>
      </c>
    </row>
    <row r="5695" spans="1:2">
      <c r="A5695">
        <v>6120809</v>
      </c>
      <c r="B5695" t="s">
        <v>4847</v>
      </c>
    </row>
    <row r="5696" spans="1:2">
      <c r="A5696">
        <v>6120811</v>
      </c>
      <c r="B5696" t="s">
        <v>4848</v>
      </c>
    </row>
    <row r="5697" spans="1:2">
      <c r="A5697">
        <v>6120812</v>
      </c>
      <c r="B5697" t="s">
        <v>4849</v>
      </c>
    </row>
    <row r="5698" spans="1:2">
      <c r="A5698">
        <v>6120813</v>
      </c>
      <c r="B5698" t="s">
        <v>4850</v>
      </c>
    </row>
    <row r="5699" spans="1:2">
      <c r="A5699">
        <v>6120814</v>
      </c>
      <c r="B5699" t="s">
        <v>4851</v>
      </c>
    </row>
    <row r="5700" spans="1:2">
      <c r="A5700">
        <v>6120815</v>
      </c>
      <c r="B5700" t="s">
        <v>4852</v>
      </c>
    </row>
    <row r="5701" spans="1:2">
      <c r="A5701">
        <v>6120816</v>
      </c>
      <c r="B5701" t="s">
        <v>4853</v>
      </c>
    </row>
    <row r="5702" spans="1:2">
      <c r="A5702">
        <v>6120817</v>
      </c>
      <c r="B5702" t="s">
        <v>4854</v>
      </c>
    </row>
    <row r="5703" spans="1:2">
      <c r="A5703">
        <v>6120818</v>
      </c>
      <c r="B5703" t="s">
        <v>4855</v>
      </c>
    </row>
    <row r="5704" spans="1:2">
      <c r="A5704">
        <v>6120819</v>
      </c>
      <c r="B5704" t="s">
        <v>4856</v>
      </c>
    </row>
    <row r="5705" spans="1:2">
      <c r="A5705">
        <v>6120821</v>
      </c>
      <c r="B5705" t="s">
        <v>4857</v>
      </c>
    </row>
    <row r="5706" spans="1:2">
      <c r="A5706">
        <v>6120822</v>
      </c>
      <c r="B5706" t="s">
        <v>4858</v>
      </c>
    </row>
    <row r="5707" spans="1:2">
      <c r="A5707">
        <v>6120823</v>
      </c>
      <c r="B5707" t="s">
        <v>4859</v>
      </c>
    </row>
    <row r="5708" spans="1:2">
      <c r="A5708">
        <v>6120824</v>
      </c>
      <c r="B5708" t="s">
        <v>4860</v>
      </c>
    </row>
    <row r="5709" spans="1:2">
      <c r="A5709">
        <v>6120825</v>
      </c>
      <c r="B5709" t="s">
        <v>4861</v>
      </c>
    </row>
    <row r="5710" spans="1:2">
      <c r="A5710">
        <v>6120826</v>
      </c>
      <c r="B5710" t="s">
        <v>4862</v>
      </c>
    </row>
    <row r="5711" spans="1:2">
      <c r="A5711">
        <v>6120827</v>
      </c>
      <c r="B5711" t="s">
        <v>4863</v>
      </c>
    </row>
    <row r="5712" spans="1:2">
      <c r="A5712">
        <v>6120828</v>
      </c>
      <c r="B5712" t="s">
        <v>4864</v>
      </c>
    </row>
    <row r="5713" spans="1:2">
      <c r="A5713">
        <v>6120829</v>
      </c>
      <c r="B5713" t="s">
        <v>4865</v>
      </c>
    </row>
    <row r="5714" spans="1:2">
      <c r="A5714">
        <v>6120831</v>
      </c>
      <c r="B5714" t="s">
        <v>4866</v>
      </c>
    </row>
    <row r="5715" spans="1:2">
      <c r="A5715">
        <v>6120832</v>
      </c>
      <c r="B5715" t="s">
        <v>4867</v>
      </c>
    </row>
    <row r="5716" spans="1:2">
      <c r="A5716">
        <v>6120833</v>
      </c>
      <c r="B5716" t="s">
        <v>4868</v>
      </c>
    </row>
    <row r="5717" spans="1:2">
      <c r="A5717">
        <v>6120834</v>
      </c>
      <c r="B5717" t="s">
        <v>4869</v>
      </c>
    </row>
    <row r="5718" spans="1:2">
      <c r="A5718">
        <v>6120835</v>
      </c>
      <c r="B5718" t="s">
        <v>4870</v>
      </c>
    </row>
    <row r="5719" spans="1:2">
      <c r="A5719">
        <v>6120836</v>
      </c>
      <c r="B5719" t="s">
        <v>4871</v>
      </c>
    </row>
    <row r="5720" spans="1:2">
      <c r="A5720">
        <v>6120837</v>
      </c>
      <c r="B5720" t="s">
        <v>4872</v>
      </c>
    </row>
    <row r="5721" spans="1:2">
      <c r="A5721">
        <v>6120838</v>
      </c>
      <c r="B5721" t="s">
        <v>4873</v>
      </c>
    </row>
    <row r="5722" spans="1:2">
      <c r="A5722">
        <v>6120839</v>
      </c>
      <c r="B5722" t="s">
        <v>4874</v>
      </c>
    </row>
    <row r="5723" spans="1:2">
      <c r="A5723">
        <v>6120841</v>
      </c>
      <c r="B5723" t="s">
        <v>4875</v>
      </c>
    </row>
    <row r="5724" spans="1:2">
      <c r="A5724">
        <v>6120842</v>
      </c>
      <c r="B5724" t="s">
        <v>1605</v>
      </c>
    </row>
    <row r="5725" spans="1:2">
      <c r="A5725">
        <v>6120843</v>
      </c>
      <c r="B5725" t="s">
        <v>1606</v>
      </c>
    </row>
    <row r="5726" spans="1:2">
      <c r="A5726">
        <v>6120844</v>
      </c>
      <c r="B5726" t="s">
        <v>1607</v>
      </c>
    </row>
    <row r="5727" spans="1:2">
      <c r="A5727">
        <v>6120845</v>
      </c>
      <c r="B5727" t="s">
        <v>1608</v>
      </c>
    </row>
    <row r="5728" spans="1:2">
      <c r="A5728">
        <v>6120846</v>
      </c>
      <c r="B5728" t="s">
        <v>1609</v>
      </c>
    </row>
    <row r="5729" spans="1:2">
      <c r="A5729">
        <v>6120847</v>
      </c>
      <c r="B5729" t="s">
        <v>1610</v>
      </c>
    </row>
    <row r="5730" spans="1:2">
      <c r="A5730">
        <v>6120848</v>
      </c>
      <c r="B5730" t="s">
        <v>1611</v>
      </c>
    </row>
    <row r="5731" spans="1:2">
      <c r="A5731">
        <v>6120849</v>
      </c>
      <c r="B5731" t="s">
        <v>1612</v>
      </c>
    </row>
    <row r="5732" spans="1:2">
      <c r="A5732">
        <v>6120851</v>
      </c>
      <c r="B5732" t="s">
        <v>1613</v>
      </c>
    </row>
    <row r="5733" spans="1:2">
      <c r="A5733">
        <v>6120852</v>
      </c>
      <c r="B5733" t="s">
        <v>1614</v>
      </c>
    </row>
    <row r="5734" spans="1:2">
      <c r="A5734">
        <v>6120853</v>
      </c>
      <c r="B5734" t="s">
        <v>1615</v>
      </c>
    </row>
    <row r="5735" spans="1:2">
      <c r="A5735">
        <v>6120854</v>
      </c>
      <c r="B5735" t="s">
        <v>1616</v>
      </c>
    </row>
    <row r="5736" spans="1:2">
      <c r="A5736">
        <v>6120855</v>
      </c>
      <c r="B5736" t="s">
        <v>1617</v>
      </c>
    </row>
    <row r="5737" spans="1:2">
      <c r="A5737">
        <v>6120856</v>
      </c>
      <c r="B5737" t="s">
        <v>1618</v>
      </c>
    </row>
    <row r="5738" spans="1:2">
      <c r="A5738">
        <v>6120861</v>
      </c>
      <c r="B5738" t="s">
        <v>1619</v>
      </c>
    </row>
    <row r="5739" spans="1:2">
      <c r="A5739">
        <v>6120862</v>
      </c>
      <c r="B5739" t="s">
        <v>1620</v>
      </c>
    </row>
    <row r="5740" spans="1:2">
      <c r="A5740">
        <v>6120863</v>
      </c>
      <c r="B5740" t="s">
        <v>1621</v>
      </c>
    </row>
    <row r="5741" spans="1:2">
      <c r="A5741">
        <v>6120864</v>
      </c>
      <c r="B5741" t="s">
        <v>1622</v>
      </c>
    </row>
    <row r="5742" spans="1:2">
      <c r="A5742">
        <v>6120865</v>
      </c>
      <c r="B5742" t="s">
        <v>1623</v>
      </c>
    </row>
    <row r="5743" spans="1:2">
      <c r="A5743">
        <v>6120866</v>
      </c>
      <c r="B5743" t="s">
        <v>1624</v>
      </c>
    </row>
    <row r="5744" spans="1:2">
      <c r="A5744">
        <v>6120867</v>
      </c>
      <c r="B5744" t="s">
        <v>1625</v>
      </c>
    </row>
    <row r="5745" spans="1:2">
      <c r="A5745">
        <v>6120868</v>
      </c>
      <c r="B5745" t="s">
        <v>1626</v>
      </c>
    </row>
    <row r="5746" spans="1:2">
      <c r="A5746">
        <v>6120869</v>
      </c>
      <c r="B5746" t="s">
        <v>1627</v>
      </c>
    </row>
    <row r="5747" spans="1:2">
      <c r="A5747">
        <v>6120871</v>
      </c>
      <c r="B5747" t="s">
        <v>1628</v>
      </c>
    </row>
    <row r="5748" spans="1:2">
      <c r="A5748">
        <v>6120872</v>
      </c>
      <c r="B5748" t="s">
        <v>1629</v>
      </c>
    </row>
    <row r="5749" spans="1:2">
      <c r="A5749">
        <v>6120873</v>
      </c>
      <c r="B5749" t="s">
        <v>1630</v>
      </c>
    </row>
    <row r="5750" spans="1:2">
      <c r="A5750">
        <v>6120874</v>
      </c>
      <c r="B5750" t="s">
        <v>1631</v>
      </c>
    </row>
    <row r="5751" spans="1:2">
      <c r="A5751">
        <v>6120875</v>
      </c>
      <c r="B5751" t="s">
        <v>1632</v>
      </c>
    </row>
    <row r="5752" spans="1:2">
      <c r="A5752">
        <v>6120876</v>
      </c>
      <c r="B5752" t="s">
        <v>1633</v>
      </c>
    </row>
    <row r="5753" spans="1:2">
      <c r="A5753">
        <v>6120877</v>
      </c>
      <c r="B5753" t="s">
        <v>1634</v>
      </c>
    </row>
    <row r="5754" spans="1:2">
      <c r="A5754">
        <v>6120878</v>
      </c>
      <c r="B5754" t="s">
        <v>1635</v>
      </c>
    </row>
    <row r="5755" spans="1:2">
      <c r="A5755">
        <v>6120879</v>
      </c>
      <c r="B5755" t="s">
        <v>1636</v>
      </c>
    </row>
    <row r="5756" spans="1:2">
      <c r="A5756">
        <v>6120881</v>
      </c>
      <c r="B5756" t="s">
        <v>1637</v>
      </c>
    </row>
    <row r="5757" spans="1:2">
      <c r="A5757">
        <v>6120882</v>
      </c>
      <c r="B5757" t="s">
        <v>1638</v>
      </c>
    </row>
    <row r="5758" spans="1:2">
      <c r="A5758">
        <v>6120883</v>
      </c>
      <c r="B5758" t="s">
        <v>1639</v>
      </c>
    </row>
    <row r="5759" spans="1:2">
      <c r="A5759">
        <v>6120884</v>
      </c>
      <c r="B5759" t="s">
        <v>1640</v>
      </c>
    </row>
    <row r="5760" spans="1:2">
      <c r="A5760">
        <v>6120885</v>
      </c>
      <c r="B5760" t="s">
        <v>1641</v>
      </c>
    </row>
    <row r="5761" spans="1:2">
      <c r="A5761">
        <v>6120886</v>
      </c>
      <c r="B5761" t="s">
        <v>1642</v>
      </c>
    </row>
    <row r="5762" spans="1:2">
      <c r="A5762">
        <v>6120887</v>
      </c>
      <c r="B5762" t="s">
        <v>1643</v>
      </c>
    </row>
    <row r="5763" spans="1:2">
      <c r="A5763">
        <v>6120888</v>
      </c>
      <c r="B5763" t="s">
        <v>1644</v>
      </c>
    </row>
    <row r="5764" spans="1:2">
      <c r="A5764">
        <v>6120889</v>
      </c>
      <c r="B5764" t="s">
        <v>1645</v>
      </c>
    </row>
    <row r="5765" spans="1:2">
      <c r="A5765">
        <v>6128001</v>
      </c>
      <c r="B5765" t="s">
        <v>1646</v>
      </c>
    </row>
    <row r="5766" spans="1:2">
      <c r="A5766">
        <v>6128002</v>
      </c>
      <c r="B5766" t="s">
        <v>1647</v>
      </c>
    </row>
    <row r="5767" spans="1:2">
      <c r="A5767">
        <v>6128003</v>
      </c>
      <c r="B5767" t="s">
        <v>1648</v>
      </c>
    </row>
    <row r="5768" spans="1:2">
      <c r="A5768">
        <v>6128004</v>
      </c>
      <c r="B5768" t="s">
        <v>1649</v>
      </c>
    </row>
    <row r="5769" spans="1:2">
      <c r="A5769">
        <v>6128005</v>
      </c>
      <c r="B5769" t="s">
        <v>1650</v>
      </c>
    </row>
    <row r="5770" spans="1:2">
      <c r="A5770">
        <v>6128006</v>
      </c>
      <c r="B5770" t="s">
        <v>1651</v>
      </c>
    </row>
    <row r="5771" spans="1:2">
      <c r="A5771">
        <v>6128007</v>
      </c>
      <c r="B5771" t="s">
        <v>1652</v>
      </c>
    </row>
    <row r="5772" spans="1:2">
      <c r="A5772">
        <v>6128008</v>
      </c>
      <c r="B5772" t="s">
        <v>1653</v>
      </c>
    </row>
    <row r="5773" spans="1:2">
      <c r="A5773">
        <v>6128009</v>
      </c>
      <c r="B5773" t="s">
        <v>1654</v>
      </c>
    </row>
    <row r="5774" spans="1:2">
      <c r="A5774">
        <v>6128011</v>
      </c>
      <c r="B5774" t="s">
        <v>1655</v>
      </c>
    </row>
    <row r="5775" spans="1:2">
      <c r="A5775">
        <v>6128012</v>
      </c>
      <c r="B5775" t="s">
        <v>1656</v>
      </c>
    </row>
    <row r="5776" spans="1:2">
      <c r="A5776">
        <v>6128013</v>
      </c>
      <c r="B5776" t="s">
        <v>1657</v>
      </c>
    </row>
    <row r="5777" spans="1:2">
      <c r="A5777">
        <v>6128014</v>
      </c>
      <c r="B5777" t="s">
        <v>1658</v>
      </c>
    </row>
    <row r="5778" spans="1:2">
      <c r="A5778">
        <v>6128015</v>
      </c>
      <c r="B5778" t="s">
        <v>1659</v>
      </c>
    </row>
    <row r="5779" spans="1:2">
      <c r="A5779">
        <v>6128016</v>
      </c>
      <c r="B5779" t="s">
        <v>1660</v>
      </c>
    </row>
    <row r="5780" spans="1:2">
      <c r="A5780">
        <v>6128017</v>
      </c>
      <c r="B5780" t="s">
        <v>1661</v>
      </c>
    </row>
    <row r="5781" spans="1:2">
      <c r="A5781">
        <v>6128018</v>
      </c>
      <c r="B5781" t="s">
        <v>1662</v>
      </c>
    </row>
    <row r="5782" spans="1:2">
      <c r="A5782">
        <v>6128019</v>
      </c>
      <c r="B5782" t="s">
        <v>1663</v>
      </c>
    </row>
    <row r="5783" spans="1:2">
      <c r="A5783">
        <v>6128021</v>
      </c>
      <c r="B5783" t="s">
        <v>1664</v>
      </c>
    </row>
    <row r="5784" spans="1:2">
      <c r="A5784">
        <v>6128022</v>
      </c>
      <c r="B5784" t="s">
        <v>1665</v>
      </c>
    </row>
    <row r="5785" spans="1:2">
      <c r="A5785">
        <v>6128023</v>
      </c>
      <c r="B5785" t="s">
        <v>1666</v>
      </c>
    </row>
    <row r="5786" spans="1:2">
      <c r="A5786">
        <v>6128024</v>
      </c>
      <c r="B5786" t="s">
        <v>1667</v>
      </c>
    </row>
    <row r="5787" spans="1:2">
      <c r="A5787">
        <v>6128025</v>
      </c>
      <c r="B5787" t="s">
        <v>1668</v>
      </c>
    </row>
    <row r="5788" spans="1:2">
      <c r="A5788">
        <v>6128026</v>
      </c>
      <c r="B5788" t="s">
        <v>1669</v>
      </c>
    </row>
    <row r="5789" spans="1:2">
      <c r="A5789">
        <v>6128027</v>
      </c>
      <c r="B5789" t="s">
        <v>1670</v>
      </c>
    </row>
    <row r="5790" spans="1:2">
      <c r="A5790">
        <v>6128028</v>
      </c>
      <c r="B5790" t="s">
        <v>1671</v>
      </c>
    </row>
    <row r="5791" spans="1:2">
      <c r="A5791">
        <v>6128029</v>
      </c>
      <c r="B5791" t="s">
        <v>1672</v>
      </c>
    </row>
    <row r="5792" spans="1:2">
      <c r="A5792">
        <v>6128031</v>
      </c>
      <c r="B5792" t="s">
        <v>1673</v>
      </c>
    </row>
    <row r="5793" spans="1:2">
      <c r="A5793">
        <v>6128032</v>
      </c>
      <c r="B5793" t="s">
        <v>1674</v>
      </c>
    </row>
    <row r="5794" spans="1:2">
      <c r="A5794">
        <v>6128033</v>
      </c>
      <c r="B5794" t="s">
        <v>1675</v>
      </c>
    </row>
    <row r="5795" spans="1:2">
      <c r="A5795">
        <v>6128034</v>
      </c>
      <c r="B5795" t="s">
        <v>1676</v>
      </c>
    </row>
    <row r="5796" spans="1:2">
      <c r="A5796">
        <v>6128036</v>
      </c>
      <c r="B5796" t="s">
        <v>1677</v>
      </c>
    </row>
    <row r="5797" spans="1:2">
      <c r="A5797">
        <v>6128037</v>
      </c>
      <c r="B5797" t="s">
        <v>1678</v>
      </c>
    </row>
    <row r="5798" spans="1:2">
      <c r="A5798">
        <v>6128038</v>
      </c>
      <c r="B5798" t="s">
        <v>1679</v>
      </c>
    </row>
    <row r="5799" spans="1:2">
      <c r="A5799">
        <v>6128039</v>
      </c>
      <c r="B5799" t="s">
        <v>1680</v>
      </c>
    </row>
    <row r="5800" spans="1:2">
      <c r="A5800">
        <v>6128041</v>
      </c>
      <c r="B5800" t="s">
        <v>1681</v>
      </c>
    </row>
    <row r="5801" spans="1:2">
      <c r="A5801">
        <v>6128042</v>
      </c>
      <c r="B5801" t="s">
        <v>1682</v>
      </c>
    </row>
    <row r="5802" spans="1:2">
      <c r="A5802">
        <v>6128043</v>
      </c>
      <c r="B5802" t="s">
        <v>1683</v>
      </c>
    </row>
    <row r="5803" spans="1:2">
      <c r="A5803">
        <v>6128044</v>
      </c>
      <c r="B5803" t="s">
        <v>1684</v>
      </c>
    </row>
    <row r="5804" spans="1:2">
      <c r="A5804">
        <v>6128045</v>
      </c>
      <c r="B5804" t="s">
        <v>1685</v>
      </c>
    </row>
    <row r="5805" spans="1:2">
      <c r="A5805">
        <v>6128046</v>
      </c>
      <c r="B5805" t="s">
        <v>1686</v>
      </c>
    </row>
    <row r="5806" spans="1:2">
      <c r="A5806">
        <v>6128047</v>
      </c>
      <c r="B5806" t="s">
        <v>1687</v>
      </c>
    </row>
    <row r="5807" spans="1:2">
      <c r="A5807">
        <v>6128048</v>
      </c>
      <c r="B5807" t="s">
        <v>1688</v>
      </c>
    </row>
    <row r="5808" spans="1:2">
      <c r="A5808">
        <v>6128051</v>
      </c>
      <c r="B5808" t="s">
        <v>1689</v>
      </c>
    </row>
    <row r="5809" spans="1:2">
      <c r="A5809">
        <v>6128052</v>
      </c>
      <c r="B5809" t="s">
        <v>1690</v>
      </c>
    </row>
    <row r="5810" spans="1:2">
      <c r="A5810">
        <v>6128053</v>
      </c>
      <c r="B5810" t="s">
        <v>1691</v>
      </c>
    </row>
    <row r="5811" spans="1:2">
      <c r="A5811">
        <v>6128054</v>
      </c>
      <c r="B5811" t="s">
        <v>1692</v>
      </c>
    </row>
    <row r="5812" spans="1:2">
      <c r="A5812">
        <v>6128055</v>
      </c>
      <c r="B5812" t="s">
        <v>1693</v>
      </c>
    </row>
    <row r="5813" spans="1:2">
      <c r="A5813">
        <v>6128056</v>
      </c>
      <c r="B5813" t="s">
        <v>1694</v>
      </c>
    </row>
    <row r="5814" spans="1:2">
      <c r="A5814">
        <v>6128057</v>
      </c>
      <c r="B5814" t="s">
        <v>1695</v>
      </c>
    </row>
    <row r="5815" spans="1:2">
      <c r="A5815">
        <v>6128058</v>
      </c>
      <c r="B5815" t="s">
        <v>1696</v>
      </c>
    </row>
    <row r="5816" spans="1:2">
      <c r="A5816">
        <v>6128059</v>
      </c>
      <c r="B5816" t="s">
        <v>1697</v>
      </c>
    </row>
    <row r="5817" spans="1:2">
      <c r="A5817">
        <v>6128061</v>
      </c>
      <c r="B5817" t="s">
        <v>1698</v>
      </c>
    </row>
    <row r="5818" spans="1:2">
      <c r="A5818">
        <v>6128062</v>
      </c>
      <c r="B5818" t="s">
        <v>1699</v>
      </c>
    </row>
    <row r="5819" spans="1:2">
      <c r="A5819">
        <v>6128063</v>
      </c>
      <c r="B5819" t="s">
        <v>1700</v>
      </c>
    </row>
    <row r="5820" spans="1:2">
      <c r="A5820">
        <v>6128064</v>
      </c>
      <c r="B5820" t="s">
        <v>1701</v>
      </c>
    </row>
    <row r="5821" spans="1:2">
      <c r="A5821">
        <v>6128065</v>
      </c>
      <c r="B5821" t="s">
        <v>1702</v>
      </c>
    </row>
    <row r="5822" spans="1:2">
      <c r="A5822">
        <v>6128066</v>
      </c>
      <c r="B5822" t="s">
        <v>1703</v>
      </c>
    </row>
    <row r="5823" spans="1:2">
      <c r="A5823">
        <v>6128067</v>
      </c>
      <c r="B5823" t="s">
        <v>1704</v>
      </c>
    </row>
    <row r="5824" spans="1:2">
      <c r="A5824">
        <v>6128071</v>
      </c>
      <c r="B5824" t="s">
        <v>1705</v>
      </c>
    </row>
    <row r="5825" spans="1:2">
      <c r="A5825">
        <v>6128072</v>
      </c>
      <c r="B5825" t="s">
        <v>1706</v>
      </c>
    </row>
    <row r="5826" spans="1:2">
      <c r="A5826">
        <v>6128073</v>
      </c>
      <c r="B5826" t="s">
        <v>1707</v>
      </c>
    </row>
    <row r="5827" spans="1:2">
      <c r="A5827">
        <v>6128074</v>
      </c>
      <c r="B5827" t="s">
        <v>1708</v>
      </c>
    </row>
    <row r="5828" spans="1:2">
      <c r="A5828">
        <v>6128075</v>
      </c>
      <c r="B5828" t="s">
        <v>1709</v>
      </c>
    </row>
    <row r="5829" spans="1:2">
      <c r="A5829">
        <v>6128076</v>
      </c>
      <c r="B5829" t="s">
        <v>1710</v>
      </c>
    </row>
    <row r="5830" spans="1:2">
      <c r="A5830">
        <v>6128077</v>
      </c>
      <c r="B5830" t="s">
        <v>1711</v>
      </c>
    </row>
    <row r="5831" spans="1:2">
      <c r="A5831">
        <v>6128078</v>
      </c>
      <c r="B5831" t="s">
        <v>1712</v>
      </c>
    </row>
    <row r="5832" spans="1:2">
      <c r="A5832">
        <v>6128081</v>
      </c>
      <c r="B5832" t="s">
        <v>1713</v>
      </c>
    </row>
    <row r="5833" spans="1:2">
      <c r="A5833">
        <v>6128082</v>
      </c>
      <c r="B5833" t="s">
        <v>1714</v>
      </c>
    </row>
    <row r="5834" spans="1:2">
      <c r="A5834">
        <v>6128083</v>
      </c>
      <c r="B5834" t="s">
        <v>1715</v>
      </c>
    </row>
    <row r="5835" spans="1:2">
      <c r="A5835">
        <v>6128084</v>
      </c>
      <c r="B5835" t="s">
        <v>1716</v>
      </c>
    </row>
    <row r="5836" spans="1:2">
      <c r="A5836">
        <v>6128085</v>
      </c>
      <c r="B5836" t="s">
        <v>1717</v>
      </c>
    </row>
    <row r="5837" spans="1:2">
      <c r="A5837">
        <v>6128086</v>
      </c>
      <c r="B5837" t="s">
        <v>1718</v>
      </c>
    </row>
    <row r="5838" spans="1:2">
      <c r="A5838">
        <v>6128087</v>
      </c>
      <c r="B5838" t="s">
        <v>1719</v>
      </c>
    </row>
    <row r="5839" spans="1:2">
      <c r="A5839">
        <v>6128088</v>
      </c>
      <c r="B5839" t="s">
        <v>1720</v>
      </c>
    </row>
    <row r="5840" spans="1:2">
      <c r="A5840">
        <v>6128089</v>
      </c>
      <c r="B5840" t="s">
        <v>1721</v>
      </c>
    </row>
    <row r="5841" spans="1:2">
      <c r="A5841">
        <v>6128101</v>
      </c>
      <c r="B5841" t="s">
        <v>1722</v>
      </c>
    </row>
    <row r="5842" spans="1:2">
      <c r="A5842">
        <v>6128102</v>
      </c>
      <c r="B5842" t="s">
        <v>1723</v>
      </c>
    </row>
    <row r="5843" spans="1:2">
      <c r="A5843">
        <v>6128103</v>
      </c>
      <c r="B5843" t="s">
        <v>1724</v>
      </c>
    </row>
    <row r="5844" spans="1:2">
      <c r="A5844">
        <v>6128104</v>
      </c>
      <c r="B5844" t="s">
        <v>1725</v>
      </c>
    </row>
    <row r="5845" spans="1:2">
      <c r="A5845">
        <v>6128105</v>
      </c>
      <c r="B5845" t="s">
        <v>1726</v>
      </c>
    </row>
    <row r="5846" spans="1:2">
      <c r="A5846">
        <v>6128106</v>
      </c>
      <c r="B5846" t="s">
        <v>1727</v>
      </c>
    </row>
    <row r="5847" spans="1:2">
      <c r="A5847">
        <v>6128107</v>
      </c>
      <c r="B5847" t="s">
        <v>1728</v>
      </c>
    </row>
    <row r="5848" spans="1:2">
      <c r="A5848">
        <v>6128108</v>
      </c>
      <c r="B5848" t="s">
        <v>1729</v>
      </c>
    </row>
    <row r="5849" spans="1:2">
      <c r="A5849">
        <v>6128109</v>
      </c>
      <c r="B5849" t="s">
        <v>1730</v>
      </c>
    </row>
    <row r="5850" spans="1:2">
      <c r="A5850">
        <v>6128111</v>
      </c>
      <c r="B5850" t="s">
        <v>1731</v>
      </c>
    </row>
    <row r="5851" spans="1:2">
      <c r="A5851">
        <v>6128112</v>
      </c>
      <c r="B5851" t="s">
        <v>1732</v>
      </c>
    </row>
    <row r="5852" spans="1:2">
      <c r="A5852">
        <v>6128113</v>
      </c>
      <c r="B5852" t="s">
        <v>1733</v>
      </c>
    </row>
    <row r="5853" spans="1:2">
      <c r="A5853">
        <v>6128114</v>
      </c>
      <c r="B5853" t="s">
        <v>1734</v>
      </c>
    </row>
    <row r="5854" spans="1:2">
      <c r="A5854">
        <v>6128115</v>
      </c>
      <c r="B5854" t="s">
        <v>1735</v>
      </c>
    </row>
    <row r="5855" spans="1:2">
      <c r="A5855">
        <v>6128116</v>
      </c>
      <c r="B5855" t="s">
        <v>1736</v>
      </c>
    </row>
    <row r="5856" spans="1:2">
      <c r="A5856">
        <v>6128121</v>
      </c>
      <c r="B5856" t="s">
        <v>1737</v>
      </c>
    </row>
    <row r="5857" spans="1:2">
      <c r="A5857">
        <v>6128122</v>
      </c>
      <c r="B5857" t="s">
        <v>1738</v>
      </c>
    </row>
    <row r="5858" spans="1:2">
      <c r="A5858">
        <v>6128123</v>
      </c>
      <c r="B5858" t="s">
        <v>1739</v>
      </c>
    </row>
    <row r="5859" spans="1:2">
      <c r="A5859">
        <v>6128124</v>
      </c>
      <c r="B5859" t="s">
        <v>1740</v>
      </c>
    </row>
    <row r="5860" spans="1:2">
      <c r="A5860">
        <v>6128125</v>
      </c>
      <c r="B5860" t="s">
        <v>1741</v>
      </c>
    </row>
    <row r="5861" spans="1:2">
      <c r="A5861">
        <v>6128131</v>
      </c>
      <c r="B5861" t="s">
        <v>1742</v>
      </c>
    </row>
    <row r="5862" spans="1:2">
      <c r="A5862">
        <v>6128132</v>
      </c>
      <c r="B5862" t="s">
        <v>1743</v>
      </c>
    </row>
    <row r="5863" spans="1:2">
      <c r="A5863">
        <v>6128133</v>
      </c>
      <c r="B5863" t="s">
        <v>1744</v>
      </c>
    </row>
    <row r="5864" spans="1:2">
      <c r="A5864">
        <v>6128134</v>
      </c>
      <c r="B5864" t="s">
        <v>1745</v>
      </c>
    </row>
    <row r="5865" spans="1:2">
      <c r="A5865">
        <v>6128135</v>
      </c>
      <c r="B5865" t="s">
        <v>1746</v>
      </c>
    </row>
    <row r="5866" spans="1:2">
      <c r="A5866">
        <v>6128136</v>
      </c>
      <c r="B5866" t="s">
        <v>1747</v>
      </c>
    </row>
    <row r="5867" spans="1:2">
      <c r="A5867">
        <v>6128141</v>
      </c>
      <c r="B5867" t="s">
        <v>1748</v>
      </c>
    </row>
    <row r="5868" spans="1:2">
      <c r="A5868">
        <v>6128151</v>
      </c>
      <c r="B5868" t="s">
        <v>1749</v>
      </c>
    </row>
    <row r="5869" spans="1:2">
      <c r="A5869">
        <v>6128152</v>
      </c>
      <c r="B5869" t="s">
        <v>1750</v>
      </c>
    </row>
    <row r="5870" spans="1:2">
      <c r="A5870">
        <v>6128153</v>
      </c>
      <c r="B5870" t="s">
        <v>1751</v>
      </c>
    </row>
    <row r="5871" spans="1:2">
      <c r="A5871">
        <v>6128154</v>
      </c>
      <c r="B5871" t="s">
        <v>1752</v>
      </c>
    </row>
    <row r="5872" spans="1:2">
      <c r="A5872">
        <v>6128155</v>
      </c>
      <c r="B5872" t="s">
        <v>1753</v>
      </c>
    </row>
    <row r="5873" spans="1:2">
      <c r="A5873">
        <v>6128156</v>
      </c>
      <c r="B5873" t="s">
        <v>1754</v>
      </c>
    </row>
    <row r="5874" spans="1:2">
      <c r="A5874">
        <v>6128157</v>
      </c>
      <c r="B5874" t="s">
        <v>1755</v>
      </c>
    </row>
    <row r="5875" spans="1:2">
      <c r="A5875">
        <v>6128158</v>
      </c>
      <c r="B5875" t="s">
        <v>1756</v>
      </c>
    </row>
    <row r="5876" spans="1:2">
      <c r="A5876">
        <v>6128201</v>
      </c>
      <c r="B5876" t="s">
        <v>1757</v>
      </c>
    </row>
    <row r="5877" spans="1:2">
      <c r="A5877">
        <v>6128202</v>
      </c>
      <c r="B5877" t="s">
        <v>1758</v>
      </c>
    </row>
    <row r="5878" spans="1:2">
      <c r="A5878">
        <v>6128203</v>
      </c>
      <c r="B5878" t="s">
        <v>1759</v>
      </c>
    </row>
    <row r="5879" spans="1:2">
      <c r="A5879">
        <v>6128204</v>
      </c>
      <c r="B5879" t="s">
        <v>1760</v>
      </c>
    </row>
    <row r="5880" spans="1:2">
      <c r="A5880">
        <v>6128205</v>
      </c>
      <c r="B5880" t="s">
        <v>1761</v>
      </c>
    </row>
    <row r="5881" spans="1:2">
      <c r="A5881">
        <v>6128206</v>
      </c>
      <c r="B5881" t="s">
        <v>1762</v>
      </c>
    </row>
    <row r="5882" spans="1:2">
      <c r="A5882">
        <v>6128207</v>
      </c>
      <c r="B5882" t="s">
        <v>1763</v>
      </c>
    </row>
    <row r="5883" spans="1:2">
      <c r="A5883">
        <v>6128208</v>
      </c>
      <c r="B5883" t="s">
        <v>1764</v>
      </c>
    </row>
    <row r="5884" spans="1:2">
      <c r="A5884">
        <v>6128209</v>
      </c>
      <c r="B5884" t="s">
        <v>1765</v>
      </c>
    </row>
    <row r="5885" spans="1:2">
      <c r="A5885">
        <v>6128211</v>
      </c>
      <c r="B5885" t="s">
        <v>1766</v>
      </c>
    </row>
    <row r="5886" spans="1:2">
      <c r="A5886">
        <v>6128212</v>
      </c>
      <c r="B5886" t="s">
        <v>1767</v>
      </c>
    </row>
    <row r="5887" spans="1:2">
      <c r="A5887">
        <v>6128213</v>
      </c>
      <c r="B5887" t="s">
        <v>1768</v>
      </c>
    </row>
    <row r="5888" spans="1:2">
      <c r="A5888">
        <v>6128214</v>
      </c>
      <c r="B5888" t="s">
        <v>1769</v>
      </c>
    </row>
    <row r="5889" spans="1:2">
      <c r="A5889">
        <v>6128215</v>
      </c>
      <c r="B5889" t="s">
        <v>1770</v>
      </c>
    </row>
    <row r="5890" spans="1:2">
      <c r="A5890">
        <v>6128216</v>
      </c>
      <c r="B5890" t="s">
        <v>1771</v>
      </c>
    </row>
    <row r="5891" spans="1:2">
      <c r="A5891">
        <v>6128217</v>
      </c>
      <c r="B5891" t="s">
        <v>1772</v>
      </c>
    </row>
    <row r="5892" spans="1:2">
      <c r="A5892">
        <v>6128218</v>
      </c>
      <c r="B5892" t="s">
        <v>1773</v>
      </c>
    </row>
    <row r="5893" spans="1:2">
      <c r="A5893">
        <v>6128219</v>
      </c>
      <c r="B5893" t="s">
        <v>1774</v>
      </c>
    </row>
    <row r="5894" spans="1:2">
      <c r="A5894">
        <v>6128221</v>
      </c>
      <c r="B5894" t="s">
        <v>1775</v>
      </c>
    </row>
    <row r="5895" spans="1:2">
      <c r="A5895">
        <v>6128222</v>
      </c>
      <c r="B5895" t="s">
        <v>1776</v>
      </c>
    </row>
    <row r="5896" spans="1:2">
      <c r="A5896">
        <v>6128223</v>
      </c>
      <c r="B5896" t="s">
        <v>1777</v>
      </c>
    </row>
    <row r="5897" spans="1:2">
      <c r="A5897">
        <v>6128224</v>
      </c>
      <c r="B5897" t="s">
        <v>1778</v>
      </c>
    </row>
    <row r="5898" spans="1:2">
      <c r="A5898">
        <v>6128225</v>
      </c>
      <c r="B5898" t="s">
        <v>1779</v>
      </c>
    </row>
    <row r="5899" spans="1:2">
      <c r="A5899">
        <v>6128226</v>
      </c>
      <c r="B5899" t="s">
        <v>1780</v>
      </c>
    </row>
    <row r="5900" spans="1:2">
      <c r="A5900">
        <v>6128227</v>
      </c>
      <c r="B5900" t="s">
        <v>1781</v>
      </c>
    </row>
    <row r="5901" spans="1:2">
      <c r="A5901">
        <v>6128228</v>
      </c>
      <c r="B5901" t="s">
        <v>1782</v>
      </c>
    </row>
    <row r="5902" spans="1:2">
      <c r="A5902">
        <v>6128231</v>
      </c>
      <c r="B5902" t="s">
        <v>1783</v>
      </c>
    </row>
    <row r="5903" spans="1:2">
      <c r="A5903">
        <v>6128232</v>
      </c>
      <c r="B5903" t="s">
        <v>1784</v>
      </c>
    </row>
    <row r="5904" spans="1:2">
      <c r="A5904">
        <v>6128233</v>
      </c>
      <c r="B5904" t="s">
        <v>1785</v>
      </c>
    </row>
    <row r="5905" spans="1:2">
      <c r="A5905">
        <v>6128234</v>
      </c>
      <c r="B5905" t="s">
        <v>1786</v>
      </c>
    </row>
    <row r="5906" spans="1:2">
      <c r="A5906">
        <v>6128235</v>
      </c>
      <c r="B5906" t="s">
        <v>1787</v>
      </c>
    </row>
    <row r="5907" spans="1:2">
      <c r="A5907">
        <v>6128236</v>
      </c>
      <c r="B5907" t="s">
        <v>1788</v>
      </c>
    </row>
    <row r="5908" spans="1:2">
      <c r="A5908">
        <v>6128237</v>
      </c>
      <c r="B5908" t="s">
        <v>1789</v>
      </c>
    </row>
    <row r="5909" spans="1:2">
      <c r="A5909">
        <v>6128238</v>
      </c>
      <c r="B5909" t="s">
        <v>1790</v>
      </c>
    </row>
    <row r="5910" spans="1:2">
      <c r="A5910">
        <v>6128239</v>
      </c>
      <c r="B5910" t="s">
        <v>1791</v>
      </c>
    </row>
    <row r="5911" spans="1:2">
      <c r="A5911">
        <v>6128241</v>
      </c>
      <c r="B5911" t="s">
        <v>1792</v>
      </c>
    </row>
    <row r="5912" spans="1:2">
      <c r="A5912">
        <v>6128242</v>
      </c>
      <c r="B5912" t="s">
        <v>1793</v>
      </c>
    </row>
    <row r="5913" spans="1:2">
      <c r="A5913">
        <v>6128243</v>
      </c>
      <c r="B5913" t="s">
        <v>1794</v>
      </c>
    </row>
    <row r="5914" spans="1:2">
      <c r="A5914">
        <v>6128244</v>
      </c>
      <c r="B5914" t="s">
        <v>1795</v>
      </c>
    </row>
    <row r="5915" spans="1:2">
      <c r="A5915">
        <v>6128245</v>
      </c>
      <c r="B5915" t="s">
        <v>1796</v>
      </c>
    </row>
    <row r="5916" spans="1:2">
      <c r="A5916">
        <v>6128246</v>
      </c>
      <c r="B5916" t="s">
        <v>1797</v>
      </c>
    </row>
    <row r="5917" spans="1:2">
      <c r="A5917">
        <v>6128247</v>
      </c>
      <c r="B5917" t="s">
        <v>1798</v>
      </c>
    </row>
    <row r="5918" spans="1:2">
      <c r="A5918">
        <v>6128248</v>
      </c>
      <c r="B5918" t="s">
        <v>1799</v>
      </c>
    </row>
    <row r="5919" spans="1:2">
      <c r="A5919">
        <v>6128249</v>
      </c>
      <c r="B5919" t="s">
        <v>1800</v>
      </c>
    </row>
    <row r="5920" spans="1:2">
      <c r="A5920">
        <v>6128251</v>
      </c>
      <c r="B5920" t="s">
        <v>1801</v>
      </c>
    </row>
    <row r="5921" spans="1:2">
      <c r="A5921">
        <v>6128252</v>
      </c>
      <c r="B5921" t="s">
        <v>1802</v>
      </c>
    </row>
    <row r="5922" spans="1:2">
      <c r="A5922">
        <v>6128253</v>
      </c>
      <c r="B5922" t="s">
        <v>1803</v>
      </c>
    </row>
    <row r="5923" spans="1:2">
      <c r="A5923">
        <v>6128254</v>
      </c>
      <c r="B5923" t="s">
        <v>1804</v>
      </c>
    </row>
    <row r="5924" spans="1:2">
      <c r="A5924">
        <v>6128255</v>
      </c>
      <c r="B5924" t="s">
        <v>1805</v>
      </c>
    </row>
    <row r="5925" spans="1:2">
      <c r="A5925">
        <v>6128256</v>
      </c>
      <c r="B5925" t="s">
        <v>1806</v>
      </c>
    </row>
    <row r="5926" spans="1:2">
      <c r="A5926">
        <v>6128257</v>
      </c>
      <c r="B5926" t="s">
        <v>1807</v>
      </c>
    </row>
    <row r="5927" spans="1:2">
      <c r="A5927">
        <v>6128261</v>
      </c>
      <c r="B5927" t="s">
        <v>1808</v>
      </c>
    </row>
    <row r="5928" spans="1:2">
      <c r="A5928">
        <v>6128262</v>
      </c>
      <c r="B5928" t="s">
        <v>1809</v>
      </c>
    </row>
    <row r="5929" spans="1:2">
      <c r="A5929">
        <v>6128263</v>
      </c>
      <c r="B5929" t="s">
        <v>1810</v>
      </c>
    </row>
    <row r="5930" spans="1:2">
      <c r="A5930">
        <v>6128264</v>
      </c>
      <c r="B5930" t="s">
        <v>1811</v>
      </c>
    </row>
    <row r="5931" spans="1:2">
      <c r="A5931">
        <v>6128265</v>
      </c>
      <c r="B5931" t="s">
        <v>1812</v>
      </c>
    </row>
    <row r="5932" spans="1:2">
      <c r="A5932">
        <v>6128266</v>
      </c>
      <c r="B5932" t="s">
        <v>1813</v>
      </c>
    </row>
    <row r="5933" spans="1:2">
      <c r="A5933">
        <v>6128267</v>
      </c>
      <c r="B5933" t="s">
        <v>1814</v>
      </c>
    </row>
    <row r="5934" spans="1:2">
      <c r="A5934">
        <v>6128268</v>
      </c>
      <c r="B5934" t="s">
        <v>1815</v>
      </c>
    </row>
    <row r="5935" spans="1:2">
      <c r="A5935">
        <v>6128271</v>
      </c>
      <c r="B5935" t="s">
        <v>1816</v>
      </c>
    </row>
    <row r="5936" spans="1:2">
      <c r="A5936">
        <v>6128272</v>
      </c>
      <c r="B5936" t="s">
        <v>1817</v>
      </c>
    </row>
    <row r="5937" spans="1:2">
      <c r="A5937">
        <v>6128273</v>
      </c>
      <c r="B5937" t="s">
        <v>1818</v>
      </c>
    </row>
    <row r="5938" spans="1:2">
      <c r="A5938">
        <v>6128274</v>
      </c>
      <c r="B5938" t="s">
        <v>1819</v>
      </c>
    </row>
    <row r="5939" spans="1:2">
      <c r="A5939">
        <v>6128275</v>
      </c>
      <c r="B5939" t="s">
        <v>1820</v>
      </c>
    </row>
    <row r="5940" spans="1:2">
      <c r="A5940">
        <v>6128276</v>
      </c>
      <c r="B5940" t="s">
        <v>1821</v>
      </c>
    </row>
    <row r="5941" spans="1:2">
      <c r="A5941">
        <v>6128277</v>
      </c>
      <c r="B5941" t="s">
        <v>1822</v>
      </c>
    </row>
    <row r="5942" spans="1:2">
      <c r="A5942">
        <v>6128278</v>
      </c>
      <c r="B5942" t="s">
        <v>1823</v>
      </c>
    </row>
    <row r="5943" spans="1:2">
      <c r="A5943">
        <v>6128279</v>
      </c>
      <c r="B5943" t="s">
        <v>1824</v>
      </c>
    </row>
    <row r="5944" spans="1:2">
      <c r="A5944">
        <v>6128281</v>
      </c>
      <c r="B5944" t="s">
        <v>1825</v>
      </c>
    </row>
    <row r="5945" spans="1:2">
      <c r="A5945">
        <v>6128282</v>
      </c>
      <c r="B5945" t="s">
        <v>1826</v>
      </c>
    </row>
    <row r="5946" spans="1:2">
      <c r="A5946">
        <v>6128283</v>
      </c>
      <c r="B5946" t="s">
        <v>1827</v>
      </c>
    </row>
    <row r="5947" spans="1:2">
      <c r="A5947">
        <v>6128284</v>
      </c>
      <c r="B5947" t="s">
        <v>1828</v>
      </c>
    </row>
    <row r="5948" spans="1:2">
      <c r="A5948">
        <v>6128285</v>
      </c>
      <c r="B5948" t="s">
        <v>1829</v>
      </c>
    </row>
    <row r="5949" spans="1:2">
      <c r="A5949">
        <v>6128286</v>
      </c>
      <c r="B5949" t="s">
        <v>1830</v>
      </c>
    </row>
    <row r="5950" spans="1:2">
      <c r="A5950">
        <v>6128287</v>
      </c>
      <c r="B5950" t="s">
        <v>1831</v>
      </c>
    </row>
    <row r="5951" spans="1:2">
      <c r="A5951">
        <v>6128291</v>
      </c>
      <c r="B5951" t="s">
        <v>1832</v>
      </c>
    </row>
    <row r="5952" spans="1:2">
      <c r="A5952">
        <v>6128292</v>
      </c>
      <c r="B5952" t="s">
        <v>1833</v>
      </c>
    </row>
    <row r="5953" spans="1:2">
      <c r="A5953">
        <v>6128293</v>
      </c>
      <c r="B5953" t="s">
        <v>1834</v>
      </c>
    </row>
    <row r="5954" spans="1:2">
      <c r="A5954">
        <v>6128294</v>
      </c>
      <c r="B5954" t="s">
        <v>1835</v>
      </c>
    </row>
    <row r="5955" spans="1:2">
      <c r="A5955">
        <v>6128295</v>
      </c>
      <c r="B5955" t="s">
        <v>1836</v>
      </c>
    </row>
    <row r="5956" spans="1:2">
      <c r="A5956">
        <v>6128296</v>
      </c>
      <c r="B5956" t="s">
        <v>1837</v>
      </c>
    </row>
    <row r="5957" spans="1:2">
      <c r="A5957">
        <v>6128297</v>
      </c>
      <c r="B5957" t="s">
        <v>1838</v>
      </c>
    </row>
    <row r="5958" spans="1:2">
      <c r="A5958">
        <v>6128301</v>
      </c>
      <c r="B5958" t="s">
        <v>1839</v>
      </c>
    </row>
    <row r="5959" spans="1:2">
      <c r="A5959">
        <v>6128302</v>
      </c>
      <c r="B5959" t="s">
        <v>1840</v>
      </c>
    </row>
    <row r="5960" spans="1:2">
      <c r="A5960">
        <v>6128303</v>
      </c>
      <c r="B5960" t="s">
        <v>1841</v>
      </c>
    </row>
    <row r="5961" spans="1:2">
      <c r="A5961">
        <v>6128304</v>
      </c>
      <c r="B5961" t="s">
        <v>1842</v>
      </c>
    </row>
    <row r="5962" spans="1:2">
      <c r="A5962">
        <v>6128305</v>
      </c>
      <c r="B5962" t="s">
        <v>1843</v>
      </c>
    </row>
    <row r="5963" spans="1:2">
      <c r="A5963">
        <v>6128306</v>
      </c>
      <c r="B5963" t="s">
        <v>1844</v>
      </c>
    </row>
    <row r="5964" spans="1:2">
      <c r="A5964">
        <v>6128307</v>
      </c>
      <c r="B5964" t="s">
        <v>1845</v>
      </c>
    </row>
    <row r="5965" spans="1:2">
      <c r="A5965">
        <v>6128308</v>
      </c>
      <c r="B5965" t="s">
        <v>1846</v>
      </c>
    </row>
    <row r="5966" spans="1:2">
      <c r="A5966">
        <v>6128311</v>
      </c>
      <c r="B5966" t="s">
        <v>1847</v>
      </c>
    </row>
    <row r="5967" spans="1:2">
      <c r="A5967">
        <v>6128312</v>
      </c>
      <c r="B5967" t="s">
        <v>1848</v>
      </c>
    </row>
    <row r="5968" spans="1:2">
      <c r="A5968">
        <v>6128313</v>
      </c>
      <c r="B5968" t="s">
        <v>1849</v>
      </c>
    </row>
    <row r="5969" spans="1:2">
      <c r="A5969">
        <v>6128314</v>
      </c>
      <c r="B5969" t="s">
        <v>1850</v>
      </c>
    </row>
    <row r="5970" spans="1:2">
      <c r="A5970">
        <v>6128315</v>
      </c>
      <c r="B5970" t="s">
        <v>1851</v>
      </c>
    </row>
    <row r="5971" spans="1:2">
      <c r="A5971">
        <v>6128316</v>
      </c>
      <c r="B5971" t="s">
        <v>1852</v>
      </c>
    </row>
    <row r="5972" spans="1:2">
      <c r="A5972">
        <v>6128317</v>
      </c>
      <c r="B5972" t="s">
        <v>1853</v>
      </c>
    </row>
    <row r="5973" spans="1:2">
      <c r="A5973">
        <v>6128318</v>
      </c>
      <c r="B5973" t="s">
        <v>1854</v>
      </c>
    </row>
    <row r="5974" spans="1:2">
      <c r="A5974">
        <v>6128319</v>
      </c>
      <c r="B5974" t="s">
        <v>1855</v>
      </c>
    </row>
    <row r="5975" spans="1:2">
      <c r="A5975">
        <v>6128321</v>
      </c>
      <c r="B5975" t="s">
        <v>1856</v>
      </c>
    </row>
    <row r="5976" spans="1:2">
      <c r="A5976">
        <v>6128322</v>
      </c>
      <c r="B5976" t="s">
        <v>1857</v>
      </c>
    </row>
    <row r="5977" spans="1:2">
      <c r="A5977">
        <v>6128323</v>
      </c>
      <c r="B5977" t="s">
        <v>1858</v>
      </c>
    </row>
    <row r="5978" spans="1:2">
      <c r="A5978">
        <v>6128324</v>
      </c>
      <c r="B5978" t="s">
        <v>1859</v>
      </c>
    </row>
    <row r="5979" spans="1:2">
      <c r="A5979">
        <v>6128325</v>
      </c>
      <c r="B5979" t="s">
        <v>1860</v>
      </c>
    </row>
    <row r="5980" spans="1:2">
      <c r="A5980">
        <v>6128326</v>
      </c>
      <c r="B5980" t="s">
        <v>1861</v>
      </c>
    </row>
    <row r="5981" spans="1:2">
      <c r="A5981">
        <v>6128327</v>
      </c>
      <c r="B5981" t="s">
        <v>1862</v>
      </c>
    </row>
    <row r="5982" spans="1:2">
      <c r="A5982">
        <v>6128328</v>
      </c>
      <c r="B5982" t="s">
        <v>1863</v>
      </c>
    </row>
    <row r="5983" spans="1:2">
      <c r="A5983">
        <v>6128329</v>
      </c>
      <c r="B5983" t="s">
        <v>1864</v>
      </c>
    </row>
    <row r="5984" spans="1:2">
      <c r="A5984">
        <v>6128331</v>
      </c>
      <c r="B5984" t="s">
        <v>1865</v>
      </c>
    </row>
    <row r="5985" spans="1:2">
      <c r="A5985">
        <v>6128332</v>
      </c>
      <c r="B5985" t="s">
        <v>1866</v>
      </c>
    </row>
    <row r="5986" spans="1:2">
      <c r="A5986">
        <v>6128333</v>
      </c>
      <c r="B5986" t="s">
        <v>1867</v>
      </c>
    </row>
    <row r="5987" spans="1:2">
      <c r="A5987">
        <v>6128334</v>
      </c>
      <c r="B5987" t="s">
        <v>1868</v>
      </c>
    </row>
    <row r="5988" spans="1:2">
      <c r="A5988">
        <v>6128335</v>
      </c>
      <c r="B5988" t="s">
        <v>1869</v>
      </c>
    </row>
    <row r="5989" spans="1:2">
      <c r="A5989">
        <v>6128336</v>
      </c>
      <c r="B5989" t="s">
        <v>1870</v>
      </c>
    </row>
    <row r="5990" spans="1:2">
      <c r="A5990">
        <v>6128337</v>
      </c>
      <c r="B5990" t="s">
        <v>1871</v>
      </c>
    </row>
    <row r="5991" spans="1:2">
      <c r="A5991">
        <v>6128338</v>
      </c>
      <c r="B5991" t="s">
        <v>1872</v>
      </c>
    </row>
    <row r="5992" spans="1:2">
      <c r="A5992">
        <v>6128341</v>
      </c>
      <c r="B5992" t="s">
        <v>8311</v>
      </c>
    </row>
    <row r="5993" spans="1:2">
      <c r="A5993">
        <v>6128342</v>
      </c>
      <c r="B5993" t="s">
        <v>1873</v>
      </c>
    </row>
    <row r="5994" spans="1:2">
      <c r="A5994">
        <v>6128343</v>
      </c>
      <c r="B5994" t="s">
        <v>8312</v>
      </c>
    </row>
    <row r="5995" spans="1:2">
      <c r="A5995">
        <v>6128344</v>
      </c>
      <c r="B5995" t="s">
        <v>1874</v>
      </c>
    </row>
    <row r="5996" spans="1:2">
      <c r="A5996">
        <v>6128345</v>
      </c>
      <c r="B5996" t="s">
        <v>1875</v>
      </c>
    </row>
    <row r="5997" spans="1:2">
      <c r="A5997">
        <v>6128346</v>
      </c>
      <c r="B5997" t="s">
        <v>1876</v>
      </c>
    </row>
    <row r="5998" spans="1:2">
      <c r="A5998">
        <v>6128347</v>
      </c>
      <c r="B5998" t="s">
        <v>1877</v>
      </c>
    </row>
    <row r="5999" spans="1:2">
      <c r="A5999">
        <v>6128351</v>
      </c>
      <c r="B5999" t="s">
        <v>1878</v>
      </c>
    </row>
    <row r="6000" spans="1:2">
      <c r="A6000">
        <v>6128352</v>
      </c>
      <c r="B6000" t="s">
        <v>1879</v>
      </c>
    </row>
    <row r="6001" spans="1:2">
      <c r="A6001">
        <v>6128353</v>
      </c>
      <c r="B6001" t="s">
        <v>1880</v>
      </c>
    </row>
    <row r="6002" spans="1:2">
      <c r="A6002">
        <v>6128354</v>
      </c>
      <c r="B6002" t="s">
        <v>1881</v>
      </c>
    </row>
    <row r="6003" spans="1:2">
      <c r="A6003">
        <v>6128355</v>
      </c>
      <c r="B6003" t="s">
        <v>1882</v>
      </c>
    </row>
    <row r="6004" spans="1:2">
      <c r="A6004">
        <v>6128356</v>
      </c>
      <c r="B6004" t="s">
        <v>1883</v>
      </c>
    </row>
    <row r="6005" spans="1:2">
      <c r="A6005">
        <v>6128357</v>
      </c>
      <c r="B6005" t="s">
        <v>1884</v>
      </c>
    </row>
    <row r="6006" spans="1:2">
      <c r="A6006">
        <v>6128358</v>
      </c>
      <c r="B6006" t="s">
        <v>1885</v>
      </c>
    </row>
    <row r="6007" spans="1:2">
      <c r="A6007">
        <v>6128359</v>
      </c>
      <c r="B6007" t="s">
        <v>1886</v>
      </c>
    </row>
    <row r="6008" spans="1:2">
      <c r="A6008">
        <v>6128361</v>
      </c>
      <c r="B6008" t="s">
        <v>1887</v>
      </c>
    </row>
    <row r="6009" spans="1:2">
      <c r="A6009">
        <v>6128362</v>
      </c>
      <c r="B6009" t="s">
        <v>1888</v>
      </c>
    </row>
    <row r="6010" spans="1:2">
      <c r="A6010">
        <v>6128363</v>
      </c>
      <c r="B6010" t="s">
        <v>1889</v>
      </c>
    </row>
    <row r="6011" spans="1:2">
      <c r="A6011">
        <v>6128364</v>
      </c>
      <c r="B6011" t="s">
        <v>1890</v>
      </c>
    </row>
    <row r="6012" spans="1:2">
      <c r="A6012">
        <v>6128365</v>
      </c>
      <c r="B6012" t="s">
        <v>1891</v>
      </c>
    </row>
    <row r="6013" spans="1:2">
      <c r="A6013">
        <v>6128366</v>
      </c>
      <c r="B6013" t="s">
        <v>1892</v>
      </c>
    </row>
    <row r="6014" spans="1:2">
      <c r="A6014">
        <v>6128367</v>
      </c>
      <c r="B6014" t="s">
        <v>1893</v>
      </c>
    </row>
    <row r="6015" spans="1:2">
      <c r="A6015">
        <v>6128368</v>
      </c>
      <c r="B6015" t="s">
        <v>1894</v>
      </c>
    </row>
    <row r="6016" spans="1:2">
      <c r="A6016">
        <v>6128369</v>
      </c>
      <c r="B6016" t="s">
        <v>1895</v>
      </c>
    </row>
    <row r="6017" spans="1:2">
      <c r="A6017">
        <v>6128371</v>
      </c>
      <c r="B6017" t="s">
        <v>1896</v>
      </c>
    </row>
    <row r="6018" spans="1:2">
      <c r="A6018">
        <v>6128372</v>
      </c>
      <c r="B6018" t="s">
        <v>1897</v>
      </c>
    </row>
    <row r="6019" spans="1:2">
      <c r="A6019">
        <v>6128373</v>
      </c>
      <c r="B6019" t="s">
        <v>1898</v>
      </c>
    </row>
    <row r="6020" spans="1:2">
      <c r="A6020">
        <v>6128374</v>
      </c>
      <c r="B6020" t="s">
        <v>1899</v>
      </c>
    </row>
    <row r="6021" spans="1:2">
      <c r="A6021">
        <v>6128375</v>
      </c>
      <c r="B6021" t="s">
        <v>1900</v>
      </c>
    </row>
    <row r="6022" spans="1:2">
      <c r="A6022">
        <v>6128376</v>
      </c>
      <c r="B6022" t="s">
        <v>1901</v>
      </c>
    </row>
    <row r="6023" spans="1:2">
      <c r="A6023">
        <v>6128377</v>
      </c>
      <c r="B6023" t="s">
        <v>1902</v>
      </c>
    </row>
    <row r="6024" spans="1:2">
      <c r="A6024">
        <v>6128379</v>
      </c>
      <c r="B6024" t="s">
        <v>1903</v>
      </c>
    </row>
    <row r="6025" spans="1:2">
      <c r="A6025">
        <v>6128381</v>
      </c>
      <c r="B6025" t="s">
        <v>1904</v>
      </c>
    </row>
    <row r="6026" spans="1:2">
      <c r="A6026">
        <v>6128384</v>
      </c>
      <c r="B6026" t="s">
        <v>1905</v>
      </c>
    </row>
    <row r="6027" spans="1:2">
      <c r="A6027">
        <v>6128385</v>
      </c>
      <c r="B6027" t="s">
        <v>1906</v>
      </c>
    </row>
    <row r="6028" spans="1:2">
      <c r="A6028">
        <v>6128386</v>
      </c>
      <c r="B6028" t="s">
        <v>1907</v>
      </c>
    </row>
    <row r="6029" spans="1:2">
      <c r="A6029">
        <v>6128387</v>
      </c>
      <c r="B6029" t="s">
        <v>1908</v>
      </c>
    </row>
    <row r="6030" spans="1:2">
      <c r="A6030">
        <v>6128388</v>
      </c>
      <c r="B6030" t="s">
        <v>1909</v>
      </c>
    </row>
    <row r="6031" spans="1:2">
      <c r="A6031">
        <v>6128391</v>
      </c>
      <c r="B6031" t="s">
        <v>1910</v>
      </c>
    </row>
    <row r="6032" spans="1:2">
      <c r="A6032">
        <v>6128392</v>
      </c>
      <c r="B6032" t="s">
        <v>1911</v>
      </c>
    </row>
    <row r="6033" spans="1:2">
      <c r="A6033">
        <v>6128393</v>
      </c>
      <c r="B6033" t="s">
        <v>1912</v>
      </c>
    </row>
    <row r="6034" spans="1:2">
      <c r="A6034">
        <v>6128394</v>
      </c>
      <c r="B6034" t="s">
        <v>1913</v>
      </c>
    </row>
    <row r="6035" spans="1:2">
      <c r="A6035">
        <v>6128395</v>
      </c>
      <c r="B6035" t="s">
        <v>1914</v>
      </c>
    </row>
    <row r="6036" spans="1:2">
      <c r="A6036">
        <v>6128401</v>
      </c>
      <c r="B6036" t="s">
        <v>1915</v>
      </c>
    </row>
    <row r="6037" spans="1:2">
      <c r="A6037">
        <v>6128402</v>
      </c>
      <c r="B6037" t="s">
        <v>1916</v>
      </c>
    </row>
    <row r="6038" spans="1:2">
      <c r="A6038">
        <v>6128403</v>
      </c>
      <c r="B6038" t="s">
        <v>1917</v>
      </c>
    </row>
    <row r="6039" spans="1:2">
      <c r="A6039">
        <v>6128404</v>
      </c>
      <c r="B6039" t="s">
        <v>1918</v>
      </c>
    </row>
    <row r="6040" spans="1:2">
      <c r="A6040">
        <v>6128405</v>
      </c>
      <c r="B6040" t="s">
        <v>1919</v>
      </c>
    </row>
    <row r="6041" spans="1:2">
      <c r="A6041">
        <v>6128411</v>
      </c>
      <c r="B6041" t="s">
        <v>1920</v>
      </c>
    </row>
    <row r="6042" spans="1:2">
      <c r="A6042">
        <v>6128412</v>
      </c>
      <c r="B6042" t="s">
        <v>1921</v>
      </c>
    </row>
    <row r="6043" spans="1:2">
      <c r="A6043">
        <v>6128413</v>
      </c>
      <c r="B6043" t="s">
        <v>1922</v>
      </c>
    </row>
    <row r="6044" spans="1:2">
      <c r="A6044">
        <v>6128414</v>
      </c>
      <c r="B6044" t="s">
        <v>1923</v>
      </c>
    </row>
    <row r="6045" spans="1:2">
      <c r="A6045">
        <v>6128415</v>
      </c>
      <c r="B6045" t="s">
        <v>1924</v>
      </c>
    </row>
    <row r="6046" spans="1:2">
      <c r="A6046">
        <v>6128416</v>
      </c>
      <c r="B6046" t="s">
        <v>1925</v>
      </c>
    </row>
    <row r="6047" spans="1:2">
      <c r="A6047">
        <v>6128417</v>
      </c>
      <c r="B6047" t="s">
        <v>1926</v>
      </c>
    </row>
    <row r="6048" spans="1:2">
      <c r="A6048">
        <v>6128418</v>
      </c>
      <c r="B6048" t="s">
        <v>1927</v>
      </c>
    </row>
    <row r="6049" spans="1:2">
      <c r="A6049">
        <v>6128421</v>
      </c>
      <c r="B6049" t="s">
        <v>1928</v>
      </c>
    </row>
    <row r="6050" spans="1:2">
      <c r="A6050">
        <v>6128422</v>
      </c>
      <c r="B6050" t="s">
        <v>1929</v>
      </c>
    </row>
    <row r="6051" spans="1:2">
      <c r="A6051">
        <v>6128423</v>
      </c>
      <c r="B6051" t="s">
        <v>1930</v>
      </c>
    </row>
    <row r="6052" spans="1:2">
      <c r="A6052">
        <v>6128425</v>
      </c>
      <c r="B6052" t="s">
        <v>1931</v>
      </c>
    </row>
    <row r="6053" spans="1:2">
      <c r="A6053">
        <v>6128426</v>
      </c>
      <c r="B6053" t="s">
        <v>1932</v>
      </c>
    </row>
    <row r="6054" spans="1:2">
      <c r="A6054">
        <v>6128427</v>
      </c>
      <c r="B6054" t="s">
        <v>1933</v>
      </c>
    </row>
    <row r="6055" spans="1:2">
      <c r="A6055">
        <v>6128428</v>
      </c>
      <c r="B6055" t="s">
        <v>1934</v>
      </c>
    </row>
    <row r="6056" spans="1:2">
      <c r="A6056">
        <v>6128431</v>
      </c>
      <c r="B6056" t="s">
        <v>1935</v>
      </c>
    </row>
    <row r="6057" spans="1:2">
      <c r="A6057">
        <v>6128432</v>
      </c>
      <c r="B6057" t="s">
        <v>1936</v>
      </c>
    </row>
    <row r="6058" spans="1:2">
      <c r="A6058">
        <v>6128433</v>
      </c>
      <c r="B6058" t="s">
        <v>1937</v>
      </c>
    </row>
    <row r="6059" spans="1:2">
      <c r="A6059">
        <v>6128434</v>
      </c>
      <c r="B6059" t="s">
        <v>1938</v>
      </c>
    </row>
    <row r="6060" spans="1:2">
      <c r="A6060">
        <v>6128435</v>
      </c>
      <c r="B6060" t="s">
        <v>1939</v>
      </c>
    </row>
    <row r="6061" spans="1:2">
      <c r="A6061">
        <v>6128436</v>
      </c>
      <c r="B6061" t="s">
        <v>1940</v>
      </c>
    </row>
    <row r="6062" spans="1:2">
      <c r="A6062">
        <v>6128437</v>
      </c>
      <c r="B6062" t="s">
        <v>1941</v>
      </c>
    </row>
    <row r="6063" spans="1:2">
      <c r="A6063">
        <v>6128438</v>
      </c>
      <c r="B6063" t="s">
        <v>1942</v>
      </c>
    </row>
    <row r="6064" spans="1:2">
      <c r="A6064">
        <v>6128439</v>
      </c>
      <c r="B6064" t="s">
        <v>1943</v>
      </c>
    </row>
    <row r="6065" spans="1:2">
      <c r="A6065">
        <v>6128441</v>
      </c>
      <c r="B6065" t="s">
        <v>1944</v>
      </c>
    </row>
    <row r="6066" spans="1:2">
      <c r="A6066">
        <v>6128442</v>
      </c>
      <c r="B6066" t="s">
        <v>1945</v>
      </c>
    </row>
    <row r="6067" spans="1:2">
      <c r="A6067">
        <v>6128443</v>
      </c>
      <c r="B6067" t="s">
        <v>1946</v>
      </c>
    </row>
    <row r="6068" spans="1:2">
      <c r="A6068">
        <v>6128444</v>
      </c>
      <c r="B6068" t="s">
        <v>1947</v>
      </c>
    </row>
    <row r="6069" spans="1:2">
      <c r="A6069">
        <v>6128445</v>
      </c>
      <c r="B6069" t="s">
        <v>1948</v>
      </c>
    </row>
    <row r="6070" spans="1:2">
      <c r="A6070">
        <v>6128446</v>
      </c>
      <c r="B6070" t="s">
        <v>1949</v>
      </c>
    </row>
    <row r="6071" spans="1:2">
      <c r="A6071">
        <v>6128447</v>
      </c>
      <c r="B6071" t="s">
        <v>1950</v>
      </c>
    </row>
    <row r="6072" spans="1:2">
      <c r="A6072">
        <v>6128448</v>
      </c>
      <c r="B6072" t="s">
        <v>1951</v>
      </c>
    </row>
    <row r="6073" spans="1:2">
      <c r="A6073">
        <v>6128449</v>
      </c>
      <c r="B6073" t="s">
        <v>1952</v>
      </c>
    </row>
    <row r="6074" spans="1:2">
      <c r="A6074">
        <v>6128450</v>
      </c>
      <c r="B6074" t="s">
        <v>1953</v>
      </c>
    </row>
    <row r="6075" spans="1:2">
      <c r="A6075">
        <v>6128451</v>
      </c>
      <c r="B6075" t="s">
        <v>1954</v>
      </c>
    </row>
    <row r="6076" spans="1:2">
      <c r="A6076">
        <v>6128452</v>
      </c>
      <c r="B6076" t="s">
        <v>1955</v>
      </c>
    </row>
    <row r="6077" spans="1:2">
      <c r="A6077">
        <v>6128454</v>
      </c>
      <c r="B6077" t="s">
        <v>1956</v>
      </c>
    </row>
    <row r="6078" spans="1:2">
      <c r="A6078">
        <v>6128455</v>
      </c>
      <c r="B6078" t="s">
        <v>1957</v>
      </c>
    </row>
    <row r="6079" spans="1:2">
      <c r="A6079">
        <v>6128456</v>
      </c>
      <c r="B6079" t="s">
        <v>1958</v>
      </c>
    </row>
    <row r="6080" spans="1:2">
      <c r="A6080">
        <v>6128457</v>
      </c>
      <c r="B6080" t="s">
        <v>1959</v>
      </c>
    </row>
    <row r="6081" spans="1:2">
      <c r="A6081">
        <v>6128459</v>
      </c>
      <c r="B6081" t="s">
        <v>1960</v>
      </c>
    </row>
    <row r="6082" spans="1:2">
      <c r="A6082">
        <v>6128461</v>
      </c>
      <c r="B6082" t="s">
        <v>1961</v>
      </c>
    </row>
    <row r="6083" spans="1:2">
      <c r="A6083">
        <v>6128462</v>
      </c>
      <c r="B6083" t="s">
        <v>1962</v>
      </c>
    </row>
    <row r="6084" spans="1:2">
      <c r="A6084">
        <v>6128463</v>
      </c>
      <c r="B6084" t="s">
        <v>1963</v>
      </c>
    </row>
    <row r="6085" spans="1:2">
      <c r="A6085">
        <v>6128464</v>
      </c>
      <c r="B6085" t="s">
        <v>1964</v>
      </c>
    </row>
    <row r="6086" spans="1:2">
      <c r="A6086">
        <v>6128465</v>
      </c>
      <c r="B6086" t="s">
        <v>1965</v>
      </c>
    </row>
    <row r="6087" spans="1:2">
      <c r="A6087">
        <v>6128466</v>
      </c>
      <c r="B6087" t="s">
        <v>1966</v>
      </c>
    </row>
    <row r="6088" spans="1:2">
      <c r="A6088">
        <v>6128467</v>
      </c>
      <c r="B6088" t="s">
        <v>1967</v>
      </c>
    </row>
    <row r="6089" spans="1:2">
      <c r="A6089">
        <v>6128468</v>
      </c>
      <c r="B6089" t="s">
        <v>1968</v>
      </c>
    </row>
    <row r="6090" spans="1:2">
      <c r="A6090">
        <v>6128469</v>
      </c>
      <c r="B6090" t="s">
        <v>1969</v>
      </c>
    </row>
    <row r="6091" spans="1:2">
      <c r="A6091">
        <v>6128471</v>
      </c>
      <c r="B6091" t="s">
        <v>1970</v>
      </c>
    </row>
    <row r="6092" spans="1:2">
      <c r="A6092">
        <v>6128473</v>
      </c>
      <c r="B6092" t="s">
        <v>1971</v>
      </c>
    </row>
    <row r="6093" spans="1:2">
      <c r="A6093">
        <v>6128476</v>
      </c>
      <c r="B6093" t="s">
        <v>1972</v>
      </c>
    </row>
    <row r="6094" spans="1:2">
      <c r="A6094">
        <v>6128477</v>
      </c>
      <c r="B6094" t="s">
        <v>1973</v>
      </c>
    </row>
    <row r="6095" spans="1:2">
      <c r="A6095">
        <v>6128478</v>
      </c>
      <c r="B6095" t="s">
        <v>1974</v>
      </c>
    </row>
    <row r="6096" spans="1:2">
      <c r="A6096">
        <v>6128481</v>
      </c>
      <c r="B6096" t="s">
        <v>1975</v>
      </c>
    </row>
    <row r="6097" spans="1:2">
      <c r="A6097">
        <v>6128482</v>
      </c>
      <c r="B6097" t="s">
        <v>1976</v>
      </c>
    </row>
    <row r="6098" spans="1:2">
      <c r="A6098">
        <v>6128483</v>
      </c>
      <c r="B6098" t="s">
        <v>1977</v>
      </c>
    </row>
    <row r="6099" spans="1:2">
      <c r="A6099">
        <v>6128484</v>
      </c>
      <c r="B6099" t="s">
        <v>1978</v>
      </c>
    </row>
    <row r="6100" spans="1:2">
      <c r="A6100">
        <v>6128485</v>
      </c>
      <c r="B6100" t="s">
        <v>1979</v>
      </c>
    </row>
    <row r="6101" spans="1:2">
      <c r="A6101">
        <v>6128486</v>
      </c>
      <c r="B6101" t="s">
        <v>1980</v>
      </c>
    </row>
    <row r="6102" spans="1:2">
      <c r="A6102">
        <v>6128487</v>
      </c>
      <c r="B6102" t="s">
        <v>1981</v>
      </c>
    </row>
    <row r="6103" spans="1:2">
      <c r="A6103">
        <v>6128488</v>
      </c>
      <c r="B6103" t="s">
        <v>1982</v>
      </c>
    </row>
    <row r="6104" spans="1:2">
      <c r="A6104">
        <v>6128489</v>
      </c>
      <c r="B6104" t="s">
        <v>1983</v>
      </c>
    </row>
    <row r="6105" spans="1:2">
      <c r="A6105">
        <v>6128490</v>
      </c>
      <c r="B6105" t="s">
        <v>1984</v>
      </c>
    </row>
    <row r="6106" spans="1:2">
      <c r="A6106">
        <v>6128491</v>
      </c>
      <c r="B6106" t="s">
        <v>1985</v>
      </c>
    </row>
    <row r="6107" spans="1:2">
      <c r="A6107">
        <v>6128492</v>
      </c>
      <c r="B6107" t="s">
        <v>1986</v>
      </c>
    </row>
    <row r="6108" spans="1:2">
      <c r="A6108">
        <v>6128493</v>
      </c>
      <c r="B6108" t="s">
        <v>1987</v>
      </c>
    </row>
    <row r="6109" spans="1:2">
      <c r="A6109">
        <v>6128494</v>
      </c>
      <c r="B6109" t="s">
        <v>1988</v>
      </c>
    </row>
    <row r="6110" spans="1:2">
      <c r="A6110">
        <v>6128495</v>
      </c>
      <c r="B6110" t="s">
        <v>1989</v>
      </c>
    </row>
    <row r="6111" spans="1:2">
      <c r="A6111">
        <v>6128496</v>
      </c>
      <c r="B6111" t="s">
        <v>1990</v>
      </c>
    </row>
    <row r="6112" spans="1:2">
      <c r="A6112">
        <v>6128497</v>
      </c>
      <c r="B6112" t="s">
        <v>1991</v>
      </c>
    </row>
    <row r="6113" spans="1:2">
      <c r="A6113">
        <v>6128498</v>
      </c>
      <c r="B6113" t="s">
        <v>1992</v>
      </c>
    </row>
    <row r="6114" spans="1:2">
      <c r="A6114">
        <v>6128499</v>
      </c>
      <c r="B6114" t="s">
        <v>1993</v>
      </c>
    </row>
    <row r="6115" spans="1:2">
      <c r="A6115">
        <v>6130000</v>
      </c>
      <c r="B6115" t="s">
        <v>1994</v>
      </c>
    </row>
    <row r="6116" spans="1:2">
      <c r="A6116">
        <v>6130021</v>
      </c>
      <c r="B6116" t="s">
        <v>1995</v>
      </c>
    </row>
    <row r="6117" spans="1:2">
      <c r="A6117">
        <v>6130022</v>
      </c>
      <c r="B6117" t="s">
        <v>1996</v>
      </c>
    </row>
    <row r="6118" spans="1:2">
      <c r="A6118">
        <v>6130023</v>
      </c>
      <c r="B6118" t="s">
        <v>1997</v>
      </c>
    </row>
    <row r="6119" spans="1:2">
      <c r="A6119">
        <v>6130024</v>
      </c>
      <c r="B6119" t="s">
        <v>1998</v>
      </c>
    </row>
    <row r="6120" spans="1:2">
      <c r="A6120">
        <v>6130025</v>
      </c>
      <c r="B6120" t="s">
        <v>1999</v>
      </c>
    </row>
    <row r="6121" spans="1:2">
      <c r="A6121">
        <v>6130026</v>
      </c>
      <c r="B6121" t="s">
        <v>2000</v>
      </c>
    </row>
    <row r="6122" spans="1:2">
      <c r="A6122">
        <v>6130031</v>
      </c>
      <c r="B6122" t="s">
        <v>2001</v>
      </c>
    </row>
    <row r="6123" spans="1:2">
      <c r="A6123">
        <v>6130032</v>
      </c>
      <c r="B6123" t="s">
        <v>2002</v>
      </c>
    </row>
    <row r="6124" spans="1:2">
      <c r="A6124">
        <v>6130033</v>
      </c>
      <c r="B6124" t="s">
        <v>2003</v>
      </c>
    </row>
    <row r="6125" spans="1:2">
      <c r="A6125">
        <v>6130034</v>
      </c>
      <c r="B6125" t="s">
        <v>2004</v>
      </c>
    </row>
    <row r="6126" spans="1:2">
      <c r="A6126">
        <v>6130035</v>
      </c>
      <c r="B6126" t="s">
        <v>2005</v>
      </c>
    </row>
    <row r="6127" spans="1:2">
      <c r="A6127">
        <v>6130036</v>
      </c>
      <c r="B6127" t="s">
        <v>2006</v>
      </c>
    </row>
    <row r="6128" spans="1:2">
      <c r="A6128">
        <v>6130041</v>
      </c>
      <c r="B6128" t="s">
        <v>2007</v>
      </c>
    </row>
    <row r="6129" spans="1:2">
      <c r="A6129">
        <v>6130042</v>
      </c>
      <c r="B6129" t="s">
        <v>2008</v>
      </c>
    </row>
    <row r="6130" spans="1:2">
      <c r="A6130">
        <v>6130043</v>
      </c>
      <c r="B6130" t="s">
        <v>2009</v>
      </c>
    </row>
    <row r="6131" spans="1:2">
      <c r="A6131">
        <v>6130044</v>
      </c>
      <c r="B6131" t="s">
        <v>2010</v>
      </c>
    </row>
    <row r="6132" spans="1:2">
      <c r="A6132">
        <v>6130045</v>
      </c>
      <c r="B6132" t="s">
        <v>2011</v>
      </c>
    </row>
    <row r="6133" spans="1:2">
      <c r="A6133">
        <v>6130046</v>
      </c>
      <c r="B6133" t="s">
        <v>2012</v>
      </c>
    </row>
    <row r="6134" spans="1:2">
      <c r="A6134">
        <v>6130851</v>
      </c>
      <c r="B6134" t="s">
        <v>2013</v>
      </c>
    </row>
    <row r="6135" spans="1:2">
      <c r="A6135">
        <v>6130852</v>
      </c>
      <c r="B6135" t="s">
        <v>2014</v>
      </c>
    </row>
    <row r="6136" spans="1:2">
      <c r="A6136">
        <v>6130853</v>
      </c>
      <c r="B6136" t="s">
        <v>2015</v>
      </c>
    </row>
    <row r="6137" spans="1:2">
      <c r="A6137">
        <v>6130901</v>
      </c>
      <c r="B6137" t="s">
        <v>2016</v>
      </c>
    </row>
    <row r="6138" spans="1:2">
      <c r="A6138">
        <v>6130902</v>
      </c>
      <c r="B6138" t="s">
        <v>2017</v>
      </c>
    </row>
    <row r="6139" spans="1:2">
      <c r="A6139">
        <v>6130903</v>
      </c>
      <c r="B6139" t="s">
        <v>2018</v>
      </c>
    </row>
    <row r="6140" spans="1:2">
      <c r="A6140">
        <v>6130904</v>
      </c>
      <c r="B6140" t="s">
        <v>2019</v>
      </c>
    </row>
    <row r="6141" spans="1:2">
      <c r="A6141">
        <v>6130905</v>
      </c>
      <c r="B6141" t="s">
        <v>2020</v>
      </c>
    </row>
    <row r="6142" spans="1:2">
      <c r="A6142">
        <v>6130906</v>
      </c>
      <c r="B6142" t="s">
        <v>2021</v>
      </c>
    </row>
    <row r="6143" spans="1:2">
      <c r="A6143">
        <v>6130907</v>
      </c>
      <c r="B6143" t="s">
        <v>2022</v>
      </c>
    </row>
    <row r="6144" spans="1:2">
      <c r="A6144">
        <v>6130911</v>
      </c>
      <c r="B6144" t="s">
        <v>2023</v>
      </c>
    </row>
    <row r="6145" spans="1:2">
      <c r="A6145">
        <v>6130912</v>
      </c>
      <c r="B6145" t="s">
        <v>2024</v>
      </c>
    </row>
    <row r="6146" spans="1:2">
      <c r="A6146">
        <v>6130913</v>
      </c>
      <c r="B6146" t="s">
        <v>2025</v>
      </c>
    </row>
    <row r="6147" spans="1:2">
      <c r="A6147">
        <v>6130914</v>
      </c>
      <c r="B6147" t="s">
        <v>2026</v>
      </c>
    </row>
    <row r="6148" spans="1:2">
      <c r="A6148">
        <v>6130915</v>
      </c>
      <c r="B6148" t="s">
        <v>2027</v>
      </c>
    </row>
    <row r="6149" spans="1:2">
      <c r="A6149">
        <v>6130916</v>
      </c>
      <c r="B6149" t="s">
        <v>2028</v>
      </c>
    </row>
    <row r="6150" spans="1:2">
      <c r="A6150">
        <v>6140000</v>
      </c>
      <c r="B6150" t="s">
        <v>2029</v>
      </c>
    </row>
    <row r="6151" spans="1:2">
      <c r="A6151">
        <v>6148001</v>
      </c>
      <c r="B6151" t="s">
        <v>2030</v>
      </c>
    </row>
    <row r="6152" spans="1:2">
      <c r="A6152">
        <v>6148002</v>
      </c>
      <c r="B6152" t="s">
        <v>2031</v>
      </c>
    </row>
    <row r="6153" spans="1:2">
      <c r="A6153">
        <v>6148003</v>
      </c>
      <c r="B6153" t="s">
        <v>2032</v>
      </c>
    </row>
    <row r="6154" spans="1:2">
      <c r="A6154">
        <v>6148004</v>
      </c>
      <c r="B6154" t="s">
        <v>2033</v>
      </c>
    </row>
    <row r="6155" spans="1:2">
      <c r="A6155">
        <v>6148005</v>
      </c>
      <c r="B6155" t="s">
        <v>2034</v>
      </c>
    </row>
    <row r="6156" spans="1:2">
      <c r="A6156">
        <v>6148006</v>
      </c>
      <c r="B6156" t="s">
        <v>2035</v>
      </c>
    </row>
    <row r="6157" spans="1:2">
      <c r="A6157">
        <v>6148007</v>
      </c>
      <c r="B6157" t="s">
        <v>2036</v>
      </c>
    </row>
    <row r="6158" spans="1:2">
      <c r="A6158">
        <v>6148008</v>
      </c>
      <c r="B6158" t="s">
        <v>2037</v>
      </c>
    </row>
    <row r="6159" spans="1:2">
      <c r="A6159">
        <v>6148011</v>
      </c>
      <c r="B6159" t="s">
        <v>2038</v>
      </c>
    </row>
    <row r="6160" spans="1:2">
      <c r="A6160">
        <v>6148012</v>
      </c>
      <c r="B6160" t="s">
        <v>2039</v>
      </c>
    </row>
    <row r="6161" spans="1:2">
      <c r="A6161">
        <v>6148013</v>
      </c>
      <c r="B6161" t="s">
        <v>2040</v>
      </c>
    </row>
    <row r="6162" spans="1:2">
      <c r="A6162">
        <v>6148014</v>
      </c>
      <c r="B6162" t="s">
        <v>2041</v>
      </c>
    </row>
    <row r="6163" spans="1:2">
      <c r="A6163">
        <v>6148015</v>
      </c>
      <c r="B6163" t="s">
        <v>2042</v>
      </c>
    </row>
    <row r="6164" spans="1:2">
      <c r="A6164">
        <v>6148016</v>
      </c>
      <c r="B6164" t="s">
        <v>2043</v>
      </c>
    </row>
    <row r="6165" spans="1:2">
      <c r="A6165">
        <v>6148017</v>
      </c>
      <c r="B6165" t="s">
        <v>2044</v>
      </c>
    </row>
    <row r="6166" spans="1:2">
      <c r="A6166">
        <v>6148021</v>
      </c>
      <c r="B6166" t="s">
        <v>2045</v>
      </c>
    </row>
    <row r="6167" spans="1:2">
      <c r="A6167">
        <v>6148022</v>
      </c>
      <c r="B6167" t="s">
        <v>2046</v>
      </c>
    </row>
    <row r="6168" spans="1:2">
      <c r="A6168">
        <v>6148023</v>
      </c>
      <c r="B6168" t="s">
        <v>2047</v>
      </c>
    </row>
    <row r="6169" spans="1:2">
      <c r="A6169">
        <v>6148024</v>
      </c>
      <c r="B6169" t="s">
        <v>2048</v>
      </c>
    </row>
    <row r="6170" spans="1:2">
      <c r="A6170">
        <v>6148025</v>
      </c>
      <c r="B6170" t="s">
        <v>2049</v>
      </c>
    </row>
    <row r="6171" spans="1:2">
      <c r="A6171">
        <v>6148026</v>
      </c>
      <c r="B6171" t="s">
        <v>2050</v>
      </c>
    </row>
    <row r="6172" spans="1:2">
      <c r="A6172">
        <v>6148030</v>
      </c>
      <c r="B6172" t="s">
        <v>2051</v>
      </c>
    </row>
    <row r="6173" spans="1:2">
      <c r="A6173">
        <v>6148031</v>
      </c>
      <c r="B6173" t="s">
        <v>2052</v>
      </c>
    </row>
    <row r="6174" spans="1:2">
      <c r="A6174">
        <v>6148032</v>
      </c>
      <c r="B6174" t="s">
        <v>2053</v>
      </c>
    </row>
    <row r="6175" spans="1:2">
      <c r="A6175">
        <v>6148033</v>
      </c>
      <c r="B6175" t="s">
        <v>2054</v>
      </c>
    </row>
    <row r="6176" spans="1:2">
      <c r="A6176">
        <v>6148034</v>
      </c>
      <c r="B6176" t="s">
        <v>2055</v>
      </c>
    </row>
    <row r="6177" spans="1:2">
      <c r="A6177">
        <v>6148035</v>
      </c>
      <c r="B6177" t="s">
        <v>2056</v>
      </c>
    </row>
    <row r="6178" spans="1:2">
      <c r="A6178">
        <v>6148036</v>
      </c>
      <c r="B6178" t="s">
        <v>2057</v>
      </c>
    </row>
    <row r="6179" spans="1:2">
      <c r="A6179">
        <v>6148037</v>
      </c>
      <c r="B6179" t="s">
        <v>2058</v>
      </c>
    </row>
    <row r="6180" spans="1:2">
      <c r="A6180">
        <v>6148038</v>
      </c>
      <c r="B6180" t="s">
        <v>2059</v>
      </c>
    </row>
    <row r="6181" spans="1:2">
      <c r="A6181">
        <v>6148039</v>
      </c>
      <c r="B6181" t="s">
        <v>2060</v>
      </c>
    </row>
    <row r="6182" spans="1:2">
      <c r="A6182">
        <v>6148041</v>
      </c>
      <c r="B6182" t="s">
        <v>2061</v>
      </c>
    </row>
    <row r="6183" spans="1:2">
      <c r="A6183">
        <v>6148042</v>
      </c>
      <c r="B6183" t="s">
        <v>2062</v>
      </c>
    </row>
    <row r="6184" spans="1:2">
      <c r="A6184">
        <v>6148043</v>
      </c>
      <c r="B6184" t="s">
        <v>2063</v>
      </c>
    </row>
    <row r="6185" spans="1:2">
      <c r="A6185">
        <v>6148044</v>
      </c>
      <c r="B6185" t="s">
        <v>2064</v>
      </c>
    </row>
    <row r="6186" spans="1:2">
      <c r="A6186">
        <v>6148045</v>
      </c>
      <c r="B6186" t="s">
        <v>2065</v>
      </c>
    </row>
    <row r="6187" spans="1:2">
      <c r="A6187">
        <v>6148046</v>
      </c>
      <c r="B6187" t="s">
        <v>2066</v>
      </c>
    </row>
    <row r="6188" spans="1:2">
      <c r="A6188">
        <v>6148047</v>
      </c>
      <c r="B6188" t="s">
        <v>2067</v>
      </c>
    </row>
    <row r="6189" spans="1:2">
      <c r="A6189">
        <v>6148048</v>
      </c>
      <c r="B6189" t="s">
        <v>2068</v>
      </c>
    </row>
    <row r="6190" spans="1:2">
      <c r="A6190">
        <v>6148051</v>
      </c>
      <c r="B6190" t="s">
        <v>2069</v>
      </c>
    </row>
    <row r="6191" spans="1:2">
      <c r="A6191">
        <v>6148052</v>
      </c>
      <c r="B6191" t="s">
        <v>2070</v>
      </c>
    </row>
    <row r="6192" spans="1:2">
      <c r="A6192">
        <v>6148053</v>
      </c>
      <c r="B6192" t="s">
        <v>2071</v>
      </c>
    </row>
    <row r="6193" spans="1:2">
      <c r="A6193">
        <v>6148054</v>
      </c>
      <c r="B6193" t="s">
        <v>2072</v>
      </c>
    </row>
    <row r="6194" spans="1:2">
      <c r="A6194">
        <v>6148055</v>
      </c>
      <c r="B6194" t="s">
        <v>2073</v>
      </c>
    </row>
    <row r="6195" spans="1:2">
      <c r="A6195">
        <v>6148056</v>
      </c>
      <c r="B6195" t="s">
        <v>2074</v>
      </c>
    </row>
    <row r="6196" spans="1:2">
      <c r="A6196">
        <v>6148057</v>
      </c>
      <c r="B6196" t="s">
        <v>2075</v>
      </c>
    </row>
    <row r="6197" spans="1:2">
      <c r="A6197">
        <v>6148058</v>
      </c>
      <c r="B6197" t="s">
        <v>2076</v>
      </c>
    </row>
    <row r="6198" spans="1:2">
      <c r="A6198">
        <v>6148061</v>
      </c>
      <c r="B6198" t="s">
        <v>2077</v>
      </c>
    </row>
    <row r="6199" spans="1:2">
      <c r="A6199">
        <v>6148062</v>
      </c>
      <c r="B6199" t="s">
        <v>2078</v>
      </c>
    </row>
    <row r="6200" spans="1:2">
      <c r="A6200">
        <v>6148063</v>
      </c>
      <c r="B6200" t="s">
        <v>2079</v>
      </c>
    </row>
    <row r="6201" spans="1:2">
      <c r="A6201">
        <v>6148064</v>
      </c>
      <c r="B6201" t="s">
        <v>2080</v>
      </c>
    </row>
    <row r="6202" spans="1:2">
      <c r="A6202">
        <v>6148065</v>
      </c>
      <c r="B6202" t="s">
        <v>2081</v>
      </c>
    </row>
    <row r="6203" spans="1:2">
      <c r="A6203">
        <v>6148066</v>
      </c>
      <c r="B6203" t="s">
        <v>2082</v>
      </c>
    </row>
    <row r="6204" spans="1:2">
      <c r="A6204">
        <v>6148067</v>
      </c>
      <c r="B6204" t="s">
        <v>2083</v>
      </c>
    </row>
    <row r="6205" spans="1:2">
      <c r="A6205">
        <v>6148068</v>
      </c>
      <c r="B6205" t="s">
        <v>2084</v>
      </c>
    </row>
    <row r="6206" spans="1:2">
      <c r="A6206">
        <v>6148071</v>
      </c>
      <c r="B6206" t="s">
        <v>2085</v>
      </c>
    </row>
    <row r="6207" spans="1:2">
      <c r="A6207">
        <v>6148072</v>
      </c>
      <c r="B6207" t="s">
        <v>2086</v>
      </c>
    </row>
    <row r="6208" spans="1:2">
      <c r="A6208">
        <v>6148073</v>
      </c>
      <c r="B6208" t="s">
        <v>2087</v>
      </c>
    </row>
    <row r="6209" spans="1:2">
      <c r="A6209">
        <v>6148074</v>
      </c>
      <c r="B6209" t="s">
        <v>2088</v>
      </c>
    </row>
    <row r="6210" spans="1:2">
      <c r="A6210">
        <v>6148075</v>
      </c>
      <c r="B6210" t="s">
        <v>2089</v>
      </c>
    </row>
    <row r="6211" spans="1:2">
      <c r="A6211">
        <v>6148076</v>
      </c>
      <c r="B6211" t="s">
        <v>2090</v>
      </c>
    </row>
    <row r="6212" spans="1:2">
      <c r="A6212">
        <v>6148077</v>
      </c>
      <c r="B6212" t="s">
        <v>2091</v>
      </c>
    </row>
    <row r="6213" spans="1:2">
      <c r="A6213">
        <v>6148078</v>
      </c>
      <c r="B6213" t="s">
        <v>2092</v>
      </c>
    </row>
    <row r="6214" spans="1:2">
      <c r="A6214">
        <v>6148079</v>
      </c>
      <c r="B6214" t="s">
        <v>2093</v>
      </c>
    </row>
    <row r="6215" spans="1:2">
      <c r="A6215">
        <v>6148081</v>
      </c>
      <c r="B6215" t="s">
        <v>2094</v>
      </c>
    </row>
    <row r="6216" spans="1:2">
      <c r="A6216">
        <v>6148082</v>
      </c>
      <c r="B6216" t="s">
        <v>2095</v>
      </c>
    </row>
    <row r="6217" spans="1:2">
      <c r="A6217">
        <v>6148083</v>
      </c>
      <c r="B6217" t="s">
        <v>2096</v>
      </c>
    </row>
    <row r="6218" spans="1:2">
      <c r="A6218">
        <v>6148084</v>
      </c>
      <c r="B6218" t="s">
        <v>2097</v>
      </c>
    </row>
    <row r="6219" spans="1:2">
      <c r="A6219">
        <v>6148085</v>
      </c>
      <c r="B6219" t="s">
        <v>2098</v>
      </c>
    </row>
    <row r="6220" spans="1:2">
      <c r="A6220">
        <v>6148086</v>
      </c>
      <c r="B6220" t="s">
        <v>2099</v>
      </c>
    </row>
    <row r="6221" spans="1:2">
      <c r="A6221">
        <v>6148087</v>
      </c>
      <c r="B6221" t="s">
        <v>2100</v>
      </c>
    </row>
    <row r="6222" spans="1:2">
      <c r="A6222">
        <v>6148088</v>
      </c>
      <c r="B6222" t="s">
        <v>2101</v>
      </c>
    </row>
    <row r="6223" spans="1:2">
      <c r="A6223">
        <v>6148091</v>
      </c>
      <c r="B6223" t="s">
        <v>2102</v>
      </c>
    </row>
    <row r="6224" spans="1:2">
      <c r="A6224">
        <v>6148092</v>
      </c>
      <c r="B6224" t="s">
        <v>2103</v>
      </c>
    </row>
    <row r="6225" spans="1:2">
      <c r="A6225">
        <v>6148093</v>
      </c>
      <c r="B6225" t="s">
        <v>2104</v>
      </c>
    </row>
    <row r="6226" spans="1:2">
      <c r="A6226">
        <v>6148094</v>
      </c>
      <c r="B6226" t="s">
        <v>2105</v>
      </c>
    </row>
    <row r="6227" spans="1:2">
      <c r="A6227">
        <v>6148095</v>
      </c>
      <c r="B6227" t="s">
        <v>2106</v>
      </c>
    </row>
    <row r="6228" spans="1:2">
      <c r="A6228">
        <v>6148096</v>
      </c>
      <c r="B6228" t="s">
        <v>2107</v>
      </c>
    </row>
    <row r="6229" spans="1:2">
      <c r="A6229">
        <v>6148101</v>
      </c>
      <c r="B6229" t="s">
        <v>2108</v>
      </c>
    </row>
    <row r="6230" spans="1:2">
      <c r="A6230">
        <v>6148102</v>
      </c>
      <c r="B6230" t="s">
        <v>2109</v>
      </c>
    </row>
    <row r="6231" spans="1:2">
      <c r="A6231">
        <v>6148103</v>
      </c>
      <c r="B6231" t="s">
        <v>2110</v>
      </c>
    </row>
    <row r="6232" spans="1:2">
      <c r="A6232">
        <v>6148104</v>
      </c>
      <c r="B6232" t="s">
        <v>2111</v>
      </c>
    </row>
    <row r="6233" spans="1:2">
      <c r="A6233">
        <v>6148105</v>
      </c>
      <c r="B6233" t="s">
        <v>2112</v>
      </c>
    </row>
    <row r="6234" spans="1:2">
      <c r="A6234">
        <v>6148106</v>
      </c>
      <c r="B6234" t="s">
        <v>2113</v>
      </c>
    </row>
    <row r="6235" spans="1:2">
      <c r="A6235">
        <v>6148111</v>
      </c>
      <c r="B6235" t="s">
        <v>2114</v>
      </c>
    </row>
    <row r="6236" spans="1:2">
      <c r="A6236">
        <v>6148112</v>
      </c>
      <c r="B6236" t="s">
        <v>2115</v>
      </c>
    </row>
    <row r="6237" spans="1:2">
      <c r="A6237">
        <v>6148113</v>
      </c>
      <c r="B6237" t="s">
        <v>2116</v>
      </c>
    </row>
    <row r="6238" spans="1:2">
      <c r="A6238">
        <v>6148114</v>
      </c>
      <c r="B6238" t="s">
        <v>2117</v>
      </c>
    </row>
    <row r="6239" spans="1:2">
      <c r="A6239">
        <v>6148115</v>
      </c>
      <c r="B6239" t="s">
        <v>2118</v>
      </c>
    </row>
    <row r="6240" spans="1:2">
      <c r="A6240">
        <v>6148116</v>
      </c>
      <c r="B6240" t="s">
        <v>2119</v>
      </c>
    </row>
    <row r="6241" spans="1:2">
      <c r="A6241">
        <v>6148117</v>
      </c>
      <c r="B6241" t="s">
        <v>2120</v>
      </c>
    </row>
    <row r="6242" spans="1:2">
      <c r="A6242">
        <v>6148121</v>
      </c>
      <c r="B6242" t="s">
        <v>2121</v>
      </c>
    </row>
    <row r="6243" spans="1:2">
      <c r="A6243">
        <v>6148122</v>
      </c>
      <c r="B6243" t="s">
        <v>2122</v>
      </c>
    </row>
    <row r="6244" spans="1:2">
      <c r="A6244">
        <v>6148123</v>
      </c>
      <c r="B6244" t="s">
        <v>2123</v>
      </c>
    </row>
    <row r="6245" spans="1:2">
      <c r="A6245">
        <v>6148124</v>
      </c>
      <c r="B6245" t="s">
        <v>2124</v>
      </c>
    </row>
    <row r="6246" spans="1:2">
      <c r="A6246">
        <v>6148125</v>
      </c>
      <c r="B6246" t="s">
        <v>2125</v>
      </c>
    </row>
    <row r="6247" spans="1:2">
      <c r="A6247">
        <v>6148126</v>
      </c>
      <c r="B6247" t="s">
        <v>2126</v>
      </c>
    </row>
    <row r="6248" spans="1:2">
      <c r="A6248">
        <v>6148127</v>
      </c>
      <c r="B6248" t="s">
        <v>2127</v>
      </c>
    </row>
    <row r="6249" spans="1:2">
      <c r="A6249">
        <v>6148128</v>
      </c>
      <c r="B6249" t="s">
        <v>2128</v>
      </c>
    </row>
    <row r="6250" spans="1:2">
      <c r="A6250">
        <v>6148131</v>
      </c>
      <c r="B6250" t="s">
        <v>2129</v>
      </c>
    </row>
    <row r="6251" spans="1:2">
      <c r="A6251">
        <v>6148132</v>
      </c>
      <c r="B6251" t="s">
        <v>2130</v>
      </c>
    </row>
    <row r="6252" spans="1:2">
      <c r="A6252">
        <v>6148133</v>
      </c>
      <c r="B6252" t="s">
        <v>2131</v>
      </c>
    </row>
    <row r="6253" spans="1:2">
      <c r="A6253">
        <v>6148134</v>
      </c>
      <c r="B6253" t="s">
        <v>2132</v>
      </c>
    </row>
    <row r="6254" spans="1:2">
      <c r="A6254">
        <v>6148135</v>
      </c>
      <c r="B6254" t="s">
        <v>2133</v>
      </c>
    </row>
    <row r="6255" spans="1:2">
      <c r="A6255">
        <v>6148136</v>
      </c>
      <c r="B6255" t="s">
        <v>2134</v>
      </c>
    </row>
    <row r="6256" spans="1:2">
      <c r="A6256">
        <v>6148141</v>
      </c>
      <c r="B6256" t="s">
        <v>2135</v>
      </c>
    </row>
    <row r="6257" spans="1:2">
      <c r="A6257">
        <v>6148142</v>
      </c>
      <c r="B6257" t="s">
        <v>2136</v>
      </c>
    </row>
    <row r="6258" spans="1:2">
      <c r="A6258">
        <v>6148143</v>
      </c>
      <c r="B6258" t="s">
        <v>2137</v>
      </c>
    </row>
    <row r="6259" spans="1:2">
      <c r="A6259">
        <v>6148144</v>
      </c>
      <c r="B6259" t="s">
        <v>2138</v>
      </c>
    </row>
    <row r="6260" spans="1:2">
      <c r="A6260">
        <v>6148145</v>
      </c>
      <c r="B6260" t="s">
        <v>2139</v>
      </c>
    </row>
    <row r="6261" spans="1:2">
      <c r="A6261">
        <v>6148146</v>
      </c>
      <c r="B6261" t="s">
        <v>2140</v>
      </c>
    </row>
    <row r="6262" spans="1:2">
      <c r="A6262">
        <v>6148147</v>
      </c>
      <c r="B6262" t="s">
        <v>2141</v>
      </c>
    </row>
    <row r="6263" spans="1:2">
      <c r="A6263">
        <v>6148148</v>
      </c>
      <c r="B6263" t="s">
        <v>2142</v>
      </c>
    </row>
    <row r="6264" spans="1:2">
      <c r="A6264">
        <v>6148149</v>
      </c>
      <c r="B6264" t="s">
        <v>2143</v>
      </c>
    </row>
    <row r="6265" spans="1:2">
      <c r="A6265">
        <v>6148151</v>
      </c>
      <c r="B6265" t="s">
        <v>2144</v>
      </c>
    </row>
    <row r="6266" spans="1:2">
      <c r="A6266">
        <v>6148152</v>
      </c>
      <c r="B6266" t="s">
        <v>2145</v>
      </c>
    </row>
    <row r="6267" spans="1:2">
      <c r="A6267">
        <v>6148153</v>
      </c>
      <c r="B6267" t="s">
        <v>2146</v>
      </c>
    </row>
    <row r="6268" spans="1:2">
      <c r="A6268">
        <v>6148154</v>
      </c>
      <c r="B6268" t="s">
        <v>2147</v>
      </c>
    </row>
    <row r="6269" spans="1:2">
      <c r="A6269">
        <v>6148155</v>
      </c>
      <c r="B6269" t="s">
        <v>2148</v>
      </c>
    </row>
    <row r="6270" spans="1:2">
      <c r="A6270">
        <v>6148156</v>
      </c>
      <c r="B6270" t="s">
        <v>2149</v>
      </c>
    </row>
    <row r="6271" spans="1:2">
      <c r="A6271">
        <v>6148157</v>
      </c>
      <c r="B6271" t="s">
        <v>2150</v>
      </c>
    </row>
    <row r="6272" spans="1:2">
      <c r="A6272">
        <v>6148158</v>
      </c>
      <c r="B6272" t="s">
        <v>2151</v>
      </c>
    </row>
    <row r="6273" spans="1:2">
      <c r="A6273">
        <v>6148159</v>
      </c>
      <c r="B6273" t="s">
        <v>2152</v>
      </c>
    </row>
    <row r="6274" spans="1:2">
      <c r="A6274">
        <v>6148161</v>
      </c>
      <c r="B6274" t="s">
        <v>2153</v>
      </c>
    </row>
    <row r="6275" spans="1:2">
      <c r="A6275">
        <v>6148162</v>
      </c>
      <c r="B6275" t="s">
        <v>2154</v>
      </c>
    </row>
    <row r="6276" spans="1:2">
      <c r="A6276">
        <v>6148163</v>
      </c>
      <c r="B6276" t="s">
        <v>2155</v>
      </c>
    </row>
    <row r="6277" spans="1:2">
      <c r="A6277">
        <v>6148164</v>
      </c>
      <c r="B6277" t="s">
        <v>2156</v>
      </c>
    </row>
    <row r="6278" spans="1:2">
      <c r="A6278">
        <v>6148165</v>
      </c>
      <c r="B6278" t="s">
        <v>2157</v>
      </c>
    </row>
    <row r="6279" spans="1:2">
      <c r="A6279">
        <v>6148166</v>
      </c>
      <c r="B6279" t="s">
        <v>2158</v>
      </c>
    </row>
    <row r="6280" spans="1:2">
      <c r="A6280">
        <v>6148171</v>
      </c>
      <c r="B6280" t="s">
        <v>2159</v>
      </c>
    </row>
    <row r="6281" spans="1:2">
      <c r="A6281">
        <v>6148172</v>
      </c>
      <c r="B6281" t="s">
        <v>2160</v>
      </c>
    </row>
    <row r="6282" spans="1:2">
      <c r="A6282">
        <v>6148173</v>
      </c>
      <c r="B6282" t="s">
        <v>5239</v>
      </c>
    </row>
    <row r="6283" spans="1:2">
      <c r="A6283">
        <v>6148174</v>
      </c>
      <c r="B6283" t="s">
        <v>5240</v>
      </c>
    </row>
    <row r="6284" spans="1:2">
      <c r="A6284">
        <v>6148175</v>
      </c>
      <c r="B6284" t="s">
        <v>5241</v>
      </c>
    </row>
    <row r="6285" spans="1:2">
      <c r="A6285">
        <v>6148176</v>
      </c>
      <c r="B6285" t="s">
        <v>5242</v>
      </c>
    </row>
    <row r="6286" spans="1:2">
      <c r="A6286">
        <v>6148181</v>
      </c>
      <c r="B6286" t="s">
        <v>5243</v>
      </c>
    </row>
    <row r="6287" spans="1:2">
      <c r="A6287">
        <v>6148182</v>
      </c>
      <c r="B6287" t="s">
        <v>5244</v>
      </c>
    </row>
    <row r="6288" spans="1:2">
      <c r="A6288">
        <v>6148183</v>
      </c>
      <c r="B6288" t="s">
        <v>5245</v>
      </c>
    </row>
    <row r="6289" spans="1:2">
      <c r="A6289">
        <v>6148184</v>
      </c>
      <c r="B6289" t="s">
        <v>5246</v>
      </c>
    </row>
    <row r="6290" spans="1:2">
      <c r="A6290">
        <v>6148191</v>
      </c>
      <c r="B6290" t="s">
        <v>5247</v>
      </c>
    </row>
    <row r="6291" spans="1:2">
      <c r="A6291">
        <v>6148192</v>
      </c>
      <c r="B6291" t="s">
        <v>5248</v>
      </c>
    </row>
    <row r="6292" spans="1:2">
      <c r="A6292">
        <v>6148193</v>
      </c>
      <c r="B6292" t="s">
        <v>5249</v>
      </c>
    </row>
    <row r="6293" spans="1:2">
      <c r="A6293">
        <v>6148194</v>
      </c>
      <c r="B6293" t="s">
        <v>5250</v>
      </c>
    </row>
    <row r="6294" spans="1:2">
      <c r="A6294">
        <v>6148195</v>
      </c>
      <c r="B6294" t="s">
        <v>5251</v>
      </c>
    </row>
    <row r="6295" spans="1:2">
      <c r="A6295">
        <v>6148196</v>
      </c>
      <c r="B6295" t="s">
        <v>5252</v>
      </c>
    </row>
    <row r="6296" spans="1:2">
      <c r="A6296">
        <v>6148197</v>
      </c>
      <c r="B6296" t="s">
        <v>5253</v>
      </c>
    </row>
    <row r="6297" spans="1:2">
      <c r="A6297">
        <v>6148201</v>
      </c>
      <c r="B6297" t="s">
        <v>5254</v>
      </c>
    </row>
    <row r="6298" spans="1:2">
      <c r="A6298">
        <v>6148202</v>
      </c>
      <c r="B6298" t="s">
        <v>5255</v>
      </c>
    </row>
    <row r="6299" spans="1:2">
      <c r="A6299">
        <v>6148203</v>
      </c>
      <c r="B6299" t="s">
        <v>5256</v>
      </c>
    </row>
    <row r="6300" spans="1:2">
      <c r="A6300">
        <v>6148204</v>
      </c>
      <c r="B6300" t="s">
        <v>5257</v>
      </c>
    </row>
    <row r="6301" spans="1:2">
      <c r="A6301">
        <v>6148205</v>
      </c>
      <c r="B6301" t="s">
        <v>5258</v>
      </c>
    </row>
    <row r="6302" spans="1:2">
      <c r="A6302">
        <v>6148206</v>
      </c>
      <c r="B6302" t="s">
        <v>5259</v>
      </c>
    </row>
    <row r="6303" spans="1:2">
      <c r="A6303">
        <v>6148207</v>
      </c>
      <c r="B6303" t="s">
        <v>5260</v>
      </c>
    </row>
    <row r="6304" spans="1:2">
      <c r="A6304">
        <v>6148208</v>
      </c>
      <c r="B6304" t="s">
        <v>5261</v>
      </c>
    </row>
    <row r="6305" spans="1:2">
      <c r="A6305">
        <v>6148211</v>
      </c>
      <c r="B6305" t="s">
        <v>5262</v>
      </c>
    </row>
    <row r="6306" spans="1:2">
      <c r="A6306">
        <v>6148212</v>
      </c>
      <c r="B6306" t="s">
        <v>5263</v>
      </c>
    </row>
    <row r="6307" spans="1:2">
      <c r="A6307">
        <v>6148213</v>
      </c>
      <c r="B6307" t="s">
        <v>5264</v>
      </c>
    </row>
    <row r="6308" spans="1:2">
      <c r="A6308">
        <v>6148214</v>
      </c>
      <c r="B6308" t="s">
        <v>5265</v>
      </c>
    </row>
    <row r="6309" spans="1:2">
      <c r="A6309">
        <v>6148215</v>
      </c>
      <c r="B6309" t="s">
        <v>5266</v>
      </c>
    </row>
    <row r="6310" spans="1:2">
      <c r="A6310">
        <v>6148216</v>
      </c>
      <c r="B6310" t="s">
        <v>5267</v>
      </c>
    </row>
    <row r="6311" spans="1:2">
      <c r="A6311">
        <v>6148221</v>
      </c>
      <c r="B6311" t="s">
        <v>5268</v>
      </c>
    </row>
    <row r="6312" spans="1:2">
      <c r="A6312">
        <v>6148222</v>
      </c>
      <c r="B6312" t="s">
        <v>5269</v>
      </c>
    </row>
    <row r="6313" spans="1:2">
      <c r="A6313">
        <v>6148223</v>
      </c>
      <c r="B6313" t="s">
        <v>5270</v>
      </c>
    </row>
    <row r="6314" spans="1:2">
      <c r="A6314">
        <v>6148224</v>
      </c>
      <c r="B6314" t="s">
        <v>5271</v>
      </c>
    </row>
    <row r="6315" spans="1:2">
      <c r="A6315">
        <v>6148225</v>
      </c>
      <c r="B6315" t="s">
        <v>5272</v>
      </c>
    </row>
    <row r="6316" spans="1:2">
      <c r="A6316">
        <v>6148226</v>
      </c>
      <c r="B6316" t="s">
        <v>5273</v>
      </c>
    </row>
    <row r="6317" spans="1:2">
      <c r="A6317">
        <v>6148227</v>
      </c>
      <c r="B6317" t="s">
        <v>5274</v>
      </c>
    </row>
    <row r="6318" spans="1:2">
      <c r="A6318">
        <v>6148228</v>
      </c>
      <c r="B6318" t="s">
        <v>5275</v>
      </c>
    </row>
    <row r="6319" spans="1:2">
      <c r="A6319">
        <v>6148229</v>
      </c>
      <c r="B6319" t="s">
        <v>5276</v>
      </c>
    </row>
    <row r="6320" spans="1:2">
      <c r="A6320">
        <v>6148230</v>
      </c>
      <c r="B6320" t="s">
        <v>5277</v>
      </c>
    </row>
    <row r="6321" spans="1:2">
      <c r="A6321">
        <v>6148231</v>
      </c>
      <c r="B6321" t="s">
        <v>5278</v>
      </c>
    </row>
    <row r="6322" spans="1:2">
      <c r="A6322">
        <v>6148232</v>
      </c>
      <c r="B6322" t="s">
        <v>5279</v>
      </c>
    </row>
    <row r="6323" spans="1:2">
      <c r="A6323">
        <v>6148233</v>
      </c>
      <c r="B6323" t="s">
        <v>5280</v>
      </c>
    </row>
    <row r="6324" spans="1:2">
      <c r="A6324">
        <v>6148234</v>
      </c>
      <c r="B6324" t="s">
        <v>5281</v>
      </c>
    </row>
    <row r="6325" spans="1:2">
      <c r="A6325">
        <v>6148235</v>
      </c>
      <c r="B6325" t="s">
        <v>5282</v>
      </c>
    </row>
    <row r="6326" spans="1:2">
      <c r="A6326">
        <v>6148236</v>
      </c>
      <c r="B6326" t="s">
        <v>5283</v>
      </c>
    </row>
    <row r="6327" spans="1:2">
      <c r="A6327">
        <v>6148237</v>
      </c>
      <c r="B6327" t="s">
        <v>5284</v>
      </c>
    </row>
    <row r="6328" spans="1:2">
      <c r="A6328">
        <v>6148238</v>
      </c>
      <c r="B6328" t="s">
        <v>5285</v>
      </c>
    </row>
    <row r="6329" spans="1:2">
      <c r="A6329">
        <v>6148239</v>
      </c>
      <c r="B6329" t="s">
        <v>5286</v>
      </c>
    </row>
    <row r="6330" spans="1:2">
      <c r="A6330">
        <v>6148241</v>
      </c>
      <c r="B6330" t="s">
        <v>5287</v>
      </c>
    </row>
    <row r="6331" spans="1:2">
      <c r="A6331">
        <v>6148242</v>
      </c>
      <c r="B6331" t="s">
        <v>5288</v>
      </c>
    </row>
    <row r="6332" spans="1:2">
      <c r="A6332">
        <v>6148243</v>
      </c>
      <c r="B6332" t="s">
        <v>5289</v>
      </c>
    </row>
    <row r="6333" spans="1:2">
      <c r="A6333">
        <v>6148244</v>
      </c>
      <c r="B6333" t="s">
        <v>5290</v>
      </c>
    </row>
    <row r="6334" spans="1:2">
      <c r="A6334">
        <v>6148245</v>
      </c>
      <c r="B6334" t="s">
        <v>5291</v>
      </c>
    </row>
    <row r="6335" spans="1:2">
      <c r="A6335">
        <v>6148246</v>
      </c>
      <c r="B6335" t="s">
        <v>5292</v>
      </c>
    </row>
    <row r="6336" spans="1:2">
      <c r="A6336">
        <v>6148247</v>
      </c>
      <c r="B6336" t="s">
        <v>5293</v>
      </c>
    </row>
    <row r="6337" spans="1:2">
      <c r="A6337">
        <v>6148248</v>
      </c>
      <c r="B6337" t="s">
        <v>5294</v>
      </c>
    </row>
    <row r="6338" spans="1:2">
      <c r="A6338">
        <v>6148251</v>
      </c>
      <c r="B6338" t="s">
        <v>5295</v>
      </c>
    </row>
    <row r="6339" spans="1:2">
      <c r="A6339">
        <v>6148252</v>
      </c>
      <c r="B6339" t="s">
        <v>5296</v>
      </c>
    </row>
    <row r="6340" spans="1:2">
      <c r="A6340">
        <v>6148253</v>
      </c>
      <c r="B6340" t="s">
        <v>5297</v>
      </c>
    </row>
    <row r="6341" spans="1:2">
      <c r="A6341">
        <v>6148254</v>
      </c>
      <c r="B6341" t="s">
        <v>5298</v>
      </c>
    </row>
    <row r="6342" spans="1:2">
      <c r="A6342">
        <v>6148255</v>
      </c>
      <c r="B6342" t="s">
        <v>5299</v>
      </c>
    </row>
    <row r="6343" spans="1:2">
      <c r="A6343">
        <v>6148256</v>
      </c>
      <c r="B6343" t="s">
        <v>5300</v>
      </c>
    </row>
    <row r="6344" spans="1:2">
      <c r="A6344">
        <v>6148257</v>
      </c>
      <c r="B6344" t="s">
        <v>5301</v>
      </c>
    </row>
    <row r="6345" spans="1:2">
      <c r="A6345">
        <v>6148258</v>
      </c>
      <c r="B6345" t="s">
        <v>5302</v>
      </c>
    </row>
    <row r="6346" spans="1:2">
      <c r="A6346">
        <v>6148261</v>
      </c>
      <c r="B6346" t="s">
        <v>5303</v>
      </c>
    </row>
    <row r="6347" spans="1:2">
      <c r="A6347">
        <v>6148262</v>
      </c>
      <c r="B6347" t="s">
        <v>5304</v>
      </c>
    </row>
    <row r="6348" spans="1:2">
      <c r="A6348">
        <v>6148263</v>
      </c>
      <c r="B6348" t="s">
        <v>5305</v>
      </c>
    </row>
    <row r="6349" spans="1:2">
      <c r="A6349">
        <v>6148264</v>
      </c>
      <c r="B6349" t="s">
        <v>5306</v>
      </c>
    </row>
    <row r="6350" spans="1:2">
      <c r="A6350">
        <v>6148265</v>
      </c>
      <c r="B6350" t="s">
        <v>5307</v>
      </c>
    </row>
    <row r="6351" spans="1:2">
      <c r="A6351">
        <v>6148266</v>
      </c>
      <c r="B6351" t="s">
        <v>5308</v>
      </c>
    </row>
    <row r="6352" spans="1:2">
      <c r="A6352">
        <v>6148267</v>
      </c>
      <c r="B6352" t="s">
        <v>5309</v>
      </c>
    </row>
    <row r="6353" spans="1:2">
      <c r="A6353">
        <v>6148268</v>
      </c>
      <c r="B6353" t="s">
        <v>5310</v>
      </c>
    </row>
    <row r="6354" spans="1:2">
      <c r="A6354">
        <v>6148271</v>
      </c>
      <c r="B6354" t="s">
        <v>5311</v>
      </c>
    </row>
    <row r="6355" spans="1:2">
      <c r="A6355">
        <v>6148272</v>
      </c>
      <c r="B6355" t="s">
        <v>5312</v>
      </c>
    </row>
    <row r="6356" spans="1:2">
      <c r="A6356">
        <v>6148273</v>
      </c>
      <c r="B6356" t="s">
        <v>5313</v>
      </c>
    </row>
    <row r="6357" spans="1:2">
      <c r="A6357">
        <v>6148274</v>
      </c>
      <c r="B6357" t="s">
        <v>5314</v>
      </c>
    </row>
    <row r="6358" spans="1:2">
      <c r="A6358">
        <v>6148275</v>
      </c>
      <c r="B6358" t="s">
        <v>5315</v>
      </c>
    </row>
    <row r="6359" spans="1:2">
      <c r="A6359">
        <v>6148276</v>
      </c>
      <c r="B6359" t="s">
        <v>5316</v>
      </c>
    </row>
    <row r="6360" spans="1:2">
      <c r="A6360">
        <v>6148277</v>
      </c>
      <c r="B6360" t="s">
        <v>5317</v>
      </c>
    </row>
    <row r="6361" spans="1:2">
      <c r="A6361">
        <v>6148278</v>
      </c>
      <c r="B6361" t="s">
        <v>5318</v>
      </c>
    </row>
    <row r="6362" spans="1:2">
      <c r="A6362">
        <v>6148279</v>
      </c>
      <c r="B6362" t="s">
        <v>5319</v>
      </c>
    </row>
    <row r="6363" spans="1:2">
      <c r="A6363">
        <v>6148280</v>
      </c>
      <c r="B6363" t="s">
        <v>5320</v>
      </c>
    </row>
    <row r="6364" spans="1:2">
      <c r="A6364">
        <v>6148281</v>
      </c>
      <c r="B6364" t="s">
        <v>5321</v>
      </c>
    </row>
    <row r="6365" spans="1:2">
      <c r="A6365">
        <v>6148282</v>
      </c>
      <c r="B6365" t="s">
        <v>5322</v>
      </c>
    </row>
    <row r="6366" spans="1:2">
      <c r="A6366">
        <v>6148283</v>
      </c>
      <c r="B6366" t="s">
        <v>5323</v>
      </c>
    </row>
    <row r="6367" spans="1:2">
      <c r="A6367">
        <v>6148284</v>
      </c>
      <c r="B6367" t="s">
        <v>5324</v>
      </c>
    </row>
    <row r="6368" spans="1:2">
      <c r="A6368">
        <v>6148285</v>
      </c>
      <c r="B6368" t="s">
        <v>5325</v>
      </c>
    </row>
    <row r="6369" spans="1:2">
      <c r="A6369">
        <v>6148286</v>
      </c>
      <c r="B6369" t="s">
        <v>5326</v>
      </c>
    </row>
    <row r="6370" spans="1:2">
      <c r="A6370">
        <v>6148287</v>
      </c>
      <c r="B6370" t="s">
        <v>5327</v>
      </c>
    </row>
    <row r="6371" spans="1:2">
      <c r="A6371">
        <v>6148288</v>
      </c>
      <c r="B6371" t="s">
        <v>5328</v>
      </c>
    </row>
    <row r="6372" spans="1:2">
      <c r="A6372">
        <v>6148289</v>
      </c>
      <c r="B6372" t="s">
        <v>5329</v>
      </c>
    </row>
    <row r="6373" spans="1:2">
      <c r="A6373">
        <v>6148291</v>
      </c>
      <c r="B6373" t="s">
        <v>5330</v>
      </c>
    </row>
    <row r="6374" spans="1:2">
      <c r="A6374">
        <v>6148292</v>
      </c>
      <c r="B6374" t="s">
        <v>5331</v>
      </c>
    </row>
    <row r="6375" spans="1:2">
      <c r="A6375">
        <v>6148293</v>
      </c>
      <c r="B6375" t="s">
        <v>5332</v>
      </c>
    </row>
    <row r="6376" spans="1:2">
      <c r="A6376">
        <v>6148294</v>
      </c>
      <c r="B6376" t="s">
        <v>5333</v>
      </c>
    </row>
    <row r="6377" spans="1:2">
      <c r="A6377">
        <v>6148295</v>
      </c>
      <c r="B6377" t="s">
        <v>5334</v>
      </c>
    </row>
    <row r="6378" spans="1:2">
      <c r="A6378">
        <v>6148296</v>
      </c>
      <c r="B6378" t="s">
        <v>5335</v>
      </c>
    </row>
    <row r="6379" spans="1:2">
      <c r="A6379">
        <v>6148297</v>
      </c>
      <c r="B6379" t="s">
        <v>5336</v>
      </c>
    </row>
    <row r="6380" spans="1:2">
      <c r="A6380">
        <v>6148301</v>
      </c>
      <c r="B6380" t="s">
        <v>5337</v>
      </c>
    </row>
    <row r="6381" spans="1:2">
      <c r="A6381">
        <v>6148302</v>
      </c>
      <c r="B6381" t="s">
        <v>5338</v>
      </c>
    </row>
    <row r="6382" spans="1:2">
      <c r="A6382">
        <v>6148303</v>
      </c>
      <c r="B6382" t="s">
        <v>5339</v>
      </c>
    </row>
    <row r="6383" spans="1:2">
      <c r="A6383">
        <v>6148304</v>
      </c>
      <c r="B6383" t="s">
        <v>5340</v>
      </c>
    </row>
    <row r="6384" spans="1:2">
      <c r="A6384">
        <v>6148305</v>
      </c>
      <c r="B6384" t="s">
        <v>5341</v>
      </c>
    </row>
    <row r="6385" spans="1:2">
      <c r="A6385">
        <v>6148306</v>
      </c>
      <c r="B6385" t="s">
        <v>5342</v>
      </c>
    </row>
    <row r="6386" spans="1:2">
      <c r="A6386">
        <v>6148307</v>
      </c>
      <c r="B6386" t="s">
        <v>5343</v>
      </c>
    </row>
    <row r="6387" spans="1:2">
      <c r="A6387">
        <v>6148308</v>
      </c>
      <c r="B6387" t="s">
        <v>5344</v>
      </c>
    </row>
    <row r="6388" spans="1:2">
      <c r="A6388">
        <v>6148311</v>
      </c>
      <c r="B6388" t="s">
        <v>5345</v>
      </c>
    </row>
    <row r="6389" spans="1:2">
      <c r="A6389">
        <v>6148312</v>
      </c>
      <c r="B6389" t="s">
        <v>5346</v>
      </c>
    </row>
    <row r="6390" spans="1:2">
      <c r="A6390">
        <v>6148313</v>
      </c>
      <c r="B6390" t="s">
        <v>5347</v>
      </c>
    </row>
    <row r="6391" spans="1:2">
      <c r="A6391">
        <v>6148314</v>
      </c>
      <c r="B6391" t="s">
        <v>5348</v>
      </c>
    </row>
    <row r="6392" spans="1:2">
      <c r="A6392">
        <v>6148315</v>
      </c>
      <c r="B6392" t="s">
        <v>5349</v>
      </c>
    </row>
    <row r="6393" spans="1:2">
      <c r="A6393">
        <v>6148321</v>
      </c>
      <c r="B6393" t="s">
        <v>5350</v>
      </c>
    </row>
    <row r="6394" spans="1:2">
      <c r="A6394">
        <v>6148322</v>
      </c>
      <c r="B6394" t="s">
        <v>5351</v>
      </c>
    </row>
    <row r="6395" spans="1:2">
      <c r="A6395">
        <v>6148323</v>
      </c>
      <c r="B6395" t="s">
        <v>5352</v>
      </c>
    </row>
    <row r="6396" spans="1:2">
      <c r="A6396">
        <v>6148324</v>
      </c>
      <c r="B6396" t="s">
        <v>5353</v>
      </c>
    </row>
    <row r="6397" spans="1:2">
      <c r="A6397">
        <v>6148325</v>
      </c>
      <c r="B6397" t="s">
        <v>5354</v>
      </c>
    </row>
    <row r="6398" spans="1:2">
      <c r="A6398">
        <v>6148326</v>
      </c>
      <c r="B6398" t="s">
        <v>5355</v>
      </c>
    </row>
    <row r="6399" spans="1:2">
      <c r="A6399">
        <v>6148327</v>
      </c>
      <c r="B6399" t="s">
        <v>5356</v>
      </c>
    </row>
    <row r="6400" spans="1:2">
      <c r="A6400">
        <v>6148331</v>
      </c>
      <c r="B6400" t="s">
        <v>5357</v>
      </c>
    </row>
    <row r="6401" spans="1:2">
      <c r="A6401">
        <v>6148332</v>
      </c>
      <c r="B6401" t="s">
        <v>5358</v>
      </c>
    </row>
    <row r="6402" spans="1:2">
      <c r="A6402">
        <v>6148333</v>
      </c>
      <c r="B6402" t="s">
        <v>5359</v>
      </c>
    </row>
    <row r="6403" spans="1:2">
      <c r="A6403">
        <v>6148334</v>
      </c>
      <c r="B6403" t="s">
        <v>5360</v>
      </c>
    </row>
    <row r="6404" spans="1:2">
      <c r="A6404">
        <v>6148335</v>
      </c>
      <c r="B6404" t="s">
        <v>5361</v>
      </c>
    </row>
    <row r="6405" spans="1:2">
      <c r="A6405">
        <v>6148336</v>
      </c>
      <c r="B6405" t="s">
        <v>5362</v>
      </c>
    </row>
    <row r="6406" spans="1:2">
      <c r="A6406">
        <v>6148341</v>
      </c>
      <c r="B6406" t="s">
        <v>5363</v>
      </c>
    </row>
    <row r="6407" spans="1:2">
      <c r="A6407">
        <v>6148342</v>
      </c>
      <c r="B6407" t="s">
        <v>5364</v>
      </c>
    </row>
    <row r="6408" spans="1:2">
      <c r="A6408">
        <v>6148343</v>
      </c>
      <c r="B6408" t="s">
        <v>5365</v>
      </c>
    </row>
    <row r="6409" spans="1:2">
      <c r="A6409">
        <v>6148344</v>
      </c>
      <c r="B6409" t="s">
        <v>5366</v>
      </c>
    </row>
    <row r="6410" spans="1:2">
      <c r="A6410">
        <v>6148345</v>
      </c>
      <c r="B6410" t="s">
        <v>5367</v>
      </c>
    </row>
    <row r="6411" spans="1:2">
      <c r="A6411">
        <v>6148346</v>
      </c>
      <c r="B6411" t="s">
        <v>5368</v>
      </c>
    </row>
    <row r="6412" spans="1:2">
      <c r="A6412">
        <v>6148347</v>
      </c>
      <c r="B6412" t="s">
        <v>5369</v>
      </c>
    </row>
    <row r="6413" spans="1:2">
      <c r="A6413">
        <v>6148348</v>
      </c>
      <c r="B6413" t="s">
        <v>5370</v>
      </c>
    </row>
    <row r="6414" spans="1:2">
      <c r="A6414">
        <v>6148349</v>
      </c>
      <c r="B6414" t="s">
        <v>5371</v>
      </c>
    </row>
    <row r="6415" spans="1:2">
      <c r="A6415">
        <v>6148351</v>
      </c>
      <c r="B6415" t="s">
        <v>5372</v>
      </c>
    </row>
    <row r="6416" spans="1:2">
      <c r="A6416">
        <v>6148352</v>
      </c>
      <c r="B6416" t="s">
        <v>5373</v>
      </c>
    </row>
    <row r="6417" spans="1:2">
      <c r="A6417">
        <v>6148353</v>
      </c>
      <c r="B6417" t="s">
        <v>5374</v>
      </c>
    </row>
    <row r="6418" spans="1:2">
      <c r="A6418">
        <v>6148361</v>
      </c>
      <c r="B6418" t="s">
        <v>5375</v>
      </c>
    </row>
    <row r="6419" spans="1:2">
      <c r="A6419">
        <v>6148362</v>
      </c>
      <c r="B6419" t="s">
        <v>5376</v>
      </c>
    </row>
    <row r="6420" spans="1:2">
      <c r="A6420">
        <v>6148363</v>
      </c>
      <c r="B6420" t="s">
        <v>5377</v>
      </c>
    </row>
    <row r="6421" spans="1:2">
      <c r="A6421">
        <v>6148364</v>
      </c>
      <c r="B6421" t="s">
        <v>5378</v>
      </c>
    </row>
    <row r="6422" spans="1:2">
      <c r="A6422">
        <v>6148365</v>
      </c>
      <c r="B6422" t="s">
        <v>5379</v>
      </c>
    </row>
    <row r="6423" spans="1:2">
      <c r="A6423">
        <v>6148366</v>
      </c>
      <c r="B6423" t="s">
        <v>5380</v>
      </c>
    </row>
    <row r="6424" spans="1:2">
      <c r="A6424">
        <v>6148367</v>
      </c>
      <c r="B6424" t="s">
        <v>5381</v>
      </c>
    </row>
    <row r="6425" spans="1:2">
      <c r="A6425">
        <v>6148371</v>
      </c>
      <c r="B6425" t="s">
        <v>5382</v>
      </c>
    </row>
    <row r="6426" spans="1:2">
      <c r="A6426">
        <v>6148372</v>
      </c>
      <c r="B6426" t="s">
        <v>5383</v>
      </c>
    </row>
    <row r="6427" spans="1:2">
      <c r="A6427">
        <v>6148373</v>
      </c>
      <c r="B6427" t="s">
        <v>5384</v>
      </c>
    </row>
    <row r="6428" spans="1:2">
      <c r="A6428">
        <v>6148374</v>
      </c>
      <c r="B6428" t="s">
        <v>5385</v>
      </c>
    </row>
    <row r="6429" spans="1:2">
      <c r="A6429">
        <v>6148375</v>
      </c>
      <c r="B6429" t="s">
        <v>5386</v>
      </c>
    </row>
    <row r="6430" spans="1:2">
      <c r="A6430">
        <v>6148376</v>
      </c>
      <c r="B6430" t="s">
        <v>5387</v>
      </c>
    </row>
    <row r="6431" spans="1:2">
      <c r="A6431">
        <v>6148377</v>
      </c>
      <c r="B6431" t="s">
        <v>5388</v>
      </c>
    </row>
    <row r="6432" spans="1:2">
      <c r="A6432">
        <v>6150001</v>
      </c>
      <c r="B6432" t="s">
        <v>5389</v>
      </c>
    </row>
    <row r="6433" spans="1:2">
      <c r="A6433">
        <v>6150002</v>
      </c>
      <c r="B6433" t="s">
        <v>5390</v>
      </c>
    </row>
    <row r="6434" spans="1:2">
      <c r="A6434">
        <v>6150003</v>
      </c>
      <c r="B6434" t="s">
        <v>5391</v>
      </c>
    </row>
    <row r="6435" spans="1:2">
      <c r="A6435">
        <v>6150004</v>
      </c>
      <c r="B6435" t="s">
        <v>5392</v>
      </c>
    </row>
    <row r="6436" spans="1:2">
      <c r="A6436">
        <v>6150005</v>
      </c>
      <c r="B6436" t="s">
        <v>5393</v>
      </c>
    </row>
    <row r="6437" spans="1:2">
      <c r="A6437">
        <v>6150006</v>
      </c>
      <c r="B6437" t="s">
        <v>5394</v>
      </c>
    </row>
    <row r="6438" spans="1:2">
      <c r="A6438">
        <v>6150007</v>
      </c>
      <c r="B6438" t="s">
        <v>5395</v>
      </c>
    </row>
    <row r="6439" spans="1:2">
      <c r="A6439">
        <v>6150011</v>
      </c>
      <c r="B6439" t="s">
        <v>5396</v>
      </c>
    </row>
    <row r="6440" spans="1:2">
      <c r="A6440">
        <v>6150012</v>
      </c>
      <c r="B6440" t="s">
        <v>5397</v>
      </c>
    </row>
    <row r="6441" spans="1:2">
      <c r="A6441">
        <v>6150013</v>
      </c>
      <c r="B6441" t="s">
        <v>5398</v>
      </c>
    </row>
    <row r="6442" spans="1:2">
      <c r="A6442">
        <v>6150014</v>
      </c>
      <c r="B6442" t="s">
        <v>5399</v>
      </c>
    </row>
    <row r="6443" spans="1:2">
      <c r="A6443">
        <v>6150015</v>
      </c>
      <c r="B6443" t="s">
        <v>5400</v>
      </c>
    </row>
    <row r="6444" spans="1:2">
      <c r="A6444">
        <v>6150016</v>
      </c>
      <c r="B6444" t="s">
        <v>5401</v>
      </c>
    </row>
    <row r="6445" spans="1:2">
      <c r="A6445">
        <v>6150021</v>
      </c>
      <c r="B6445" t="s">
        <v>5402</v>
      </c>
    </row>
    <row r="6446" spans="1:2">
      <c r="A6446">
        <v>6150022</v>
      </c>
      <c r="B6446" t="s">
        <v>5403</v>
      </c>
    </row>
    <row r="6447" spans="1:2">
      <c r="A6447">
        <v>6150023</v>
      </c>
      <c r="B6447" t="s">
        <v>5404</v>
      </c>
    </row>
    <row r="6448" spans="1:2">
      <c r="A6448">
        <v>6150024</v>
      </c>
      <c r="B6448" t="s">
        <v>5405</v>
      </c>
    </row>
    <row r="6449" spans="1:2">
      <c r="A6449">
        <v>6150025</v>
      </c>
      <c r="B6449" t="s">
        <v>5406</v>
      </c>
    </row>
    <row r="6450" spans="1:2">
      <c r="A6450">
        <v>6150026</v>
      </c>
      <c r="B6450" t="s">
        <v>5407</v>
      </c>
    </row>
    <row r="6451" spans="1:2">
      <c r="A6451">
        <v>6150027</v>
      </c>
      <c r="B6451" t="s">
        <v>5408</v>
      </c>
    </row>
    <row r="6452" spans="1:2">
      <c r="A6452">
        <v>6150031</v>
      </c>
      <c r="B6452" t="s">
        <v>5409</v>
      </c>
    </row>
    <row r="6453" spans="1:2">
      <c r="A6453">
        <v>6150032</v>
      </c>
      <c r="B6453" t="s">
        <v>5410</v>
      </c>
    </row>
    <row r="6454" spans="1:2">
      <c r="A6454">
        <v>6150033</v>
      </c>
      <c r="B6454" t="s">
        <v>5411</v>
      </c>
    </row>
    <row r="6455" spans="1:2">
      <c r="A6455">
        <v>6150034</v>
      </c>
      <c r="B6455" t="s">
        <v>5412</v>
      </c>
    </row>
    <row r="6456" spans="1:2">
      <c r="A6456">
        <v>6150035</v>
      </c>
      <c r="B6456" t="s">
        <v>5413</v>
      </c>
    </row>
    <row r="6457" spans="1:2">
      <c r="A6457">
        <v>6150036</v>
      </c>
      <c r="B6457" t="s">
        <v>5414</v>
      </c>
    </row>
    <row r="6458" spans="1:2">
      <c r="A6458">
        <v>6150037</v>
      </c>
      <c r="B6458" t="s">
        <v>5415</v>
      </c>
    </row>
    <row r="6459" spans="1:2">
      <c r="A6459">
        <v>6150041</v>
      </c>
      <c r="B6459" t="s">
        <v>5416</v>
      </c>
    </row>
    <row r="6460" spans="1:2">
      <c r="A6460">
        <v>6150042</v>
      </c>
      <c r="B6460" t="s">
        <v>5417</v>
      </c>
    </row>
    <row r="6461" spans="1:2">
      <c r="A6461">
        <v>6150043</v>
      </c>
      <c r="B6461" t="s">
        <v>5418</v>
      </c>
    </row>
    <row r="6462" spans="1:2">
      <c r="A6462">
        <v>6150044</v>
      </c>
      <c r="B6462" t="s">
        <v>5419</v>
      </c>
    </row>
    <row r="6463" spans="1:2">
      <c r="A6463">
        <v>6150045</v>
      </c>
      <c r="B6463" t="s">
        <v>5420</v>
      </c>
    </row>
    <row r="6464" spans="1:2">
      <c r="A6464">
        <v>6150046</v>
      </c>
      <c r="B6464" t="s">
        <v>5421</v>
      </c>
    </row>
    <row r="6465" spans="1:2">
      <c r="A6465">
        <v>6150047</v>
      </c>
      <c r="B6465" t="s">
        <v>5422</v>
      </c>
    </row>
    <row r="6466" spans="1:2">
      <c r="A6466">
        <v>6150048</v>
      </c>
      <c r="B6466" t="s">
        <v>5423</v>
      </c>
    </row>
    <row r="6467" spans="1:2">
      <c r="A6467">
        <v>6150051</v>
      </c>
      <c r="B6467" t="s">
        <v>5424</v>
      </c>
    </row>
    <row r="6468" spans="1:2">
      <c r="A6468">
        <v>6150052</v>
      </c>
      <c r="B6468" t="s">
        <v>5425</v>
      </c>
    </row>
    <row r="6469" spans="1:2">
      <c r="A6469">
        <v>6150053</v>
      </c>
      <c r="B6469" t="s">
        <v>5426</v>
      </c>
    </row>
    <row r="6470" spans="1:2">
      <c r="A6470">
        <v>6150054</v>
      </c>
      <c r="B6470" t="s">
        <v>5427</v>
      </c>
    </row>
    <row r="6471" spans="1:2">
      <c r="A6471">
        <v>6150055</v>
      </c>
      <c r="B6471" t="s">
        <v>5428</v>
      </c>
    </row>
    <row r="6472" spans="1:2">
      <c r="A6472">
        <v>6150056</v>
      </c>
      <c r="B6472" t="s">
        <v>5429</v>
      </c>
    </row>
    <row r="6473" spans="1:2">
      <c r="A6473">
        <v>6150057</v>
      </c>
      <c r="B6473" t="s">
        <v>5430</v>
      </c>
    </row>
    <row r="6474" spans="1:2">
      <c r="A6474">
        <v>6150058</v>
      </c>
      <c r="B6474" t="s">
        <v>5431</v>
      </c>
    </row>
    <row r="6475" spans="1:2">
      <c r="A6475">
        <v>6150061</v>
      </c>
      <c r="B6475" t="s">
        <v>5432</v>
      </c>
    </row>
    <row r="6476" spans="1:2">
      <c r="A6476">
        <v>6150062</v>
      </c>
      <c r="B6476" t="s">
        <v>5433</v>
      </c>
    </row>
    <row r="6477" spans="1:2">
      <c r="A6477">
        <v>6150063</v>
      </c>
      <c r="B6477" t="s">
        <v>5434</v>
      </c>
    </row>
    <row r="6478" spans="1:2">
      <c r="A6478">
        <v>6150064</v>
      </c>
      <c r="B6478" t="s">
        <v>5435</v>
      </c>
    </row>
    <row r="6479" spans="1:2">
      <c r="A6479">
        <v>6150065</v>
      </c>
      <c r="B6479" t="s">
        <v>5436</v>
      </c>
    </row>
    <row r="6480" spans="1:2">
      <c r="A6480">
        <v>6150066</v>
      </c>
      <c r="B6480" t="s">
        <v>5437</v>
      </c>
    </row>
    <row r="6481" spans="1:2">
      <c r="A6481">
        <v>6150067</v>
      </c>
      <c r="B6481" t="s">
        <v>5438</v>
      </c>
    </row>
    <row r="6482" spans="1:2">
      <c r="A6482">
        <v>6150071</v>
      </c>
      <c r="B6482" t="s">
        <v>5439</v>
      </c>
    </row>
    <row r="6483" spans="1:2">
      <c r="A6483">
        <v>6150072</v>
      </c>
      <c r="B6483" t="s">
        <v>5440</v>
      </c>
    </row>
    <row r="6484" spans="1:2">
      <c r="A6484">
        <v>6150073</v>
      </c>
      <c r="B6484" t="s">
        <v>5441</v>
      </c>
    </row>
    <row r="6485" spans="1:2">
      <c r="A6485">
        <v>6150074</v>
      </c>
      <c r="B6485" t="s">
        <v>5442</v>
      </c>
    </row>
    <row r="6486" spans="1:2">
      <c r="A6486">
        <v>6150081</v>
      </c>
      <c r="B6486" t="s">
        <v>5443</v>
      </c>
    </row>
    <row r="6487" spans="1:2">
      <c r="A6487">
        <v>6150082</v>
      </c>
      <c r="B6487" t="s">
        <v>5444</v>
      </c>
    </row>
    <row r="6488" spans="1:2">
      <c r="A6488">
        <v>6150083</v>
      </c>
      <c r="B6488" t="s">
        <v>5445</v>
      </c>
    </row>
    <row r="6489" spans="1:2">
      <c r="A6489">
        <v>6150084</v>
      </c>
      <c r="B6489" t="s">
        <v>5446</v>
      </c>
    </row>
    <row r="6490" spans="1:2">
      <c r="A6490">
        <v>6150085</v>
      </c>
      <c r="B6490" t="s">
        <v>5447</v>
      </c>
    </row>
    <row r="6491" spans="1:2">
      <c r="A6491">
        <v>6150091</v>
      </c>
      <c r="B6491" t="s">
        <v>5448</v>
      </c>
    </row>
    <row r="6492" spans="1:2">
      <c r="A6492">
        <v>6150092</v>
      </c>
      <c r="B6492" t="s">
        <v>5449</v>
      </c>
    </row>
    <row r="6493" spans="1:2">
      <c r="A6493">
        <v>6150093</v>
      </c>
      <c r="B6493" t="s">
        <v>5450</v>
      </c>
    </row>
    <row r="6494" spans="1:2">
      <c r="A6494">
        <v>6150094</v>
      </c>
      <c r="B6494" t="s">
        <v>5451</v>
      </c>
    </row>
    <row r="6495" spans="1:2">
      <c r="A6495">
        <v>6150095</v>
      </c>
      <c r="B6495" t="s">
        <v>5452</v>
      </c>
    </row>
    <row r="6496" spans="1:2">
      <c r="A6496">
        <v>6150096</v>
      </c>
      <c r="B6496" t="s">
        <v>5453</v>
      </c>
    </row>
    <row r="6497" spans="1:2">
      <c r="A6497">
        <v>6150097</v>
      </c>
      <c r="B6497" t="s">
        <v>5454</v>
      </c>
    </row>
    <row r="6498" spans="1:2">
      <c r="A6498">
        <v>6150801</v>
      </c>
      <c r="B6498" t="s">
        <v>5455</v>
      </c>
    </row>
    <row r="6499" spans="1:2">
      <c r="A6499">
        <v>6150802</v>
      </c>
      <c r="B6499" t="s">
        <v>5456</v>
      </c>
    </row>
    <row r="6500" spans="1:2">
      <c r="A6500">
        <v>6150803</v>
      </c>
      <c r="B6500" t="s">
        <v>5457</v>
      </c>
    </row>
    <row r="6501" spans="1:2">
      <c r="A6501">
        <v>6150804</v>
      </c>
      <c r="B6501" t="s">
        <v>5458</v>
      </c>
    </row>
    <row r="6502" spans="1:2">
      <c r="A6502">
        <v>6150805</v>
      </c>
      <c r="B6502" t="s">
        <v>5459</v>
      </c>
    </row>
    <row r="6503" spans="1:2">
      <c r="A6503">
        <v>6150806</v>
      </c>
      <c r="B6503" t="s">
        <v>5460</v>
      </c>
    </row>
    <row r="6504" spans="1:2">
      <c r="A6504">
        <v>6150807</v>
      </c>
      <c r="B6504" t="s">
        <v>5461</v>
      </c>
    </row>
    <row r="6505" spans="1:2">
      <c r="A6505">
        <v>6150811</v>
      </c>
      <c r="B6505" t="s">
        <v>5462</v>
      </c>
    </row>
    <row r="6506" spans="1:2">
      <c r="A6506">
        <v>6150812</v>
      </c>
      <c r="B6506" t="s">
        <v>5463</v>
      </c>
    </row>
    <row r="6507" spans="1:2">
      <c r="A6507">
        <v>6150813</v>
      </c>
      <c r="B6507" t="s">
        <v>5464</v>
      </c>
    </row>
    <row r="6508" spans="1:2">
      <c r="A6508">
        <v>6150814</v>
      </c>
      <c r="B6508" t="s">
        <v>5465</v>
      </c>
    </row>
    <row r="6509" spans="1:2">
      <c r="A6509">
        <v>6150815</v>
      </c>
      <c r="B6509" t="s">
        <v>5466</v>
      </c>
    </row>
    <row r="6510" spans="1:2">
      <c r="A6510">
        <v>6150816</v>
      </c>
      <c r="B6510" t="s">
        <v>5467</v>
      </c>
    </row>
    <row r="6511" spans="1:2">
      <c r="A6511">
        <v>6150817</v>
      </c>
      <c r="B6511" t="s">
        <v>5468</v>
      </c>
    </row>
    <row r="6512" spans="1:2">
      <c r="A6512">
        <v>6150818</v>
      </c>
      <c r="B6512" t="s">
        <v>5469</v>
      </c>
    </row>
    <row r="6513" spans="1:2">
      <c r="A6513">
        <v>6150821</v>
      </c>
      <c r="B6513" t="s">
        <v>5470</v>
      </c>
    </row>
    <row r="6514" spans="1:2">
      <c r="A6514">
        <v>6150822</v>
      </c>
      <c r="B6514" t="s">
        <v>5471</v>
      </c>
    </row>
    <row r="6515" spans="1:2">
      <c r="A6515">
        <v>6150823</v>
      </c>
      <c r="B6515" t="s">
        <v>5472</v>
      </c>
    </row>
    <row r="6516" spans="1:2">
      <c r="A6516">
        <v>6150824</v>
      </c>
      <c r="B6516" t="s">
        <v>5473</v>
      </c>
    </row>
    <row r="6517" spans="1:2">
      <c r="A6517">
        <v>6150825</v>
      </c>
      <c r="B6517" t="s">
        <v>5474</v>
      </c>
    </row>
    <row r="6518" spans="1:2">
      <c r="A6518">
        <v>6150826</v>
      </c>
      <c r="B6518" t="s">
        <v>5475</v>
      </c>
    </row>
    <row r="6519" spans="1:2">
      <c r="A6519">
        <v>6150827</v>
      </c>
      <c r="B6519" t="s">
        <v>5476</v>
      </c>
    </row>
    <row r="6520" spans="1:2">
      <c r="A6520">
        <v>6150831</v>
      </c>
      <c r="B6520" t="s">
        <v>5477</v>
      </c>
    </row>
    <row r="6521" spans="1:2">
      <c r="A6521">
        <v>6150832</v>
      </c>
      <c r="B6521" t="s">
        <v>5478</v>
      </c>
    </row>
    <row r="6522" spans="1:2">
      <c r="A6522">
        <v>6150833</v>
      </c>
      <c r="B6522" t="s">
        <v>5479</v>
      </c>
    </row>
    <row r="6523" spans="1:2">
      <c r="A6523">
        <v>6150834</v>
      </c>
      <c r="B6523" t="s">
        <v>5480</v>
      </c>
    </row>
    <row r="6524" spans="1:2">
      <c r="A6524">
        <v>6150835</v>
      </c>
      <c r="B6524" t="s">
        <v>5481</v>
      </c>
    </row>
    <row r="6525" spans="1:2">
      <c r="A6525">
        <v>6150836</v>
      </c>
      <c r="B6525" t="s">
        <v>5482</v>
      </c>
    </row>
    <row r="6526" spans="1:2">
      <c r="A6526">
        <v>6150837</v>
      </c>
      <c r="B6526" t="s">
        <v>5483</v>
      </c>
    </row>
    <row r="6527" spans="1:2">
      <c r="A6527">
        <v>6150838</v>
      </c>
      <c r="B6527" t="s">
        <v>5484</v>
      </c>
    </row>
    <row r="6528" spans="1:2">
      <c r="A6528">
        <v>6150841</v>
      </c>
      <c r="B6528" t="s">
        <v>5485</v>
      </c>
    </row>
    <row r="6529" spans="1:2">
      <c r="A6529">
        <v>6150842</v>
      </c>
      <c r="B6529" t="s">
        <v>5486</v>
      </c>
    </row>
    <row r="6530" spans="1:2">
      <c r="A6530">
        <v>6150843</v>
      </c>
      <c r="B6530" t="s">
        <v>5487</v>
      </c>
    </row>
    <row r="6531" spans="1:2">
      <c r="A6531">
        <v>6150844</v>
      </c>
      <c r="B6531" t="s">
        <v>5488</v>
      </c>
    </row>
    <row r="6532" spans="1:2">
      <c r="A6532">
        <v>6150845</v>
      </c>
      <c r="B6532" t="s">
        <v>5489</v>
      </c>
    </row>
    <row r="6533" spans="1:2">
      <c r="A6533">
        <v>6150846</v>
      </c>
      <c r="B6533" t="s">
        <v>5490</v>
      </c>
    </row>
    <row r="6534" spans="1:2">
      <c r="A6534">
        <v>6150851</v>
      </c>
      <c r="B6534" t="s">
        <v>5491</v>
      </c>
    </row>
    <row r="6535" spans="1:2">
      <c r="A6535">
        <v>6150852</v>
      </c>
      <c r="B6535" t="s">
        <v>5492</v>
      </c>
    </row>
    <row r="6536" spans="1:2">
      <c r="A6536">
        <v>6150853</v>
      </c>
      <c r="B6536" t="s">
        <v>5493</v>
      </c>
    </row>
    <row r="6537" spans="1:2">
      <c r="A6537">
        <v>6150854</v>
      </c>
      <c r="B6537" t="s">
        <v>5494</v>
      </c>
    </row>
    <row r="6538" spans="1:2">
      <c r="A6538">
        <v>6150855</v>
      </c>
      <c r="B6538" t="s">
        <v>5495</v>
      </c>
    </row>
    <row r="6539" spans="1:2">
      <c r="A6539">
        <v>6150856</v>
      </c>
      <c r="B6539" t="s">
        <v>5496</v>
      </c>
    </row>
    <row r="6540" spans="1:2">
      <c r="A6540">
        <v>6150857</v>
      </c>
      <c r="B6540" t="s">
        <v>5497</v>
      </c>
    </row>
    <row r="6541" spans="1:2">
      <c r="A6541">
        <v>6150858</v>
      </c>
      <c r="B6541" t="s">
        <v>5498</v>
      </c>
    </row>
    <row r="6542" spans="1:2">
      <c r="A6542">
        <v>6150861</v>
      </c>
      <c r="B6542" t="s">
        <v>5499</v>
      </c>
    </row>
    <row r="6543" spans="1:2">
      <c r="A6543">
        <v>6150862</v>
      </c>
      <c r="B6543" t="s">
        <v>5500</v>
      </c>
    </row>
    <row r="6544" spans="1:2">
      <c r="A6544">
        <v>6150863</v>
      </c>
      <c r="B6544" t="s">
        <v>5501</v>
      </c>
    </row>
    <row r="6545" spans="1:2">
      <c r="A6545">
        <v>6150864</v>
      </c>
      <c r="B6545" t="s">
        <v>5502</v>
      </c>
    </row>
    <row r="6546" spans="1:2">
      <c r="A6546">
        <v>6150871</v>
      </c>
      <c r="B6546" t="s">
        <v>5503</v>
      </c>
    </row>
    <row r="6547" spans="1:2">
      <c r="A6547">
        <v>6150872</v>
      </c>
      <c r="B6547" t="s">
        <v>5504</v>
      </c>
    </row>
    <row r="6548" spans="1:2">
      <c r="A6548">
        <v>6150873</v>
      </c>
      <c r="B6548" t="s">
        <v>5505</v>
      </c>
    </row>
    <row r="6549" spans="1:2">
      <c r="A6549">
        <v>6150874</v>
      </c>
      <c r="B6549" t="s">
        <v>5506</v>
      </c>
    </row>
    <row r="6550" spans="1:2">
      <c r="A6550">
        <v>6150875</v>
      </c>
      <c r="B6550" t="s">
        <v>5507</v>
      </c>
    </row>
    <row r="6551" spans="1:2">
      <c r="A6551">
        <v>6150876</v>
      </c>
      <c r="B6551" t="s">
        <v>5508</v>
      </c>
    </row>
    <row r="6552" spans="1:2">
      <c r="A6552">
        <v>6150877</v>
      </c>
      <c r="B6552" t="s">
        <v>5509</v>
      </c>
    </row>
    <row r="6553" spans="1:2">
      <c r="A6553">
        <v>6150878</v>
      </c>
      <c r="B6553" t="s">
        <v>5510</v>
      </c>
    </row>
    <row r="6554" spans="1:2">
      <c r="A6554">
        <v>6150881</v>
      </c>
      <c r="B6554" t="s">
        <v>5511</v>
      </c>
    </row>
    <row r="6555" spans="1:2">
      <c r="A6555">
        <v>6150882</v>
      </c>
      <c r="B6555" t="s">
        <v>5512</v>
      </c>
    </row>
    <row r="6556" spans="1:2">
      <c r="A6556">
        <v>6150883</v>
      </c>
      <c r="B6556" t="s">
        <v>5513</v>
      </c>
    </row>
    <row r="6557" spans="1:2">
      <c r="A6557">
        <v>6150884</v>
      </c>
      <c r="B6557" t="s">
        <v>5514</v>
      </c>
    </row>
    <row r="6558" spans="1:2">
      <c r="A6558">
        <v>6150885</v>
      </c>
      <c r="B6558" t="s">
        <v>5515</v>
      </c>
    </row>
    <row r="6559" spans="1:2">
      <c r="A6559">
        <v>6150901</v>
      </c>
      <c r="B6559" t="s">
        <v>5516</v>
      </c>
    </row>
    <row r="6560" spans="1:2">
      <c r="A6560">
        <v>6150902</v>
      </c>
      <c r="B6560" t="s">
        <v>5517</v>
      </c>
    </row>
    <row r="6561" spans="1:2">
      <c r="A6561">
        <v>6150903</v>
      </c>
      <c r="B6561" t="s">
        <v>5518</v>
      </c>
    </row>
    <row r="6562" spans="1:2">
      <c r="A6562">
        <v>6150904</v>
      </c>
      <c r="B6562" t="s">
        <v>5519</v>
      </c>
    </row>
    <row r="6563" spans="1:2">
      <c r="A6563">
        <v>6150905</v>
      </c>
      <c r="B6563" t="s">
        <v>5520</v>
      </c>
    </row>
    <row r="6564" spans="1:2">
      <c r="A6564">
        <v>6150906</v>
      </c>
      <c r="B6564" t="s">
        <v>5521</v>
      </c>
    </row>
    <row r="6565" spans="1:2">
      <c r="A6565">
        <v>6150907</v>
      </c>
      <c r="B6565" t="s">
        <v>5522</v>
      </c>
    </row>
    <row r="6566" spans="1:2">
      <c r="A6566">
        <v>6150911</v>
      </c>
      <c r="B6566" t="s">
        <v>5523</v>
      </c>
    </row>
    <row r="6567" spans="1:2">
      <c r="A6567">
        <v>6150912</v>
      </c>
      <c r="B6567" t="s">
        <v>5524</v>
      </c>
    </row>
    <row r="6568" spans="1:2">
      <c r="A6568">
        <v>6150913</v>
      </c>
      <c r="B6568" t="s">
        <v>5525</v>
      </c>
    </row>
    <row r="6569" spans="1:2">
      <c r="A6569">
        <v>6150914</v>
      </c>
      <c r="B6569" t="s">
        <v>5526</v>
      </c>
    </row>
    <row r="6570" spans="1:2">
      <c r="A6570">
        <v>6150915</v>
      </c>
      <c r="B6570" t="s">
        <v>5527</v>
      </c>
    </row>
    <row r="6571" spans="1:2">
      <c r="A6571">
        <v>6150916</v>
      </c>
      <c r="B6571" t="s">
        <v>5528</v>
      </c>
    </row>
    <row r="6572" spans="1:2">
      <c r="A6572">
        <v>6150917</v>
      </c>
      <c r="B6572" t="s">
        <v>5529</v>
      </c>
    </row>
    <row r="6573" spans="1:2">
      <c r="A6573">
        <v>6150921</v>
      </c>
      <c r="B6573" t="s">
        <v>5530</v>
      </c>
    </row>
    <row r="6574" spans="1:2">
      <c r="A6574">
        <v>6150922</v>
      </c>
      <c r="B6574" t="s">
        <v>5531</v>
      </c>
    </row>
    <row r="6575" spans="1:2">
      <c r="A6575">
        <v>6150923</v>
      </c>
      <c r="B6575" t="s">
        <v>5532</v>
      </c>
    </row>
    <row r="6576" spans="1:2">
      <c r="A6576">
        <v>6150924</v>
      </c>
      <c r="B6576" t="s">
        <v>5533</v>
      </c>
    </row>
    <row r="6577" spans="1:2">
      <c r="A6577">
        <v>6150925</v>
      </c>
      <c r="B6577" t="s">
        <v>5534</v>
      </c>
    </row>
    <row r="6578" spans="1:2">
      <c r="A6578">
        <v>6150926</v>
      </c>
      <c r="B6578" t="s">
        <v>5535</v>
      </c>
    </row>
    <row r="6579" spans="1:2">
      <c r="A6579">
        <v>6150931</v>
      </c>
      <c r="B6579" t="s">
        <v>5536</v>
      </c>
    </row>
    <row r="6580" spans="1:2">
      <c r="A6580">
        <v>6150932</v>
      </c>
      <c r="B6580" t="s">
        <v>5537</v>
      </c>
    </row>
    <row r="6581" spans="1:2">
      <c r="A6581">
        <v>6150933</v>
      </c>
      <c r="B6581" t="s">
        <v>5538</v>
      </c>
    </row>
    <row r="6582" spans="1:2">
      <c r="A6582">
        <v>6150934</v>
      </c>
      <c r="B6582" t="s">
        <v>5539</v>
      </c>
    </row>
    <row r="6583" spans="1:2">
      <c r="A6583">
        <v>6150935</v>
      </c>
      <c r="B6583" t="s">
        <v>5540</v>
      </c>
    </row>
    <row r="6584" spans="1:2">
      <c r="A6584">
        <v>6150936</v>
      </c>
      <c r="B6584" t="s">
        <v>5541</v>
      </c>
    </row>
    <row r="6585" spans="1:2">
      <c r="A6585">
        <v>6150937</v>
      </c>
      <c r="B6585" t="s">
        <v>5542</v>
      </c>
    </row>
    <row r="6586" spans="1:2">
      <c r="A6586">
        <v>6150938</v>
      </c>
      <c r="B6586" t="s">
        <v>5543</v>
      </c>
    </row>
    <row r="6587" spans="1:2">
      <c r="A6587">
        <v>6158001</v>
      </c>
      <c r="B6587" t="s">
        <v>5544</v>
      </c>
    </row>
    <row r="6588" spans="1:2">
      <c r="A6588">
        <v>6158002</v>
      </c>
      <c r="B6588" t="s">
        <v>5545</v>
      </c>
    </row>
    <row r="6589" spans="1:2">
      <c r="A6589">
        <v>6158003</v>
      </c>
      <c r="B6589" t="s">
        <v>5546</v>
      </c>
    </row>
    <row r="6590" spans="1:2">
      <c r="A6590">
        <v>6158004</v>
      </c>
      <c r="B6590" t="s">
        <v>5547</v>
      </c>
    </row>
    <row r="6591" spans="1:2">
      <c r="A6591">
        <v>6158005</v>
      </c>
      <c r="B6591" t="s">
        <v>5548</v>
      </c>
    </row>
    <row r="6592" spans="1:2">
      <c r="A6592">
        <v>6158006</v>
      </c>
      <c r="B6592" t="s">
        <v>5549</v>
      </c>
    </row>
    <row r="6593" spans="1:2">
      <c r="A6593">
        <v>6158007</v>
      </c>
      <c r="B6593" t="s">
        <v>5550</v>
      </c>
    </row>
    <row r="6594" spans="1:2">
      <c r="A6594">
        <v>6158008</v>
      </c>
      <c r="B6594" t="s">
        <v>5551</v>
      </c>
    </row>
    <row r="6595" spans="1:2">
      <c r="A6595">
        <v>6158011</v>
      </c>
      <c r="B6595" t="s">
        <v>5552</v>
      </c>
    </row>
    <row r="6596" spans="1:2">
      <c r="A6596">
        <v>6158012</v>
      </c>
      <c r="B6596" t="s">
        <v>5553</v>
      </c>
    </row>
    <row r="6597" spans="1:2">
      <c r="A6597">
        <v>6158013</v>
      </c>
      <c r="B6597" t="s">
        <v>5554</v>
      </c>
    </row>
    <row r="6598" spans="1:2">
      <c r="A6598">
        <v>6158014</v>
      </c>
      <c r="B6598" t="s">
        <v>5555</v>
      </c>
    </row>
    <row r="6599" spans="1:2">
      <c r="A6599">
        <v>6158015</v>
      </c>
      <c r="B6599" t="s">
        <v>5556</v>
      </c>
    </row>
    <row r="6600" spans="1:2">
      <c r="A6600">
        <v>6158016</v>
      </c>
      <c r="B6600" t="s">
        <v>5557</v>
      </c>
    </row>
    <row r="6601" spans="1:2">
      <c r="A6601">
        <v>6158017</v>
      </c>
      <c r="B6601" t="s">
        <v>5558</v>
      </c>
    </row>
    <row r="6602" spans="1:2">
      <c r="A6602">
        <v>6158018</v>
      </c>
      <c r="B6602" t="s">
        <v>5559</v>
      </c>
    </row>
    <row r="6603" spans="1:2">
      <c r="A6603">
        <v>6158021</v>
      </c>
      <c r="B6603" t="s">
        <v>5560</v>
      </c>
    </row>
    <row r="6604" spans="1:2">
      <c r="A6604">
        <v>6158022</v>
      </c>
      <c r="B6604" t="s">
        <v>5561</v>
      </c>
    </row>
    <row r="6605" spans="1:2">
      <c r="A6605">
        <v>6158023</v>
      </c>
      <c r="B6605" t="s">
        <v>5562</v>
      </c>
    </row>
    <row r="6606" spans="1:2">
      <c r="A6606">
        <v>6158024</v>
      </c>
      <c r="B6606" t="s">
        <v>5563</v>
      </c>
    </row>
    <row r="6607" spans="1:2">
      <c r="A6607">
        <v>6158025</v>
      </c>
      <c r="B6607" t="s">
        <v>5564</v>
      </c>
    </row>
    <row r="6608" spans="1:2">
      <c r="A6608">
        <v>6158026</v>
      </c>
      <c r="B6608" t="s">
        <v>5565</v>
      </c>
    </row>
    <row r="6609" spans="1:2">
      <c r="A6609">
        <v>6158027</v>
      </c>
      <c r="B6609" t="s">
        <v>5566</v>
      </c>
    </row>
    <row r="6610" spans="1:2">
      <c r="A6610">
        <v>6158031</v>
      </c>
      <c r="B6610" t="s">
        <v>5567</v>
      </c>
    </row>
    <row r="6611" spans="1:2">
      <c r="A6611">
        <v>6158032</v>
      </c>
      <c r="B6611" t="s">
        <v>5568</v>
      </c>
    </row>
    <row r="6612" spans="1:2">
      <c r="A6612">
        <v>6158033</v>
      </c>
      <c r="B6612" t="s">
        <v>5569</v>
      </c>
    </row>
    <row r="6613" spans="1:2">
      <c r="A6613">
        <v>6158034</v>
      </c>
      <c r="B6613" t="s">
        <v>5570</v>
      </c>
    </row>
    <row r="6614" spans="1:2">
      <c r="A6614">
        <v>6158035</v>
      </c>
      <c r="B6614" t="s">
        <v>5571</v>
      </c>
    </row>
    <row r="6615" spans="1:2">
      <c r="A6615">
        <v>6158036</v>
      </c>
      <c r="B6615" t="s">
        <v>5572</v>
      </c>
    </row>
    <row r="6616" spans="1:2">
      <c r="A6616">
        <v>6158037</v>
      </c>
      <c r="B6616" t="s">
        <v>5573</v>
      </c>
    </row>
    <row r="6617" spans="1:2">
      <c r="A6617">
        <v>6158041</v>
      </c>
      <c r="B6617" t="s">
        <v>5574</v>
      </c>
    </row>
    <row r="6618" spans="1:2">
      <c r="A6618">
        <v>6158042</v>
      </c>
      <c r="B6618" t="s">
        <v>5575</v>
      </c>
    </row>
    <row r="6619" spans="1:2">
      <c r="A6619">
        <v>6158043</v>
      </c>
      <c r="B6619" t="s">
        <v>5576</v>
      </c>
    </row>
    <row r="6620" spans="1:2">
      <c r="A6620">
        <v>6158044</v>
      </c>
      <c r="B6620" t="s">
        <v>5577</v>
      </c>
    </row>
    <row r="6621" spans="1:2">
      <c r="A6621">
        <v>6158045</v>
      </c>
      <c r="B6621" t="s">
        <v>5578</v>
      </c>
    </row>
    <row r="6622" spans="1:2">
      <c r="A6622">
        <v>6158046</v>
      </c>
      <c r="B6622" t="s">
        <v>5579</v>
      </c>
    </row>
    <row r="6623" spans="1:2">
      <c r="A6623">
        <v>6158051</v>
      </c>
      <c r="B6623" t="s">
        <v>5580</v>
      </c>
    </row>
    <row r="6624" spans="1:2">
      <c r="A6624">
        <v>6158052</v>
      </c>
      <c r="B6624" t="s">
        <v>5581</v>
      </c>
    </row>
    <row r="6625" spans="1:2">
      <c r="A6625">
        <v>6158053</v>
      </c>
      <c r="B6625" t="s">
        <v>5582</v>
      </c>
    </row>
    <row r="6626" spans="1:2">
      <c r="A6626">
        <v>6158054</v>
      </c>
      <c r="B6626" t="s">
        <v>5583</v>
      </c>
    </row>
    <row r="6627" spans="1:2">
      <c r="A6627">
        <v>6158055</v>
      </c>
      <c r="B6627" t="s">
        <v>5584</v>
      </c>
    </row>
    <row r="6628" spans="1:2">
      <c r="A6628">
        <v>6158056</v>
      </c>
      <c r="B6628" t="s">
        <v>5585</v>
      </c>
    </row>
    <row r="6629" spans="1:2">
      <c r="A6629">
        <v>6158057</v>
      </c>
      <c r="B6629" t="s">
        <v>5586</v>
      </c>
    </row>
    <row r="6630" spans="1:2">
      <c r="A6630">
        <v>6158061</v>
      </c>
      <c r="B6630" t="s">
        <v>5587</v>
      </c>
    </row>
    <row r="6631" spans="1:2">
      <c r="A6631">
        <v>6158062</v>
      </c>
      <c r="B6631" t="s">
        <v>5588</v>
      </c>
    </row>
    <row r="6632" spans="1:2">
      <c r="A6632">
        <v>6158063</v>
      </c>
      <c r="B6632" t="s">
        <v>5589</v>
      </c>
    </row>
    <row r="6633" spans="1:2">
      <c r="A6633">
        <v>6158064</v>
      </c>
      <c r="B6633" t="s">
        <v>5590</v>
      </c>
    </row>
    <row r="6634" spans="1:2">
      <c r="A6634">
        <v>6158065</v>
      </c>
      <c r="B6634" t="s">
        <v>5591</v>
      </c>
    </row>
    <row r="6635" spans="1:2">
      <c r="A6635">
        <v>6158071</v>
      </c>
      <c r="B6635" t="s">
        <v>5592</v>
      </c>
    </row>
    <row r="6636" spans="1:2">
      <c r="A6636">
        <v>6158072</v>
      </c>
      <c r="B6636" t="s">
        <v>5593</v>
      </c>
    </row>
    <row r="6637" spans="1:2">
      <c r="A6637">
        <v>6158073</v>
      </c>
      <c r="B6637" t="s">
        <v>5594</v>
      </c>
    </row>
    <row r="6638" spans="1:2">
      <c r="A6638">
        <v>6158074</v>
      </c>
      <c r="B6638" t="s">
        <v>5595</v>
      </c>
    </row>
    <row r="6639" spans="1:2">
      <c r="A6639">
        <v>6158075</v>
      </c>
      <c r="B6639" t="s">
        <v>5596</v>
      </c>
    </row>
    <row r="6640" spans="1:2">
      <c r="A6640">
        <v>6158076</v>
      </c>
      <c r="B6640" t="s">
        <v>5597</v>
      </c>
    </row>
    <row r="6641" spans="1:2">
      <c r="A6641">
        <v>6158077</v>
      </c>
      <c r="B6641" t="s">
        <v>5598</v>
      </c>
    </row>
    <row r="6642" spans="1:2">
      <c r="A6642">
        <v>6158081</v>
      </c>
      <c r="B6642" t="s">
        <v>5599</v>
      </c>
    </row>
    <row r="6643" spans="1:2">
      <c r="A6643">
        <v>6158082</v>
      </c>
      <c r="B6643" t="s">
        <v>5600</v>
      </c>
    </row>
    <row r="6644" spans="1:2">
      <c r="A6644">
        <v>6158083</v>
      </c>
      <c r="B6644" t="s">
        <v>5601</v>
      </c>
    </row>
    <row r="6645" spans="1:2">
      <c r="A6645">
        <v>6158084</v>
      </c>
      <c r="B6645" t="s">
        <v>5602</v>
      </c>
    </row>
    <row r="6646" spans="1:2">
      <c r="A6646">
        <v>6158085</v>
      </c>
      <c r="B6646" t="s">
        <v>5603</v>
      </c>
    </row>
    <row r="6647" spans="1:2">
      <c r="A6647">
        <v>6158086</v>
      </c>
      <c r="B6647" t="s">
        <v>5604</v>
      </c>
    </row>
    <row r="6648" spans="1:2">
      <c r="A6648">
        <v>6158087</v>
      </c>
      <c r="B6648" t="s">
        <v>5605</v>
      </c>
    </row>
    <row r="6649" spans="1:2">
      <c r="A6649">
        <v>6158101</v>
      </c>
      <c r="B6649" t="s">
        <v>5606</v>
      </c>
    </row>
    <row r="6650" spans="1:2">
      <c r="A6650">
        <v>6158102</v>
      </c>
      <c r="B6650" t="s">
        <v>5607</v>
      </c>
    </row>
    <row r="6651" spans="1:2">
      <c r="A6651">
        <v>6158103</v>
      </c>
      <c r="B6651" t="s">
        <v>5608</v>
      </c>
    </row>
    <row r="6652" spans="1:2">
      <c r="A6652">
        <v>6158104</v>
      </c>
      <c r="B6652" t="s">
        <v>5609</v>
      </c>
    </row>
    <row r="6653" spans="1:2">
      <c r="A6653">
        <v>6158105</v>
      </c>
      <c r="B6653" t="s">
        <v>5610</v>
      </c>
    </row>
    <row r="6654" spans="1:2">
      <c r="A6654">
        <v>6158106</v>
      </c>
      <c r="B6654" t="s">
        <v>5611</v>
      </c>
    </row>
    <row r="6655" spans="1:2">
      <c r="A6655">
        <v>6158107</v>
      </c>
      <c r="B6655" t="s">
        <v>5612</v>
      </c>
    </row>
    <row r="6656" spans="1:2">
      <c r="A6656">
        <v>6158111</v>
      </c>
      <c r="B6656" t="s">
        <v>5613</v>
      </c>
    </row>
    <row r="6657" spans="1:2">
      <c r="A6657">
        <v>6158112</v>
      </c>
      <c r="B6657" t="s">
        <v>5614</v>
      </c>
    </row>
    <row r="6658" spans="1:2">
      <c r="A6658">
        <v>6158113</v>
      </c>
      <c r="B6658" t="s">
        <v>5615</v>
      </c>
    </row>
    <row r="6659" spans="1:2">
      <c r="A6659">
        <v>6158114</v>
      </c>
      <c r="B6659" t="s">
        <v>5616</v>
      </c>
    </row>
    <row r="6660" spans="1:2">
      <c r="A6660">
        <v>6158115</v>
      </c>
      <c r="B6660" t="s">
        <v>5617</v>
      </c>
    </row>
    <row r="6661" spans="1:2">
      <c r="A6661">
        <v>6158116</v>
      </c>
      <c r="B6661" t="s">
        <v>5618</v>
      </c>
    </row>
    <row r="6662" spans="1:2">
      <c r="A6662">
        <v>6158117</v>
      </c>
      <c r="B6662" t="s">
        <v>5619</v>
      </c>
    </row>
    <row r="6663" spans="1:2">
      <c r="A6663">
        <v>6158118</v>
      </c>
      <c r="B6663" t="s">
        <v>5620</v>
      </c>
    </row>
    <row r="6664" spans="1:2">
      <c r="A6664">
        <v>6158121</v>
      </c>
      <c r="B6664" t="s">
        <v>5621</v>
      </c>
    </row>
    <row r="6665" spans="1:2">
      <c r="A6665">
        <v>6158122</v>
      </c>
      <c r="B6665" t="s">
        <v>5622</v>
      </c>
    </row>
    <row r="6666" spans="1:2">
      <c r="A6666">
        <v>6158123</v>
      </c>
      <c r="B6666" t="s">
        <v>5623</v>
      </c>
    </row>
    <row r="6667" spans="1:2">
      <c r="A6667">
        <v>6158124</v>
      </c>
      <c r="B6667" t="s">
        <v>5624</v>
      </c>
    </row>
    <row r="6668" spans="1:2">
      <c r="A6668">
        <v>6158125</v>
      </c>
      <c r="B6668" t="s">
        <v>5625</v>
      </c>
    </row>
    <row r="6669" spans="1:2">
      <c r="A6669">
        <v>6158131</v>
      </c>
      <c r="B6669" t="s">
        <v>5626</v>
      </c>
    </row>
    <row r="6670" spans="1:2">
      <c r="A6670">
        <v>6158132</v>
      </c>
      <c r="B6670" t="s">
        <v>5627</v>
      </c>
    </row>
    <row r="6671" spans="1:2">
      <c r="A6671">
        <v>6158133</v>
      </c>
      <c r="B6671" t="s">
        <v>5628</v>
      </c>
    </row>
    <row r="6672" spans="1:2">
      <c r="A6672">
        <v>6158134</v>
      </c>
      <c r="B6672" t="s">
        <v>5629</v>
      </c>
    </row>
    <row r="6673" spans="1:2">
      <c r="A6673">
        <v>6158135</v>
      </c>
      <c r="B6673" t="s">
        <v>5630</v>
      </c>
    </row>
    <row r="6674" spans="1:2">
      <c r="A6674">
        <v>6158136</v>
      </c>
      <c r="B6674" t="s">
        <v>5631</v>
      </c>
    </row>
    <row r="6675" spans="1:2">
      <c r="A6675">
        <v>6158141</v>
      </c>
      <c r="B6675" t="s">
        <v>5632</v>
      </c>
    </row>
    <row r="6676" spans="1:2">
      <c r="A6676">
        <v>6158142</v>
      </c>
      <c r="B6676" t="s">
        <v>5633</v>
      </c>
    </row>
    <row r="6677" spans="1:2">
      <c r="A6677">
        <v>6158143</v>
      </c>
      <c r="B6677" t="s">
        <v>5634</v>
      </c>
    </row>
    <row r="6678" spans="1:2">
      <c r="A6678">
        <v>6158144</v>
      </c>
      <c r="B6678" t="s">
        <v>5635</v>
      </c>
    </row>
    <row r="6679" spans="1:2">
      <c r="A6679">
        <v>6158145</v>
      </c>
      <c r="B6679" t="s">
        <v>5636</v>
      </c>
    </row>
    <row r="6680" spans="1:2">
      <c r="A6680">
        <v>6158146</v>
      </c>
      <c r="B6680" t="s">
        <v>5637</v>
      </c>
    </row>
    <row r="6681" spans="1:2">
      <c r="A6681">
        <v>6158147</v>
      </c>
      <c r="B6681" t="s">
        <v>5638</v>
      </c>
    </row>
    <row r="6682" spans="1:2">
      <c r="A6682">
        <v>6158151</v>
      </c>
      <c r="B6682" t="s">
        <v>5639</v>
      </c>
    </row>
    <row r="6683" spans="1:2">
      <c r="A6683">
        <v>6158152</v>
      </c>
      <c r="B6683" t="s">
        <v>5640</v>
      </c>
    </row>
    <row r="6684" spans="1:2">
      <c r="A6684">
        <v>6158153</v>
      </c>
      <c r="B6684" t="s">
        <v>5641</v>
      </c>
    </row>
    <row r="6685" spans="1:2">
      <c r="A6685">
        <v>6158154</v>
      </c>
      <c r="B6685" t="s">
        <v>5642</v>
      </c>
    </row>
    <row r="6686" spans="1:2">
      <c r="A6686">
        <v>6158155</v>
      </c>
      <c r="B6686" t="s">
        <v>5643</v>
      </c>
    </row>
    <row r="6687" spans="1:2">
      <c r="A6687">
        <v>6158156</v>
      </c>
      <c r="B6687" t="s">
        <v>5644</v>
      </c>
    </row>
    <row r="6688" spans="1:2">
      <c r="A6688">
        <v>6158157</v>
      </c>
      <c r="B6688" t="s">
        <v>5645</v>
      </c>
    </row>
    <row r="6689" spans="1:2">
      <c r="A6689">
        <v>6158158</v>
      </c>
      <c r="B6689" t="s">
        <v>5646</v>
      </c>
    </row>
    <row r="6690" spans="1:2">
      <c r="A6690">
        <v>6158161</v>
      </c>
      <c r="B6690" t="s">
        <v>5647</v>
      </c>
    </row>
    <row r="6691" spans="1:2">
      <c r="A6691">
        <v>6158162</v>
      </c>
      <c r="B6691" t="s">
        <v>5648</v>
      </c>
    </row>
    <row r="6692" spans="1:2">
      <c r="A6692">
        <v>6158163</v>
      </c>
      <c r="B6692" t="s">
        <v>5649</v>
      </c>
    </row>
    <row r="6693" spans="1:2">
      <c r="A6693">
        <v>6158164</v>
      </c>
      <c r="B6693" t="s">
        <v>5650</v>
      </c>
    </row>
    <row r="6694" spans="1:2">
      <c r="A6694">
        <v>6158165</v>
      </c>
      <c r="B6694" t="s">
        <v>5651</v>
      </c>
    </row>
    <row r="6695" spans="1:2">
      <c r="A6695">
        <v>6158171</v>
      </c>
      <c r="B6695" t="s">
        <v>5652</v>
      </c>
    </row>
    <row r="6696" spans="1:2">
      <c r="A6696">
        <v>6158172</v>
      </c>
      <c r="B6696" t="s">
        <v>5653</v>
      </c>
    </row>
    <row r="6697" spans="1:2">
      <c r="A6697">
        <v>6158173</v>
      </c>
      <c r="B6697" t="s">
        <v>5654</v>
      </c>
    </row>
    <row r="6698" spans="1:2">
      <c r="A6698">
        <v>6158174</v>
      </c>
      <c r="B6698" t="s">
        <v>5655</v>
      </c>
    </row>
    <row r="6699" spans="1:2">
      <c r="A6699">
        <v>6158175</v>
      </c>
      <c r="B6699" t="s">
        <v>5656</v>
      </c>
    </row>
    <row r="6700" spans="1:2">
      <c r="A6700">
        <v>6158176</v>
      </c>
      <c r="B6700" t="s">
        <v>5657</v>
      </c>
    </row>
    <row r="6701" spans="1:2">
      <c r="A6701">
        <v>6158177</v>
      </c>
      <c r="B6701" t="s">
        <v>5658</v>
      </c>
    </row>
    <row r="6702" spans="1:2">
      <c r="A6702">
        <v>6158178</v>
      </c>
      <c r="B6702" t="s">
        <v>5659</v>
      </c>
    </row>
    <row r="6703" spans="1:2">
      <c r="A6703">
        <v>6158181</v>
      </c>
      <c r="B6703" t="s">
        <v>5660</v>
      </c>
    </row>
    <row r="6704" spans="1:2">
      <c r="A6704">
        <v>6158182</v>
      </c>
      <c r="B6704" t="s">
        <v>5661</v>
      </c>
    </row>
    <row r="6705" spans="1:2">
      <c r="A6705">
        <v>6158183</v>
      </c>
      <c r="B6705" t="s">
        <v>5662</v>
      </c>
    </row>
    <row r="6706" spans="1:2">
      <c r="A6706">
        <v>6158184</v>
      </c>
      <c r="B6706" t="s">
        <v>5663</v>
      </c>
    </row>
    <row r="6707" spans="1:2">
      <c r="A6707">
        <v>6158185</v>
      </c>
      <c r="B6707" t="s">
        <v>5664</v>
      </c>
    </row>
    <row r="6708" spans="1:2">
      <c r="A6708">
        <v>6158186</v>
      </c>
      <c r="B6708" t="s">
        <v>5665</v>
      </c>
    </row>
    <row r="6709" spans="1:2">
      <c r="A6709">
        <v>6158191</v>
      </c>
      <c r="B6709" t="s">
        <v>5666</v>
      </c>
    </row>
    <row r="6710" spans="1:2">
      <c r="A6710">
        <v>6158192</v>
      </c>
      <c r="B6710" t="s">
        <v>5667</v>
      </c>
    </row>
    <row r="6711" spans="1:2">
      <c r="A6711">
        <v>6158193</v>
      </c>
      <c r="B6711" t="s">
        <v>5668</v>
      </c>
    </row>
    <row r="6712" spans="1:2">
      <c r="A6712">
        <v>6158194</v>
      </c>
      <c r="B6712" t="s">
        <v>5669</v>
      </c>
    </row>
    <row r="6713" spans="1:2">
      <c r="A6713">
        <v>6158195</v>
      </c>
      <c r="B6713" t="s">
        <v>5670</v>
      </c>
    </row>
    <row r="6714" spans="1:2">
      <c r="A6714">
        <v>6158196</v>
      </c>
      <c r="B6714" t="s">
        <v>5671</v>
      </c>
    </row>
    <row r="6715" spans="1:2">
      <c r="A6715">
        <v>6158201</v>
      </c>
      <c r="B6715" t="s">
        <v>5672</v>
      </c>
    </row>
    <row r="6716" spans="1:2">
      <c r="A6716">
        <v>6158202</v>
      </c>
      <c r="B6716" t="s">
        <v>5673</v>
      </c>
    </row>
    <row r="6717" spans="1:2">
      <c r="A6717">
        <v>6158203</v>
      </c>
      <c r="B6717" t="s">
        <v>5674</v>
      </c>
    </row>
    <row r="6718" spans="1:2">
      <c r="A6718">
        <v>6158204</v>
      </c>
      <c r="B6718" t="s">
        <v>5675</v>
      </c>
    </row>
    <row r="6719" spans="1:2">
      <c r="A6719">
        <v>6158205</v>
      </c>
      <c r="B6719" t="s">
        <v>5676</v>
      </c>
    </row>
    <row r="6720" spans="1:2">
      <c r="A6720">
        <v>6158206</v>
      </c>
      <c r="B6720" t="s">
        <v>5677</v>
      </c>
    </row>
    <row r="6721" spans="1:2">
      <c r="A6721">
        <v>6158207</v>
      </c>
      <c r="B6721" t="s">
        <v>5678</v>
      </c>
    </row>
    <row r="6722" spans="1:2">
      <c r="A6722">
        <v>6158208</v>
      </c>
      <c r="B6722" t="s">
        <v>5679</v>
      </c>
    </row>
    <row r="6723" spans="1:2">
      <c r="A6723">
        <v>6158211</v>
      </c>
      <c r="B6723" t="s">
        <v>5680</v>
      </c>
    </row>
    <row r="6724" spans="1:2">
      <c r="A6724">
        <v>6158212</v>
      </c>
      <c r="B6724" t="s">
        <v>5681</v>
      </c>
    </row>
    <row r="6725" spans="1:2">
      <c r="A6725">
        <v>6158213</v>
      </c>
      <c r="B6725" t="s">
        <v>5682</v>
      </c>
    </row>
    <row r="6726" spans="1:2">
      <c r="A6726">
        <v>6158214</v>
      </c>
      <c r="B6726" t="s">
        <v>5683</v>
      </c>
    </row>
    <row r="6727" spans="1:2">
      <c r="A6727">
        <v>6158215</v>
      </c>
      <c r="B6727" t="s">
        <v>5684</v>
      </c>
    </row>
    <row r="6728" spans="1:2">
      <c r="A6728">
        <v>6158216</v>
      </c>
      <c r="B6728" t="s">
        <v>5685</v>
      </c>
    </row>
    <row r="6729" spans="1:2">
      <c r="A6729">
        <v>6158217</v>
      </c>
      <c r="B6729" t="s">
        <v>5686</v>
      </c>
    </row>
    <row r="6730" spans="1:2">
      <c r="A6730">
        <v>6158221</v>
      </c>
      <c r="B6730" t="s">
        <v>5687</v>
      </c>
    </row>
    <row r="6731" spans="1:2">
      <c r="A6731">
        <v>6158222</v>
      </c>
      <c r="B6731" t="s">
        <v>5688</v>
      </c>
    </row>
    <row r="6732" spans="1:2">
      <c r="A6732">
        <v>6158223</v>
      </c>
      <c r="B6732" t="s">
        <v>5689</v>
      </c>
    </row>
    <row r="6733" spans="1:2">
      <c r="A6733">
        <v>6158224</v>
      </c>
      <c r="B6733" t="s">
        <v>5690</v>
      </c>
    </row>
    <row r="6734" spans="1:2">
      <c r="A6734">
        <v>6158225</v>
      </c>
      <c r="B6734" t="s">
        <v>5691</v>
      </c>
    </row>
    <row r="6735" spans="1:2">
      <c r="A6735">
        <v>6158226</v>
      </c>
      <c r="B6735" t="s">
        <v>5692</v>
      </c>
    </row>
    <row r="6736" spans="1:2">
      <c r="A6736">
        <v>6158227</v>
      </c>
      <c r="B6736" t="s">
        <v>5693</v>
      </c>
    </row>
    <row r="6737" spans="1:2">
      <c r="A6737">
        <v>6158228</v>
      </c>
      <c r="B6737" t="s">
        <v>5694</v>
      </c>
    </row>
    <row r="6738" spans="1:2">
      <c r="A6738">
        <v>6158231</v>
      </c>
      <c r="B6738" t="s">
        <v>5695</v>
      </c>
    </row>
    <row r="6739" spans="1:2">
      <c r="A6739">
        <v>6158232</v>
      </c>
      <c r="B6739" t="s">
        <v>5696</v>
      </c>
    </row>
    <row r="6740" spans="1:2">
      <c r="A6740">
        <v>6158233</v>
      </c>
      <c r="B6740" t="s">
        <v>5697</v>
      </c>
    </row>
    <row r="6741" spans="1:2">
      <c r="A6741">
        <v>6158234</v>
      </c>
      <c r="B6741" t="s">
        <v>5698</v>
      </c>
    </row>
    <row r="6742" spans="1:2">
      <c r="A6742">
        <v>6158235</v>
      </c>
      <c r="B6742" t="s">
        <v>5699</v>
      </c>
    </row>
    <row r="6743" spans="1:2">
      <c r="A6743">
        <v>6158236</v>
      </c>
      <c r="B6743" t="s">
        <v>5700</v>
      </c>
    </row>
    <row r="6744" spans="1:2">
      <c r="A6744">
        <v>6158237</v>
      </c>
      <c r="B6744" t="s">
        <v>5701</v>
      </c>
    </row>
    <row r="6745" spans="1:2">
      <c r="A6745">
        <v>6158238</v>
      </c>
      <c r="B6745" t="s">
        <v>5702</v>
      </c>
    </row>
    <row r="6746" spans="1:2">
      <c r="A6746">
        <v>6158241</v>
      </c>
      <c r="B6746" t="s">
        <v>5703</v>
      </c>
    </row>
    <row r="6747" spans="1:2">
      <c r="A6747">
        <v>6158242</v>
      </c>
      <c r="B6747" t="s">
        <v>5704</v>
      </c>
    </row>
    <row r="6748" spans="1:2">
      <c r="A6748">
        <v>6158243</v>
      </c>
      <c r="B6748" t="s">
        <v>5705</v>
      </c>
    </row>
    <row r="6749" spans="1:2">
      <c r="A6749">
        <v>6158244</v>
      </c>
      <c r="B6749" t="s">
        <v>5706</v>
      </c>
    </row>
    <row r="6750" spans="1:2">
      <c r="A6750">
        <v>6158245</v>
      </c>
      <c r="B6750" t="s">
        <v>5707</v>
      </c>
    </row>
    <row r="6751" spans="1:2">
      <c r="A6751">
        <v>6158246</v>
      </c>
      <c r="B6751" t="s">
        <v>5708</v>
      </c>
    </row>
    <row r="6752" spans="1:2">
      <c r="A6752">
        <v>6158251</v>
      </c>
      <c r="B6752" t="s">
        <v>5709</v>
      </c>
    </row>
    <row r="6753" spans="1:2">
      <c r="A6753">
        <v>6158252</v>
      </c>
      <c r="B6753" t="s">
        <v>5710</v>
      </c>
    </row>
    <row r="6754" spans="1:2">
      <c r="A6754">
        <v>6158253</v>
      </c>
      <c r="B6754" t="s">
        <v>5711</v>
      </c>
    </row>
    <row r="6755" spans="1:2">
      <c r="A6755">
        <v>6158254</v>
      </c>
      <c r="B6755" t="s">
        <v>5712</v>
      </c>
    </row>
    <row r="6756" spans="1:2">
      <c r="A6756">
        <v>6158255</v>
      </c>
      <c r="B6756" t="s">
        <v>5713</v>
      </c>
    </row>
    <row r="6757" spans="1:2">
      <c r="A6757">
        <v>6158256</v>
      </c>
      <c r="B6757" t="s">
        <v>5714</v>
      </c>
    </row>
    <row r="6758" spans="1:2">
      <c r="A6758">
        <v>6158261</v>
      </c>
      <c r="B6758" t="s">
        <v>5715</v>
      </c>
    </row>
    <row r="6759" spans="1:2">
      <c r="A6759">
        <v>6158262</v>
      </c>
      <c r="B6759" t="s">
        <v>5716</v>
      </c>
    </row>
    <row r="6760" spans="1:2">
      <c r="A6760">
        <v>6158263</v>
      </c>
      <c r="B6760" t="s">
        <v>5717</v>
      </c>
    </row>
    <row r="6761" spans="1:2">
      <c r="A6761">
        <v>6158264</v>
      </c>
      <c r="B6761" t="s">
        <v>5718</v>
      </c>
    </row>
    <row r="6762" spans="1:2">
      <c r="A6762">
        <v>6158265</v>
      </c>
      <c r="B6762" t="s">
        <v>5719</v>
      </c>
    </row>
    <row r="6763" spans="1:2">
      <c r="A6763">
        <v>6158266</v>
      </c>
      <c r="B6763" t="s">
        <v>5720</v>
      </c>
    </row>
    <row r="6764" spans="1:2">
      <c r="A6764">
        <v>6158267</v>
      </c>
      <c r="B6764" t="s">
        <v>5721</v>
      </c>
    </row>
    <row r="6765" spans="1:2">
      <c r="A6765">
        <v>6158271</v>
      </c>
      <c r="B6765" t="s">
        <v>5722</v>
      </c>
    </row>
    <row r="6766" spans="1:2">
      <c r="A6766">
        <v>6158272</v>
      </c>
      <c r="B6766" t="s">
        <v>5723</v>
      </c>
    </row>
    <row r="6767" spans="1:2">
      <c r="A6767">
        <v>6158273</v>
      </c>
      <c r="B6767" t="s">
        <v>5724</v>
      </c>
    </row>
    <row r="6768" spans="1:2">
      <c r="A6768">
        <v>6158274</v>
      </c>
      <c r="B6768" t="s">
        <v>5725</v>
      </c>
    </row>
    <row r="6769" spans="1:2">
      <c r="A6769">
        <v>6158275</v>
      </c>
      <c r="B6769" t="s">
        <v>5726</v>
      </c>
    </row>
    <row r="6770" spans="1:2">
      <c r="A6770">
        <v>6158276</v>
      </c>
      <c r="B6770" t="s">
        <v>5727</v>
      </c>
    </row>
    <row r="6771" spans="1:2">
      <c r="A6771">
        <v>6158277</v>
      </c>
      <c r="B6771" t="s">
        <v>5728</v>
      </c>
    </row>
    <row r="6772" spans="1:2">
      <c r="A6772">
        <v>6158281</v>
      </c>
      <c r="B6772" t="s">
        <v>5729</v>
      </c>
    </row>
    <row r="6773" spans="1:2">
      <c r="A6773">
        <v>6158282</v>
      </c>
      <c r="B6773" t="s">
        <v>5730</v>
      </c>
    </row>
    <row r="6774" spans="1:2">
      <c r="A6774">
        <v>6158283</v>
      </c>
      <c r="B6774" t="s">
        <v>5731</v>
      </c>
    </row>
    <row r="6775" spans="1:2">
      <c r="A6775">
        <v>6158284</v>
      </c>
      <c r="B6775" t="s">
        <v>5732</v>
      </c>
    </row>
    <row r="6776" spans="1:2">
      <c r="A6776">
        <v>6158285</v>
      </c>
      <c r="B6776" t="s">
        <v>5733</v>
      </c>
    </row>
    <row r="6777" spans="1:2">
      <c r="A6777">
        <v>6158286</v>
      </c>
      <c r="B6777" t="s">
        <v>5734</v>
      </c>
    </row>
    <row r="6778" spans="1:2">
      <c r="A6778">
        <v>6158287</v>
      </c>
      <c r="B6778" t="s">
        <v>5735</v>
      </c>
    </row>
    <row r="6779" spans="1:2">
      <c r="A6779">
        <v>6158291</v>
      </c>
      <c r="B6779" t="s">
        <v>5736</v>
      </c>
    </row>
    <row r="6780" spans="1:2">
      <c r="A6780">
        <v>6158292</v>
      </c>
      <c r="B6780" t="s">
        <v>5737</v>
      </c>
    </row>
    <row r="6781" spans="1:2">
      <c r="A6781">
        <v>6158293</v>
      </c>
      <c r="B6781" t="s">
        <v>5738</v>
      </c>
    </row>
    <row r="6782" spans="1:2">
      <c r="A6782">
        <v>6158294</v>
      </c>
      <c r="B6782" t="s">
        <v>5739</v>
      </c>
    </row>
    <row r="6783" spans="1:2">
      <c r="A6783">
        <v>6158295</v>
      </c>
      <c r="B6783" t="s">
        <v>5740</v>
      </c>
    </row>
    <row r="6784" spans="1:2">
      <c r="A6784">
        <v>6158296</v>
      </c>
      <c r="B6784" t="s">
        <v>5741</v>
      </c>
    </row>
    <row r="6785" spans="1:2">
      <c r="A6785">
        <v>6158301</v>
      </c>
      <c r="B6785" t="s">
        <v>5742</v>
      </c>
    </row>
    <row r="6786" spans="1:2">
      <c r="A6786">
        <v>6158302</v>
      </c>
      <c r="B6786" t="s">
        <v>5743</v>
      </c>
    </row>
    <row r="6787" spans="1:2">
      <c r="A6787">
        <v>6158303</v>
      </c>
      <c r="B6787" t="s">
        <v>5744</v>
      </c>
    </row>
    <row r="6788" spans="1:2">
      <c r="A6788">
        <v>6160000</v>
      </c>
      <c r="B6788" t="s">
        <v>5745</v>
      </c>
    </row>
    <row r="6789" spans="1:2">
      <c r="A6789">
        <v>6160001</v>
      </c>
      <c r="B6789" t="s">
        <v>5746</v>
      </c>
    </row>
    <row r="6790" spans="1:2">
      <c r="A6790">
        <v>6160002</v>
      </c>
      <c r="B6790" t="s">
        <v>5747</v>
      </c>
    </row>
    <row r="6791" spans="1:2">
      <c r="A6791">
        <v>6160003</v>
      </c>
      <c r="B6791" t="s">
        <v>5748</v>
      </c>
    </row>
    <row r="6792" spans="1:2">
      <c r="A6792">
        <v>6160004</v>
      </c>
      <c r="B6792" t="s">
        <v>5749</v>
      </c>
    </row>
    <row r="6793" spans="1:2">
      <c r="A6793">
        <v>6160005</v>
      </c>
      <c r="B6793" t="s">
        <v>5750</v>
      </c>
    </row>
    <row r="6794" spans="1:2">
      <c r="A6794">
        <v>6160006</v>
      </c>
      <c r="B6794" t="s">
        <v>5751</v>
      </c>
    </row>
    <row r="6795" spans="1:2">
      <c r="A6795">
        <v>6160007</v>
      </c>
      <c r="B6795" t="s">
        <v>5752</v>
      </c>
    </row>
    <row r="6796" spans="1:2">
      <c r="A6796">
        <v>6160011</v>
      </c>
      <c r="B6796" t="s">
        <v>5753</v>
      </c>
    </row>
    <row r="6797" spans="1:2">
      <c r="A6797">
        <v>6160012</v>
      </c>
      <c r="B6797" t="s">
        <v>5754</v>
      </c>
    </row>
    <row r="6798" spans="1:2">
      <c r="A6798">
        <v>6160013</v>
      </c>
      <c r="B6798" t="s">
        <v>5755</v>
      </c>
    </row>
    <row r="6799" spans="1:2">
      <c r="A6799">
        <v>6160014</v>
      </c>
      <c r="B6799" t="s">
        <v>5756</v>
      </c>
    </row>
    <row r="6800" spans="1:2">
      <c r="A6800">
        <v>6160015</v>
      </c>
      <c r="B6800" t="s">
        <v>5757</v>
      </c>
    </row>
    <row r="6801" spans="1:2">
      <c r="A6801">
        <v>6160016</v>
      </c>
      <c r="B6801" t="s">
        <v>5758</v>
      </c>
    </row>
    <row r="6802" spans="1:2">
      <c r="A6802">
        <v>6160017</v>
      </c>
      <c r="B6802" t="s">
        <v>5759</v>
      </c>
    </row>
    <row r="6803" spans="1:2">
      <c r="A6803">
        <v>6160021</v>
      </c>
      <c r="B6803" t="s">
        <v>5760</v>
      </c>
    </row>
    <row r="6804" spans="1:2">
      <c r="A6804">
        <v>6160022</v>
      </c>
      <c r="B6804" t="s">
        <v>5761</v>
      </c>
    </row>
    <row r="6805" spans="1:2">
      <c r="A6805">
        <v>6160023</v>
      </c>
      <c r="B6805" t="s">
        <v>5762</v>
      </c>
    </row>
    <row r="6806" spans="1:2">
      <c r="A6806">
        <v>6160024</v>
      </c>
      <c r="B6806" t="s">
        <v>5763</v>
      </c>
    </row>
    <row r="6807" spans="1:2">
      <c r="A6807">
        <v>6160025</v>
      </c>
      <c r="B6807" t="s">
        <v>5764</v>
      </c>
    </row>
    <row r="6808" spans="1:2">
      <c r="A6808">
        <v>6160026</v>
      </c>
      <c r="B6808" t="s">
        <v>5765</v>
      </c>
    </row>
    <row r="6809" spans="1:2">
      <c r="A6809">
        <v>6160027</v>
      </c>
      <c r="B6809" t="s">
        <v>5766</v>
      </c>
    </row>
    <row r="6810" spans="1:2">
      <c r="A6810">
        <v>6168001</v>
      </c>
      <c r="B6810" t="s">
        <v>5767</v>
      </c>
    </row>
    <row r="6811" spans="1:2">
      <c r="A6811">
        <v>6168002</v>
      </c>
      <c r="B6811" t="s">
        <v>5768</v>
      </c>
    </row>
    <row r="6812" spans="1:2">
      <c r="A6812">
        <v>6168003</v>
      </c>
      <c r="B6812" t="s">
        <v>5769</v>
      </c>
    </row>
    <row r="6813" spans="1:2">
      <c r="A6813">
        <v>6168004</v>
      </c>
      <c r="B6813" t="s">
        <v>5770</v>
      </c>
    </row>
    <row r="6814" spans="1:2">
      <c r="A6814">
        <v>6168005</v>
      </c>
      <c r="B6814" t="s">
        <v>5771</v>
      </c>
    </row>
    <row r="6815" spans="1:2">
      <c r="A6815">
        <v>6168006</v>
      </c>
      <c r="B6815" t="s">
        <v>5772</v>
      </c>
    </row>
    <row r="6816" spans="1:2">
      <c r="A6816">
        <v>6168007</v>
      </c>
      <c r="B6816" t="s">
        <v>5773</v>
      </c>
    </row>
    <row r="6817" spans="1:2">
      <c r="A6817">
        <v>6168011</v>
      </c>
      <c r="B6817" t="s">
        <v>5774</v>
      </c>
    </row>
    <row r="6818" spans="1:2">
      <c r="A6818">
        <v>6168012</v>
      </c>
      <c r="B6818" t="s">
        <v>5775</v>
      </c>
    </row>
    <row r="6819" spans="1:2">
      <c r="A6819">
        <v>6168013</v>
      </c>
      <c r="B6819" t="s">
        <v>5776</v>
      </c>
    </row>
    <row r="6820" spans="1:2">
      <c r="A6820">
        <v>6168014</v>
      </c>
      <c r="B6820" t="s">
        <v>5777</v>
      </c>
    </row>
    <row r="6821" spans="1:2">
      <c r="A6821">
        <v>6168015</v>
      </c>
      <c r="B6821" t="s">
        <v>5778</v>
      </c>
    </row>
    <row r="6822" spans="1:2">
      <c r="A6822">
        <v>6168016</v>
      </c>
      <c r="B6822" t="s">
        <v>5779</v>
      </c>
    </row>
    <row r="6823" spans="1:2">
      <c r="A6823">
        <v>6168017</v>
      </c>
      <c r="B6823" t="s">
        <v>5780</v>
      </c>
    </row>
    <row r="6824" spans="1:2">
      <c r="A6824">
        <v>6168021</v>
      </c>
      <c r="B6824" t="s">
        <v>5781</v>
      </c>
    </row>
    <row r="6825" spans="1:2">
      <c r="A6825">
        <v>6168022</v>
      </c>
      <c r="B6825" t="s">
        <v>5782</v>
      </c>
    </row>
    <row r="6826" spans="1:2">
      <c r="A6826">
        <v>6168023</v>
      </c>
      <c r="B6826" t="s">
        <v>5783</v>
      </c>
    </row>
    <row r="6827" spans="1:2">
      <c r="A6827">
        <v>6168024</v>
      </c>
      <c r="B6827" t="s">
        <v>5784</v>
      </c>
    </row>
    <row r="6828" spans="1:2">
      <c r="A6828">
        <v>6168025</v>
      </c>
      <c r="B6828" t="s">
        <v>5785</v>
      </c>
    </row>
    <row r="6829" spans="1:2">
      <c r="A6829">
        <v>6168026</v>
      </c>
      <c r="B6829" t="s">
        <v>5786</v>
      </c>
    </row>
    <row r="6830" spans="1:2">
      <c r="A6830">
        <v>6168027</v>
      </c>
      <c r="B6830" t="s">
        <v>5787</v>
      </c>
    </row>
    <row r="6831" spans="1:2">
      <c r="A6831">
        <v>6168031</v>
      </c>
      <c r="B6831" t="s">
        <v>5788</v>
      </c>
    </row>
    <row r="6832" spans="1:2">
      <c r="A6832">
        <v>6168032</v>
      </c>
      <c r="B6832" t="s">
        <v>5789</v>
      </c>
    </row>
    <row r="6833" spans="1:2">
      <c r="A6833">
        <v>6168033</v>
      </c>
      <c r="B6833" t="s">
        <v>5790</v>
      </c>
    </row>
    <row r="6834" spans="1:2">
      <c r="A6834">
        <v>6168034</v>
      </c>
      <c r="B6834" t="s">
        <v>5791</v>
      </c>
    </row>
    <row r="6835" spans="1:2">
      <c r="A6835">
        <v>6168035</v>
      </c>
      <c r="B6835" t="s">
        <v>6</v>
      </c>
    </row>
    <row r="6836" spans="1:2">
      <c r="A6836">
        <v>6168036</v>
      </c>
      <c r="B6836" t="s">
        <v>7</v>
      </c>
    </row>
    <row r="6837" spans="1:2">
      <c r="A6837">
        <v>6168037</v>
      </c>
      <c r="B6837" t="s">
        <v>8</v>
      </c>
    </row>
    <row r="6838" spans="1:2">
      <c r="A6838">
        <v>6168041</v>
      </c>
      <c r="B6838" t="s">
        <v>9</v>
      </c>
    </row>
    <row r="6839" spans="1:2">
      <c r="A6839">
        <v>6168042</v>
      </c>
      <c r="B6839" t="s">
        <v>10</v>
      </c>
    </row>
    <row r="6840" spans="1:2">
      <c r="A6840">
        <v>6168043</v>
      </c>
      <c r="B6840" t="s">
        <v>11</v>
      </c>
    </row>
    <row r="6841" spans="1:2">
      <c r="A6841">
        <v>6168044</v>
      </c>
      <c r="B6841" t="s">
        <v>12</v>
      </c>
    </row>
    <row r="6842" spans="1:2">
      <c r="A6842">
        <v>6168045</v>
      </c>
      <c r="B6842" t="s">
        <v>13</v>
      </c>
    </row>
    <row r="6843" spans="1:2">
      <c r="A6843">
        <v>6168046</v>
      </c>
      <c r="B6843" t="s">
        <v>14</v>
      </c>
    </row>
    <row r="6844" spans="1:2">
      <c r="A6844">
        <v>6168047</v>
      </c>
      <c r="B6844" t="s">
        <v>15</v>
      </c>
    </row>
    <row r="6845" spans="1:2">
      <c r="A6845">
        <v>6168051</v>
      </c>
      <c r="B6845" t="s">
        <v>16</v>
      </c>
    </row>
    <row r="6846" spans="1:2">
      <c r="A6846">
        <v>6168052</v>
      </c>
      <c r="B6846" t="s">
        <v>17</v>
      </c>
    </row>
    <row r="6847" spans="1:2">
      <c r="A6847">
        <v>6168053</v>
      </c>
      <c r="B6847" t="s">
        <v>18</v>
      </c>
    </row>
    <row r="6848" spans="1:2">
      <c r="A6848">
        <v>6168054</v>
      </c>
      <c r="B6848" t="s">
        <v>19</v>
      </c>
    </row>
    <row r="6849" spans="1:2">
      <c r="A6849">
        <v>6168055</v>
      </c>
      <c r="B6849" t="s">
        <v>20</v>
      </c>
    </row>
    <row r="6850" spans="1:2">
      <c r="A6850">
        <v>6168056</v>
      </c>
      <c r="B6850" t="s">
        <v>21</v>
      </c>
    </row>
    <row r="6851" spans="1:2">
      <c r="A6851">
        <v>6168057</v>
      </c>
      <c r="B6851" t="s">
        <v>22</v>
      </c>
    </row>
    <row r="6852" spans="1:2">
      <c r="A6852">
        <v>6168061</v>
      </c>
      <c r="B6852" t="s">
        <v>23</v>
      </c>
    </row>
    <row r="6853" spans="1:2">
      <c r="A6853">
        <v>6168062</v>
      </c>
      <c r="B6853" t="s">
        <v>24</v>
      </c>
    </row>
    <row r="6854" spans="1:2">
      <c r="A6854">
        <v>6168063</v>
      </c>
      <c r="B6854" t="s">
        <v>25</v>
      </c>
    </row>
    <row r="6855" spans="1:2">
      <c r="A6855">
        <v>6168064</v>
      </c>
      <c r="B6855" t="s">
        <v>26</v>
      </c>
    </row>
    <row r="6856" spans="1:2">
      <c r="A6856">
        <v>6168065</v>
      </c>
      <c r="B6856" t="s">
        <v>27</v>
      </c>
    </row>
    <row r="6857" spans="1:2">
      <c r="A6857">
        <v>6168066</v>
      </c>
      <c r="B6857" t="s">
        <v>28</v>
      </c>
    </row>
    <row r="6858" spans="1:2">
      <c r="A6858">
        <v>6168067</v>
      </c>
      <c r="B6858" t="s">
        <v>29</v>
      </c>
    </row>
    <row r="6859" spans="1:2">
      <c r="A6859">
        <v>6168071</v>
      </c>
      <c r="B6859" t="s">
        <v>30</v>
      </c>
    </row>
    <row r="6860" spans="1:2">
      <c r="A6860">
        <v>6168072</v>
      </c>
      <c r="B6860" t="s">
        <v>31</v>
      </c>
    </row>
    <row r="6861" spans="1:2">
      <c r="A6861">
        <v>6168073</v>
      </c>
      <c r="B6861" t="s">
        <v>32</v>
      </c>
    </row>
    <row r="6862" spans="1:2">
      <c r="A6862">
        <v>6168074</v>
      </c>
      <c r="B6862" t="s">
        <v>33</v>
      </c>
    </row>
    <row r="6863" spans="1:2">
      <c r="A6863">
        <v>6168075</v>
      </c>
      <c r="B6863" t="s">
        <v>34</v>
      </c>
    </row>
    <row r="6864" spans="1:2">
      <c r="A6864">
        <v>6168076</v>
      </c>
      <c r="B6864" t="s">
        <v>35</v>
      </c>
    </row>
    <row r="6865" spans="1:2">
      <c r="A6865">
        <v>6168077</v>
      </c>
      <c r="B6865" t="s">
        <v>36</v>
      </c>
    </row>
    <row r="6866" spans="1:2">
      <c r="A6866">
        <v>6168081</v>
      </c>
      <c r="B6866" t="s">
        <v>37</v>
      </c>
    </row>
    <row r="6867" spans="1:2">
      <c r="A6867">
        <v>6168082</v>
      </c>
      <c r="B6867" t="s">
        <v>38</v>
      </c>
    </row>
    <row r="6868" spans="1:2">
      <c r="A6868">
        <v>6168083</v>
      </c>
      <c r="B6868" t="s">
        <v>39</v>
      </c>
    </row>
    <row r="6869" spans="1:2">
      <c r="A6869">
        <v>6168084</v>
      </c>
      <c r="B6869" t="s">
        <v>40</v>
      </c>
    </row>
    <row r="6870" spans="1:2">
      <c r="A6870">
        <v>6168085</v>
      </c>
      <c r="B6870" t="s">
        <v>41</v>
      </c>
    </row>
    <row r="6871" spans="1:2">
      <c r="A6871">
        <v>6168091</v>
      </c>
      <c r="B6871" t="s">
        <v>42</v>
      </c>
    </row>
    <row r="6872" spans="1:2">
      <c r="A6872">
        <v>6168092</v>
      </c>
      <c r="B6872" t="s">
        <v>43</v>
      </c>
    </row>
    <row r="6873" spans="1:2">
      <c r="A6873">
        <v>6168093</v>
      </c>
      <c r="B6873" t="s">
        <v>44</v>
      </c>
    </row>
    <row r="6874" spans="1:2">
      <c r="A6874">
        <v>6168094</v>
      </c>
      <c r="B6874" t="s">
        <v>45</v>
      </c>
    </row>
    <row r="6875" spans="1:2">
      <c r="A6875">
        <v>6168095</v>
      </c>
      <c r="B6875" t="s">
        <v>46</v>
      </c>
    </row>
    <row r="6876" spans="1:2">
      <c r="A6876">
        <v>6168096</v>
      </c>
      <c r="B6876" t="s">
        <v>47</v>
      </c>
    </row>
    <row r="6877" spans="1:2">
      <c r="A6877">
        <v>6168097</v>
      </c>
      <c r="B6877" t="s">
        <v>48</v>
      </c>
    </row>
    <row r="6878" spans="1:2">
      <c r="A6878">
        <v>6168101</v>
      </c>
      <c r="B6878" t="s">
        <v>49</v>
      </c>
    </row>
    <row r="6879" spans="1:2">
      <c r="A6879">
        <v>6168102</v>
      </c>
      <c r="B6879" t="s">
        <v>50</v>
      </c>
    </row>
    <row r="6880" spans="1:2">
      <c r="A6880">
        <v>6168103</v>
      </c>
      <c r="B6880" t="s">
        <v>51</v>
      </c>
    </row>
    <row r="6881" spans="1:2">
      <c r="A6881">
        <v>6168104</v>
      </c>
      <c r="B6881" t="s">
        <v>52</v>
      </c>
    </row>
    <row r="6882" spans="1:2">
      <c r="A6882">
        <v>6168105</v>
      </c>
      <c r="B6882" t="s">
        <v>53</v>
      </c>
    </row>
    <row r="6883" spans="1:2">
      <c r="A6883">
        <v>6168106</v>
      </c>
      <c r="B6883" t="s">
        <v>54</v>
      </c>
    </row>
    <row r="6884" spans="1:2">
      <c r="A6884">
        <v>6168107</v>
      </c>
      <c r="B6884" t="s">
        <v>55</v>
      </c>
    </row>
    <row r="6885" spans="1:2">
      <c r="A6885">
        <v>6168111</v>
      </c>
      <c r="B6885" t="s">
        <v>56</v>
      </c>
    </row>
    <row r="6886" spans="1:2">
      <c r="A6886">
        <v>6168112</v>
      </c>
      <c r="B6886" t="s">
        <v>57</v>
      </c>
    </row>
    <row r="6887" spans="1:2">
      <c r="A6887">
        <v>6168113</v>
      </c>
      <c r="B6887" t="s">
        <v>58</v>
      </c>
    </row>
    <row r="6888" spans="1:2">
      <c r="A6888">
        <v>6168114</v>
      </c>
      <c r="B6888" t="s">
        <v>59</v>
      </c>
    </row>
    <row r="6889" spans="1:2">
      <c r="A6889">
        <v>6168115</v>
      </c>
      <c r="B6889" t="s">
        <v>60</v>
      </c>
    </row>
    <row r="6890" spans="1:2">
      <c r="A6890">
        <v>6168116</v>
      </c>
      <c r="B6890" t="s">
        <v>61</v>
      </c>
    </row>
    <row r="6891" spans="1:2">
      <c r="A6891">
        <v>6168117</v>
      </c>
      <c r="B6891" t="s">
        <v>62</v>
      </c>
    </row>
    <row r="6892" spans="1:2">
      <c r="A6892">
        <v>6168121</v>
      </c>
      <c r="B6892" t="s">
        <v>63</v>
      </c>
    </row>
    <row r="6893" spans="1:2">
      <c r="A6893">
        <v>6168122</v>
      </c>
      <c r="B6893" t="s">
        <v>64</v>
      </c>
    </row>
    <row r="6894" spans="1:2">
      <c r="A6894">
        <v>6168123</v>
      </c>
      <c r="B6894" t="s">
        <v>65</v>
      </c>
    </row>
    <row r="6895" spans="1:2">
      <c r="A6895">
        <v>6168124</v>
      </c>
      <c r="B6895" t="s">
        <v>66</v>
      </c>
    </row>
    <row r="6896" spans="1:2">
      <c r="A6896">
        <v>6168125</v>
      </c>
      <c r="B6896" t="s">
        <v>67</v>
      </c>
    </row>
    <row r="6897" spans="1:2">
      <c r="A6897">
        <v>6168126</v>
      </c>
      <c r="B6897" t="s">
        <v>68</v>
      </c>
    </row>
    <row r="6898" spans="1:2">
      <c r="A6898">
        <v>6168127</v>
      </c>
      <c r="B6898" t="s">
        <v>69</v>
      </c>
    </row>
    <row r="6899" spans="1:2">
      <c r="A6899">
        <v>6168131</v>
      </c>
      <c r="B6899" t="s">
        <v>70</v>
      </c>
    </row>
    <row r="6900" spans="1:2">
      <c r="A6900">
        <v>6168132</v>
      </c>
      <c r="B6900" t="s">
        <v>71</v>
      </c>
    </row>
    <row r="6901" spans="1:2">
      <c r="A6901">
        <v>6168133</v>
      </c>
      <c r="B6901" t="s">
        <v>72</v>
      </c>
    </row>
    <row r="6902" spans="1:2">
      <c r="A6902">
        <v>6168134</v>
      </c>
      <c r="B6902" t="s">
        <v>73</v>
      </c>
    </row>
    <row r="6903" spans="1:2">
      <c r="A6903">
        <v>6168135</v>
      </c>
      <c r="B6903" t="s">
        <v>74</v>
      </c>
    </row>
    <row r="6904" spans="1:2">
      <c r="A6904">
        <v>6168136</v>
      </c>
      <c r="B6904" t="s">
        <v>75</v>
      </c>
    </row>
    <row r="6905" spans="1:2">
      <c r="A6905">
        <v>6168137</v>
      </c>
      <c r="B6905" t="s">
        <v>76</v>
      </c>
    </row>
    <row r="6906" spans="1:2">
      <c r="A6906">
        <v>6168141</v>
      </c>
      <c r="B6906" t="s">
        <v>77</v>
      </c>
    </row>
    <row r="6907" spans="1:2">
      <c r="A6907">
        <v>6168142</v>
      </c>
      <c r="B6907" t="s">
        <v>78</v>
      </c>
    </row>
    <row r="6908" spans="1:2">
      <c r="A6908">
        <v>6168143</v>
      </c>
      <c r="B6908" t="s">
        <v>79</v>
      </c>
    </row>
    <row r="6909" spans="1:2">
      <c r="A6909">
        <v>6168144</v>
      </c>
      <c r="B6909" t="s">
        <v>80</v>
      </c>
    </row>
    <row r="6910" spans="1:2">
      <c r="A6910">
        <v>6168145</v>
      </c>
      <c r="B6910" t="s">
        <v>81</v>
      </c>
    </row>
    <row r="6911" spans="1:2">
      <c r="A6911">
        <v>6168146</v>
      </c>
      <c r="B6911" t="s">
        <v>82</v>
      </c>
    </row>
    <row r="6912" spans="1:2">
      <c r="A6912">
        <v>6168147</v>
      </c>
      <c r="B6912" t="s">
        <v>83</v>
      </c>
    </row>
    <row r="6913" spans="1:2">
      <c r="A6913">
        <v>6168151</v>
      </c>
      <c r="B6913" t="s">
        <v>84</v>
      </c>
    </row>
    <row r="6914" spans="1:2">
      <c r="A6914">
        <v>6168152</v>
      </c>
      <c r="B6914" t="s">
        <v>85</v>
      </c>
    </row>
    <row r="6915" spans="1:2">
      <c r="A6915">
        <v>6168153</v>
      </c>
      <c r="B6915" t="s">
        <v>86</v>
      </c>
    </row>
    <row r="6916" spans="1:2">
      <c r="A6916">
        <v>6168154</v>
      </c>
      <c r="B6916" t="s">
        <v>87</v>
      </c>
    </row>
    <row r="6917" spans="1:2">
      <c r="A6917">
        <v>6168155</v>
      </c>
      <c r="B6917" t="s">
        <v>88</v>
      </c>
    </row>
    <row r="6918" spans="1:2">
      <c r="A6918">
        <v>6168156</v>
      </c>
      <c r="B6918" t="s">
        <v>89</v>
      </c>
    </row>
    <row r="6919" spans="1:2">
      <c r="A6919">
        <v>6168157</v>
      </c>
      <c r="B6919" t="s">
        <v>90</v>
      </c>
    </row>
    <row r="6920" spans="1:2">
      <c r="A6920">
        <v>6168161</v>
      </c>
      <c r="B6920" t="s">
        <v>91</v>
      </c>
    </row>
    <row r="6921" spans="1:2">
      <c r="A6921">
        <v>6168162</v>
      </c>
      <c r="B6921" t="s">
        <v>92</v>
      </c>
    </row>
    <row r="6922" spans="1:2">
      <c r="A6922">
        <v>6168163</v>
      </c>
      <c r="B6922" t="s">
        <v>93</v>
      </c>
    </row>
    <row r="6923" spans="1:2">
      <c r="A6923">
        <v>6168164</v>
      </c>
      <c r="B6923" t="s">
        <v>94</v>
      </c>
    </row>
    <row r="6924" spans="1:2">
      <c r="A6924">
        <v>6168165</v>
      </c>
      <c r="B6924" t="s">
        <v>95</v>
      </c>
    </row>
    <row r="6925" spans="1:2">
      <c r="A6925">
        <v>6168166</v>
      </c>
      <c r="B6925" t="s">
        <v>96</v>
      </c>
    </row>
    <row r="6926" spans="1:2">
      <c r="A6926">
        <v>6168167</v>
      </c>
      <c r="B6926" t="s">
        <v>97</v>
      </c>
    </row>
    <row r="6927" spans="1:2">
      <c r="A6927">
        <v>6168171</v>
      </c>
      <c r="B6927" t="s">
        <v>98</v>
      </c>
    </row>
    <row r="6928" spans="1:2">
      <c r="A6928">
        <v>6168172</v>
      </c>
      <c r="B6928" t="s">
        <v>99</v>
      </c>
    </row>
    <row r="6929" spans="1:2">
      <c r="A6929">
        <v>6168173</v>
      </c>
      <c r="B6929" t="s">
        <v>100</v>
      </c>
    </row>
    <row r="6930" spans="1:2">
      <c r="A6930">
        <v>6168174</v>
      </c>
      <c r="B6930" t="s">
        <v>101</v>
      </c>
    </row>
    <row r="6931" spans="1:2">
      <c r="A6931">
        <v>6168175</v>
      </c>
      <c r="B6931" t="s">
        <v>102</v>
      </c>
    </row>
    <row r="6932" spans="1:2">
      <c r="A6932">
        <v>6168176</v>
      </c>
      <c r="B6932" t="s">
        <v>103</v>
      </c>
    </row>
    <row r="6933" spans="1:2">
      <c r="A6933">
        <v>6168177</v>
      </c>
      <c r="B6933" t="s">
        <v>104</v>
      </c>
    </row>
    <row r="6934" spans="1:2">
      <c r="A6934">
        <v>6168181</v>
      </c>
      <c r="B6934" t="s">
        <v>105</v>
      </c>
    </row>
    <row r="6935" spans="1:2">
      <c r="A6935">
        <v>6168182</v>
      </c>
      <c r="B6935" t="s">
        <v>106</v>
      </c>
    </row>
    <row r="6936" spans="1:2">
      <c r="A6936">
        <v>6168183</v>
      </c>
      <c r="B6936" t="s">
        <v>107</v>
      </c>
    </row>
    <row r="6937" spans="1:2">
      <c r="A6937">
        <v>6168184</v>
      </c>
      <c r="B6937" t="s">
        <v>108</v>
      </c>
    </row>
    <row r="6938" spans="1:2">
      <c r="A6938">
        <v>6168185</v>
      </c>
      <c r="B6938" t="s">
        <v>109</v>
      </c>
    </row>
    <row r="6939" spans="1:2">
      <c r="A6939">
        <v>6168186</v>
      </c>
      <c r="B6939" t="s">
        <v>110</v>
      </c>
    </row>
    <row r="6940" spans="1:2">
      <c r="A6940">
        <v>6168187</v>
      </c>
      <c r="B6940" t="s">
        <v>111</v>
      </c>
    </row>
    <row r="6941" spans="1:2">
      <c r="A6941">
        <v>6168191</v>
      </c>
      <c r="B6941" t="s">
        <v>112</v>
      </c>
    </row>
    <row r="6942" spans="1:2">
      <c r="A6942">
        <v>6168192</v>
      </c>
      <c r="B6942" t="s">
        <v>113</v>
      </c>
    </row>
    <row r="6943" spans="1:2">
      <c r="A6943">
        <v>6168193</v>
      </c>
      <c r="B6943" t="s">
        <v>114</v>
      </c>
    </row>
    <row r="6944" spans="1:2">
      <c r="A6944">
        <v>6168194</v>
      </c>
      <c r="B6944" t="s">
        <v>115</v>
      </c>
    </row>
    <row r="6945" spans="1:2">
      <c r="A6945">
        <v>6168195</v>
      </c>
      <c r="B6945" t="s">
        <v>116</v>
      </c>
    </row>
    <row r="6946" spans="1:2">
      <c r="A6946">
        <v>6168196</v>
      </c>
      <c r="B6946" t="s">
        <v>117</v>
      </c>
    </row>
    <row r="6947" spans="1:2">
      <c r="A6947">
        <v>6168197</v>
      </c>
      <c r="B6947" t="s">
        <v>118</v>
      </c>
    </row>
    <row r="6948" spans="1:2">
      <c r="A6948">
        <v>6168201</v>
      </c>
      <c r="B6948" t="s">
        <v>119</v>
      </c>
    </row>
    <row r="6949" spans="1:2">
      <c r="A6949">
        <v>6168202</v>
      </c>
      <c r="B6949" t="s">
        <v>120</v>
      </c>
    </row>
    <row r="6950" spans="1:2">
      <c r="A6950">
        <v>6168203</v>
      </c>
      <c r="B6950" t="s">
        <v>121</v>
      </c>
    </row>
    <row r="6951" spans="1:2">
      <c r="A6951">
        <v>6168204</v>
      </c>
      <c r="B6951" t="s">
        <v>122</v>
      </c>
    </row>
    <row r="6952" spans="1:2">
      <c r="A6952">
        <v>6168205</v>
      </c>
      <c r="B6952" t="s">
        <v>123</v>
      </c>
    </row>
    <row r="6953" spans="1:2">
      <c r="A6953">
        <v>6168206</v>
      </c>
      <c r="B6953" t="s">
        <v>124</v>
      </c>
    </row>
    <row r="6954" spans="1:2">
      <c r="A6954">
        <v>6168207</v>
      </c>
      <c r="B6954" t="s">
        <v>125</v>
      </c>
    </row>
    <row r="6955" spans="1:2">
      <c r="A6955">
        <v>6168208</v>
      </c>
      <c r="B6955" t="s">
        <v>126</v>
      </c>
    </row>
    <row r="6956" spans="1:2">
      <c r="A6956">
        <v>6168209</v>
      </c>
      <c r="B6956" t="s">
        <v>127</v>
      </c>
    </row>
    <row r="6957" spans="1:2">
      <c r="A6957">
        <v>6168211</v>
      </c>
      <c r="B6957" t="s">
        <v>128</v>
      </c>
    </row>
    <row r="6958" spans="1:2">
      <c r="A6958">
        <v>6168212</v>
      </c>
      <c r="B6958" t="s">
        <v>129</v>
      </c>
    </row>
    <row r="6959" spans="1:2">
      <c r="A6959">
        <v>6168213</v>
      </c>
      <c r="B6959" t="s">
        <v>130</v>
      </c>
    </row>
    <row r="6960" spans="1:2">
      <c r="A6960">
        <v>6168214</v>
      </c>
      <c r="B6960" t="s">
        <v>131</v>
      </c>
    </row>
    <row r="6961" spans="1:2">
      <c r="A6961">
        <v>6168215</v>
      </c>
      <c r="B6961" t="s">
        <v>132</v>
      </c>
    </row>
    <row r="6962" spans="1:2">
      <c r="A6962">
        <v>6168216</v>
      </c>
      <c r="B6962" t="s">
        <v>133</v>
      </c>
    </row>
    <row r="6963" spans="1:2">
      <c r="A6963">
        <v>6168217</v>
      </c>
      <c r="B6963" t="s">
        <v>134</v>
      </c>
    </row>
    <row r="6964" spans="1:2">
      <c r="A6964">
        <v>6168218</v>
      </c>
      <c r="B6964" t="s">
        <v>135</v>
      </c>
    </row>
    <row r="6965" spans="1:2">
      <c r="A6965">
        <v>6168219</v>
      </c>
      <c r="B6965" t="s">
        <v>136</v>
      </c>
    </row>
    <row r="6966" spans="1:2">
      <c r="A6966">
        <v>6168221</v>
      </c>
      <c r="B6966" t="s">
        <v>137</v>
      </c>
    </row>
    <row r="6967" spans="1:2">
      <c r="A6967">
        <v>6168222</v>
      </c>
      <c r="B6967" t="s">
        <v>138</v>
      </c>
    </row>
    <row r="6968" spans="1:2">
      <c r="A6968">
        <v>6168223</v>
      </c>
      <c r="B6968" t="s">
        <v>139</v>
      </c>
    </row>
    <row r="6969" spans="1:2">
      <c r="A6969">
        <v>6168224</v>
      </c>
      <c r="B6969" t="s">
        <v>140</v>
      </c>
    </row>
    <row r="6970" spans="1:2">
      <c r="A6970">
        <v>6168225</v>
      </c>
      <c r="B6970" t="s">
        <v>141</v>
      </c>
    </row>
    <row r="6971" spans="1:2">
      <c r="A6971">
        <v>6168226</v>
      </c>
      <c r="B6971" t="s">
        <v>142</v>
      </c>
    </row>
    <row r="6972" spans="1:2">
      <c r="A6972">
        <v>6168227</v>
      </c>
      <c r="B6972" t="s">
        <v>143</v>
      </c>
    </row>
    <row r="6973" spans="1:2">
      <c r="A6973">
        <v>6168228</v>
      </c>
      <c r="B6973" t="s">
        <v>144</v>
      </c>
    </row>
    <row r="6974" spans="1:2">
      <c r="A6974">
        <v>6168229</v>
      </c>
      <c r="B6974" t="s">
        <v>145</v>
      </c>
    </row>
    <row r="6975" spans="1:2">
      <c r="A6975">
        <v>6168231</v>
      </c>
      <c r="B6975" t="s">
        <v>146</v>
      </c>
    </row>
    <row r="6976" spans="1:2">
      <c r="A6976">
        <v>6168232</v>
      </c>
      <c r="B6976" t="s">
        <v>147</v>
      </c>
    </row>
    <row r="6977" spans="1:2">
      <c r="A6977">
        <v>6168233</v>
      </c>
      <c r="B6977" t="s">
        <v>148</v>
      </c>
    </row>
    <row r="6978" spans="1:2">
      <c r="A6978">
        <v>6168234</v>
      </c>
      <c r="B6978" t="s">
        <v>149</v>
      </c>
    </row>
    <row r="6979" spans="1:2">
      <c r="A6979">
        <v>6168235</v>
      </c>
      <c r="B6979" t="s">
        <v>150</v>
      </c>
    </row>
    <row r="6980" spans="1:2">
      <c r="A6980">
        <v>6168236</v>
      </c>
      <c r="B6980" t="s">
        <v>151</v>
      </c>
    </row>
    <row r="6981" spans="1:2">
      <c r="A6981">
        <v>6168237</v>
      </c>
      <c r="B6981" t="s">
        <v>152</v>
      </c>
    </row>
    <row r="6982" spans="1:2">
      <c r="A6982">
        <v>6168238</v>
      </c>
      <c r="B6982" t="s">
        <v>153</v>
      </c>
    </row>
    <row r="6983" spans="1:2">
      <c r="A6983">
        <v>6168241</v>
      </c>
      <c r="B6983" t="s">
        <v>154</v>
      </c>
    </row>
    <row r="6984" spans="1:2">
      <c r="A6984">
        <v>6168242</v>
      </c>
      <c r="B6984" t="s">
        <v>155</v>
      </c>
    </row>
    <row r="6985" spans="1:2">
      <c r="A6985">
        <v>6168243</v>
      </c>
      <c r="B6985" t="s">
        <v>156</v>
      </c>
    </row>
    <row r="6986" spans="1:2">
      <c r="A6986">
        <v>6168244</v>
      </c>
      <c r="B6986" t="s">
        <v>157</v>
      </c>
    </row>
    <row r="6987" spans="1:2">
      <c r="A6987">
        <v>6168245</v>
      </c>
      <c r="B6987" t="s">
        <v>158</v>
      </c>
    </row>
    <row r="6988" spans="1:2">
      <c r="A6988">
        <v>6168246</v>
      </c>
      <c r="B6988" t="s">
        <v>159</v>
      </c>
    </row>
    <row r="6989" spans="1:2">
      <c r="A6989">
        <v>6168247</v>
      </c>
      <c r="B6989" t="s">
        <v>160</v>
      </c>
    </row>
    <row r="6990" spans="1:2">
      <c r="A6990">
        <v>6168251</v>
      </c>
      <c r="B6990" t="s">
        <v>161</v>
      </c>
    </row>
    <row r="6991" spans="1:2">
      <c r="A6991">
        <v>6168252</v>
      </c>
      <c r="B6991" t="s">
        <v>162</v>
      </c>
    </row>
    <row r="6992" spans="1:2">
      <c r="A6992">
        <v>6168253</v>
      </c>
      <c r="B6992" t="s">
        <v>163</v>
      </c>
    </row>
    <row r="6993" spans="1:2">
      <c r="A6993">
        <v>6168254</v>
      </c>
      <c r="B6993" t="s">
        <v>164</v>
      </c>
    </row>
    <row r="6994" spans="1:2">
      <c r="A6994">
        <v>6168255</v>
      </c>
      <c r="B6994" t="s">
        <v>165</v>
      </c>
    </row>
    <row r="6995" spans="1:2">
      <c r="A6995">
        <v>6168256</v>
      </c>
      <c r="B6995" t="s">
        <v>166</v>
      </c>
    </row>
    <row r="6996" spans="1:2">
      <c r="A6996">
        <v>6168257</v>
      </c>
      <c r="B6996" t="s">
        <v>167</v>
      </c>
    </row>
    <row r="6997" spans="1:2">
      <c r="A6997">
        <v>6168258</v>
      </c>
      <c r="B6997" t="s">
        <v>168</v>
      </c>
    </row>
    <row r="6998" spans="1:2">
      <c r="A6998">
        <v>6168261</v>
      </c>
      <c r="B6998" t="s">
        <v>169</v>
      </c>
    </row>
    <row r="6999" spans="1:2">
      <c r="A6999">
        <v>6168262</v>
      </c>
      <c r="B6999" t="s">
        <v>170</v>
      </c>
    </row>
    <row r="7000" spans="1:2">
      <c r="A7000">
        <v>6168263</v>
      </c>
      <c r="B7000" t="s">
        <v>171</v>
      </c>
    </row>
    <row r="7001" spans="1:2">
      <c r="A7001">
        <v>6168264</v>
      </c>
      <c r="B7001" t="s">
        <v>172</v>
      </c>
    </row>
    <row r="7002" spans="1:2">
      <c r="A7002">
        <v>6168265</v>
      </c>
      <c r="B7002" t="s">
        <v>173</v>
      </c>
    </row>
    <row r="7003" spans="1:2">
      <c r="A7003">
        <v>6168266</v>
      </c>
      <c r="B7003" t="s">
        <v>174</v>
      </c>
    </row>
    <row r="7004" spans="1:2">
      <c r="A7004">
        <v>6168267</v>
      </c>
      <c r="B7004" t="s">
        <v>175</v>
      </c>
    </row>
    <row r="7005" spans="1:2">
      <c r="A7005">
        <v>6168268</v>
      </c>
      <c r="B7005" t="s">
        <v>176</v>
      </c>
    </row>
    <row r="7006" spans="1:2">
      <c r="A7006">
        <v>6168271</v>
      </c>
      <c r="B7006" t="s">
        <v>177</v>
      </c>
    </row>
    <row r="7007" spans="1:2">
      <c r="A7007">
        <v>6168272</v>
      </c>
      <c r="B7007" t="s">
        <v>178</v>
      </c>
    </row>
    <row r="7008" spans="1:2">
      <c r="A7008">
        <v>6168273</v>
      </c>
      <c r="B7008" t="s">
        <v>179</v>
      </c>
    </row>
    <row r="7009" spans="1:2">
      <c r="A7009">
        <v>6168274</v>
      </c>
      <c r="B7009" t="s">
        <v>180</v>
      </c>
    </row>
    <row r="7010" spans="1:2">
      <c r="A7010">
        <v>6168275</v>
      </c>
      <c r="B7010" t="s">
        <v>181</v>
      </c>
    </row>
    <row r="7011" spans="1:2">
      <c r="A7011">
        <v>6168276</v>
      </c>
      <c r="B7011" t="s">
        <v>182</v>
      </c>
    </row>
    <row r="7012" spans="1:2">
      <c r="A7012">
        <v>6168277</v>
      </c>
      <c r="B7012" t="s">
        <v>183</v>
      </c>
    </row>
    <row r="7013" spans="1:2">
      <c r="A7013">
        <v>6168278</v>
      </c>
      <c r="B7013" t="s">
        <v>184</v>
      </c>
    </row>
    <row r="7014" spans="1:2">
      <c r="A7014">
        <v>6168281</v>
      </c>
      <c r="B7014" t="s">
        <v>185</v>
      </c>
    </row>
    <row r="7015" spans="1:2">
      <c r="A7015">
        <v>6168282</v>
      </c>
      <c r="B7015" t="s">
        <v>186</v>
      </c>
    </row>
    <row r="7016" spans="1:2">
      <c r="A7016">
        <v>6168283</v>
      </c>
      <c r="B7016" t="s">
        <v>187</v>
      </c>
    </row>
    <row r="7017" spans="1:2">
      <c r="A7017">
        <v>6168284</v>
      </c>
      <c r="B7017" t="s">
        <v>188</v>
      </c>
    </row>
    <row r="7018" spans="1:2">
      <c r="A7018">
        <v>6168285</v>
      </c>
      <c r="B7018" t="s">
        <v>189</v>
      </c>
    </row>
    <row r="7019" spans="1:2">
      <c r="A7019">
        <v>6168286</v>
      </c>
      <c r="B7019" t="s">
        <v>190</v>
      </c>
    </row>
    <row r="7020" spans="1:2">
      <c r="A7020">
        <v>6168287</v>
      </c>
      <c r="B7020" t="s">
        <v>191</v>
      </c>
    </row>
    <row r="7021" spans="1:2">
      <c r="A7021">
        <v>6168288</v>
      </c>
      <c r="B7021" t="s">
        <v>192</v>
      </c>
    </row>
    <row r="7022" spans="1:2">
      <c r="A7022">
        <v>6168289</v>
      </c>
      <c r="B7022" t="s">
        <v>193</v>
      </c>
    </row>
    <row r="7023" spans="1:2">
      <c r="A7023">
        <v>6168291</v>
      </c>
      <c r="B7023" t="s">
        <v>194</v>
      </c>
    </row>
    <row r="7024" spans="1:2">
      <c r="A7024">
        <v>6168292</v>
      </c>
      <c r="B7024" t="s">
        <v>195</v>
      </c>
    </row>
    <row r="7025" spans="1:2">
      <c r="A7025">
        <v>6168293</v>
      </c>
      <c r="B7025" t="s">
        <v>196</v>
      </c>
    </row>
    <row r="7026" spans="1:2">
      <c r="A7026">
        <v>6168294</v>
      </c>
      <c r="B7026" t="s">
        <v>197</v>
      </c>
    </row>
    <row r="7027" spans="1:2">
      <c r="A7027">
        <v>6168295</v>
      </c>
      <c r="B7027" t="s">
        <v>198</v>
      </c>
    </row>
    <row r="7028" spans="1:2">
      <c r="A7028">
        <v>6168296</v>
      </c>
      <c r="B7028" t="s">
        <v>199</v>
      </c>
    </row>
    <row r="7029" spans="1:2">
      <c r="A7029">
        <v>6168297</v>
      </c>
      <c r="B7029" t="s">
        <v>200</v>
      </c>
    </row>
    <row r="7030" spans="1:2">
      <c r="A7030">
        <v>6168301</v>
      </c>
      <c r="B7030" t="s">
        <v>201</v>
      </c>
    </row>
    <row r="7031" spans="1:2">
      <c r="A7031">
        <v>6168302</v>
      </c>
      <c r="B7031" t="s">
        <v>202</v>
      </c>
    </row>
    <row r="7032" spans="1:2">
      <c r="A7032">
        <v>6168303</v>
      </c>
      <c r="B7032" t="s">
        <v>203</v>
      </c>
    </row>
    <row r="7033" spans="1:2">
      <c r="A7033">
        <v>6168304</v>
      </c>
      <c r="B7033" t="s">
        <v>204</v>
      </c>
    </row>
    <row r="7034" spans="1:2">
      <c r="A7034">
        <v>6168305</v>
      </c>
      <c r="B7034" t="s">
        <v>205</v>
      </c>
    </row>
    <row r="7035" spans="1:2">
      <c r="A7035">
        <v>6168306</v>
      </c>
      <c r="B7035" t="s">
        <v>206</v>
      </c>
    </row>
    <row r="7036" spans="1:2">
      <c r="A7036">
        <v>6168307</v>
      </c>
      <c r="B7036" t="s">
        <v>207</v>
      </c>
    </row>
    <row r="7037" spans="1:2">
      <c r="A7037">
        <v>6168311</v>
      </c>
      <c r="B7037" t="s">
        <v>208</v>
      </c>
    </row>
    <row r="7038" spans="1:2">
      <c r="A7038">
        <v>6168312</v>
      </c>
      <c r="B7038" t="s">
        <v>209</v>
      </c>
    </row>
    <row r="7039" spans="1:2">
      <c r="A7039">
        <v>6168313</v>
      </c>
      <c r="B7039" t="s">
        <v>210</v>
      </c>
    </row>
    <row r="7040" spans="1:2">
      <c r="A7040">
        <v>6168314</v>
      </c>
      <c r="B7040" t="s">
        <v>211</v>
      </c>
    </row>
    <row r="7041" spans="1:2">
      <c r="A7041">
        <v>6168315</v>
      </c>
      <c r="B7041" t="s">
        <v>212</v>
      </c>
    </row>
    <row r="7042" spans="1:2">
      <c r="A7042">
        <v>6168316</v>
      </c>
      <c r="B7042" t="s">
        <v>213</v>
      </c>
    </row>
    <row r="7043" spans="1:2">
      <c r="A7043">
        <v>6168317</v>
      </c>
      <c r="B7043" t="s">
        <v>214</v>
      </c>
    </row>
    <row r="7044" spans="1:2">
      <c r="A7044">
        <v>6168321</v>
      </c>
      <c r="B7044" t="s">
        <v>215</v>
      </c>
    </row>
    <row r="7045" spans="1:2">
      <c r="A7045">
        <v>6168322</v>
      </c>
      <c r="B7045" t="s">
        <v>216</v>
      </c>
    </row>
    <row r="7046" spans="1:2">
      <c r="A7046">
        <v>6168323</v>
      </c>
      <c r="B7046" t="s">
        <v>217</v>
      </c>
    </row>
    <row r="7047" spans="1:2">
      <c r="A7047">
        <v>6168324</v>
      </c>
      <c r="B7047" t="s">
        <v>218</v>
      </c>
    </row>
    <row r="7048" spans="1:2">
      <c r="A7048">
        <v>6168325</v>
      </c>
      <c r="B7048" t="s">
        <v>219</v>
      </c>
    </row>
    <row r="7049" spans="1:2">
      <c r="A7049">
        <v>6168326</v>
      </c>
      <c r="B7049" t="s">
        <v>220</v>
      </c>
    </row>
    <row r="7050" spans="1:2">
      <c r="A7050">
        <v>6168327</v>
      </c>
      <c r="B7050" t="s">
        <v>221</v>
      </c>
    </row>
    <row r="7051" spans="1:2">
      <c r="A7051">
        <v>6168331</v>
      </c>
      <c r="B7051" t="s">
        <v>222</v>
      </c>
    </row>
    <row r="7052" spans="1:2">
      <c r="A7052">
        <v>6168332</v>
      </c>
      <c r="B7052" t="s">
        <v>223</v>
      </c>
    </row>
    <row r="7053" spans="1:2">
      <c r="A7053">
        <v>6168333</v>
      </c>
      <c r="B7053" t="s">
        <v>224</v>
      </c>
    </row>
    <row r="7054" spans="1:2">
      <c r="A7054">
        <v>6168334</v>
      </c>
      <c r="B7054" t="s">
        <v>225</v>
      </c>
    </row>
    <row r="7055" spans="1:2">
      <c r="A7055">
        <v>6168335</v>
      </c>
      <c r="B7055" t="s">
        <v>226</v>
      </c>
    </row>
    <row r="7056" spans="1:2">
      <c r="A7056">
        <v>6168336</v>
      </c>
      <c r="B7056" t="s">
        <v>227</v>
      </c>
    </row>
    <row r="7057" spans="1:2">
      <c r="A7057">
        <v>6168337</v>
      </c>
      <c r="B7057" t="s">
        <v>228</v>
      </c>
    </row>
    <row r="7058" spans="1:2">
      <c r="A7058">
        <v>6168341</v>
      </c>
      <c r="B7058" t="s">
        <v>229</v>
      </c>
    </row>
    <row r="7059" spans="1:2">
      <c r="A7059">
        <v>6168342</v>
      </c>
      <c r="B7059" t="s">
        <v>230</v>
      </c>
    </row>
    <row r="7060" spans="1:2">
      <c r="A7060">
        <v>6168343</v>
      </c>
      <c r="B7060" t="s">
        <v>231</v>
      </c>
    </row>
    <row r="7061" spans="1:2">
      <c r="A7061">
        <v>6168344</v>
      </c>
      <c r="B7061" t="s">
        <v>232</v>
      </c>
    </row>
    <row r="7062" spans="1:2">
      <c r="A7062">
        <v>6168345</v>
      </c>
      <c r="B7062" t="s">
        <v>233</v>
      </c>
    </row>
    <row r="7063" spans="1:2">
      <c r="A7063">
        <v>6168346</v>
      </c>
      <c r="B7063" t="s">
        <v>234</v>
      </c>
    </row>
    <row r="7064" spans="1:2">
      <c r="A7064">
        <v>6168347</v>
      </c>
      <c r="B7064" t="s">
        <v>235</v>
      </c>
    </row>
    <row r="7065" spans="1:2">
      <c r="A7065">
        <v>6168351</v>
      </c>
      <c r="B7065" t="s">
        <v>236</v>
      </c>
    </row>
    <row r="7066" spans="1:2">
      <c r="A7066">
        <v>6168352</v>
      </c>
      <c r="B7066" t="s">
        <v>237</v>
      </c>
    </row>
    <row r="7067" spans="1:2">
      <c r="A7067">
        <v>6168353</v>
      </c>
      <c r="B7067" t="s">
        <v>238</v>
      </c>
    </row>
    <row r="7068" spans="1:2">
      <c r="A7068">
        <v>6168354</v>
      </c>
      <c r="B7068" t="s">
        <v>239</v>
      </c>
    </row>
    <row r="7069" spans="1:2">
      <c r="A7069">
        <v>6168355</v>
      </c>
      <c r="B7069" t="s">
        <v>240</v>
      </c>
    </row>
    <row r="7070" spans="1:2">
      <c r="A7070">
        <v>6168356</v>
      </c>
      <c r="B7070" t="s">
        <v>241</v>
      </c>
    </row>
    <row r="7071" spans="1:2">
      <c r="A7071">
        <v>6168357</v>
      </c>
      <c r="B7071" t="s">
        <v>242</v>
      </c>
    </row>
    <row r="7072" spans="1:2">
      <c r="A7072">
        <v>6168361</v>
      </c>
      <c r="B7072" t="s">
        <v>243</v>
      </c>
    </row>
    <row r="7073" spans="1:2">
      <c r="A7073">
        <v>6168362</v>
      </c>
      <c r="B7073" t="s">
        <v>244</v>
      </c>
    </row>
    <row r="7074" spans="1:2">
      <c r="A7074">
        <v>6168363</v>
      </c>
      <c r="B7074" t="s">
        <v>245</v>
      </c>
    </row>
    <row r="7075" spans="1:2">
      <c r="A7075">
        <v>6168364</v>
      </c>
      <c r="B7075" t="s">
        <v>246</v>
      </c>
    </row>
    <row r="7076" spans="1:2">
      <c r="A7076">
        <v>6168365</v>
      </c>
      <c r="B7076" t="s">
        <v>247</v>
      </c>
    </row>
    <row r="7077" spans="1:2">
      <c r="A7077">
        <v>6168366</v>
      </c>
      <c r="B7077" t="s">
        <v>248</v>
      </c>
    </row>
    <row r="7078" spans="1:2">
      <c r="A7078">
        <v>6168367</v>
      </c>
      <c r="B7078" t="s">
        <v>249</v>
      </c>
    </row>
    <row r="7079" spans="1:2">
      <c r="A7079">
        <v>6168371</v>
      </c>
      <c r="B7079" t="s">
        <v>250</v>
      </c>
    </row>
    <row r="7080" spans="1:2">
      <c r="A7080">
        <v>6168372</v>
      </c>
      <c r="B7080" t="s">
        <v>251</v>
      </c>
    </row>
    <row r="7081" spans="1:2">
      <c r="A7081">
        <v>6168373</v>
      </c>
      <c r="B7081" t="s">
        <v>252</v>
      </c>
    </row>
    <row r="7082" spans="1:2">
      <c r="A7082">
        <v>6168374</v>
      </c>
      <c r="B7082" t="s">
        <v>253</v>
      </c>
    </row>
    <row r="7083" spans="1:2">
      <c r="A7083">
        <v>6168375</v>
      </c>
      <c r="B7083" t="s">
        <v>254</v>
      </c>
    </row>
    <row r="7084" spans="1:2">
      <c r="A7084">
        <v>6168376</v>
      </c>
      <c r="B7084" t="s">
        <v>255</v>
      </c>
    </row>
    <row r="7085" spans="1:2">
      <c r="A7085">
        <v>6168381</v>
      </c>
      <c r="B7085" t="s">
        <v>256</v>
      </c>
    </row>
    <row r="7086" spans="1:2">
      <c r="A7086">
        <v>6168382</v>
      </c>
      <c r="B7086" t="s">
        <v>257</v>
      </c>
    </row>
    <row r="7087" spans="1:2">
      <c r="A7087">
        <v>6168383</v>
      </c>
      <c r="B7087" t="s">
        <v>258</v>
      </c>
    </row>
    <row r="7088" spans="1:2">
      <c r="A7088">
        <v>6168384</v>
      </c>
      <c r="B7088" t="s">
        <v>259</v>
      </c>
    </row>
    <row r="7089" spans="1:2">
      <c r="A7089">
        <v>6168385</v>
      </c>
      <c r="B7089" t="s">
        <v>260</v>
      </c>
    </row>
    <row r="7090" spans="1:2">
      <c r="A7090">
        <v>6168386</v>
      </c>
      <c r="B7090" t="s">
        <v>261</v>
      </c>
    </row>
    <row r="7091" spans="1:2">
      <c r="A7091">
        <v>6168387</v>
      </c>
      <c r="B7091" t="s">
        <v>262</v>
      </c>
    </row>
    <row r="7092" spans="1:2">
      <c r="A7092">
        <v>6168391</v>
      </c>
      <c r="B7092" t="s">
        <v>263</v>
      </c>
    </row>
    <row r="7093" spans="1:2">
      <c r="A7093">
        <v>6168392</v>
      </c>
      <c r="B7093" t="s">
        <v>264</v>
      </c>
    </row>
    <row r="7094" spans="1:2">
      <c r="A7094">
        <v>6168393</v>
      </c>
      <c r="B7094" t="s">
        <v>265</v>
      </c>
    </row>
    <row r="7095" spans="1:2">
      <c r="A7095">
        <v>6168394</v>
      </c>
      <c r="B7095" t="s">
        <v>266</v>
      </c>
    </row>
    <row r="7096" spans="1:2">
      <c r="A7096">
        <v>6168395</v>
      </c>
      <c r="B7096" t="s">
        <v>267</v>
      </c>
    </row>
    <row r="7097" spans="1:2">
      <c r="A7097">
        <v>6168396</v>
      </c>
      <c r="B7097" t="s">
        <v>268</v>
      </c>
    </row>
    <row r="7098" spans="1:2">
      <c r="A7098">
        <v>6168397</v>
      </c>
      <c r="B7098" t="s">
        <v>269</v>
      </c>
    </row>
    <row r="7099" spans="1:2">
      <c r="A7099">
        <v>6168401</v>
      </c>
      <c r="B7099" t="s">
        <v>270</v>
      </c>
    </row>
    <row r="7100" spans="1:2">
      <c r="A7100">
        <v>6168402</v>
      </c>
      <c r="B7100" t="s">
        <v>271</v>
      </c>
    </row>
    <row r="7101" spans="1:2">
      <c r="A7101">
        <v>6168403</v>
      </c>
      <c r="B7101" t="s">
        <v>272</v>
      </c>
    </row>
    <row r="7102" spans="1:2">
      <c r="A7102">
        <v>6168404</v>
      </c>
      <c r="B7102" t="s">
        <v>273</v>
      </c>
    </row>
    <row r="7103" spans="1:2">
      <c r="A7103">
        <v>6168405</v>
      </c>
      <c r="B7103" t="s">
        <v>274</v>
      </c>
    </row>
    <row r="7104" spans="1:2">
      <c r="A7104">
        <v>6168406</v>
      </c>
      <c r="B7104" t="s">
        <v>275</v>
      </c>
    </row>
    <row r="7105" spans="1:2">
      <c r="A7105">
        <v>6168407</v>
      </c>
      <c r="B7105" t="s">
        <v>276</v>
      </c>
    </row>
    <row r="7106" spans="1:2">
      <c r="A7106">
        <v>6168411</v>
      </c>
      <c r="B7106" t="s">
        <v>277</v>
      </c>
    </row>
    <row r="7107" spans="1:2">
      <c r="A7107">
        <v>6168412</v>
      </c>
      <c r="B7107" t="s">
        <v>278</v>
      </c>
    </row>
    <row r="7108" spans="1:2">
      <c r="A7108">
        <v>6168413</v>
      </c>
      <c r="B7108" t="s">
        <v>279</v>
      </c>
    </row>
    <row r="7109" spans="1:2">
      <c r="A7109">
        <v>6168414</v>
      </c>
      <c r="B7109" t="s">
        <v>280</v>
      </c>
    </row>
    <row r="7110" spans="1:2">
      <c r="A7110">
        <v>6168415</v>
      </c>
      <c r="B7110" t="s">
        <v>281</v>
      </c>
    </row>
    <row r="7111" spans="1:2">
      <c r="A7111">
        <v>6168416</v>
      </c>
      <c r="B7111" t="s">
        <v>282</v>
      </c>
    </row>
    <row r="7112" spans="1:2">
      <c r="A7112">
        <v>6168417</v>
      </c>
      <c r="B7112" t="s">
        <v>283</v>
      </c>
    </row>
    <row r="7113" spans="1:2">
      <c r="A7113">
        <v>6168421</v>
      </c>
      <c r="B7113" t="s">
        <v>284</v>
      </c>
    </row>
    <row r="7114" spans="1:2">
      <c r="A7114">
        <v>6168422</v>
      </c>
      <c r="B7114" t="s">
        <v>285</v>
      </c>
    </row>
    <row r="7115" spans="1:2">
      <c r="A7115">
        <v>6168423</v>
      </c>
      <c r="B7115" t="s">
        <v>286</v>
      </c>
    </row>
    <row r="7116" spans="1:2">
      <c r="A7116">
        <v>6168424</v>
      </c>
      <c r="B7116" t="s">
        <v>287</v>
      </c>
    </row>
    <row r="7117" spans="1:2">
      <c r="A7117">
        <v>6168425</v>
      </c>
      <c r="B7117" t="s">
        <v>288</v>
      </c>
    </row>
    <row r="7118" spans="1:2">
      <c r="A7118">
        <v>6168426</v>
      </c>
      <c r="B7118" t="s">
        <v>289</v>
      </c>
    </row>
    <row r="7119" spans="1:2">
      <c r="A7119">
        <v>6168427</v>
      </c>
      <c r="B7119" t="s">
        <v>290</v>
      </c>
    </row>
    <row r="7120" spans="1:2">
      <c r="A7120">
        <v>6168428</v>
      </c>
      <c r="B7120" t="s">
        <v>291</v>
      </c>
    </row>
    <row r="7121" spans="1:2">
      <c r="A7121">
        <v>6168431</v>
      </c>
      <c r="B7121" t="s">
        <v>292</v>
      </c>
    </row>
    <row r="7122" spans="1:2">
      <c r="A7122">
        <v>6168432</v>
      </c>
      <c r="B7122" t="s">
        <v>293</v>
      </c>
    </row>
    <row r="7123" spans="1:2">
      <c r="A7123">
        <v>6168433</v>
      </c>
      <c r="B7123" t="s">
        <v>294</v>
      </c>
    </row>
    <row r="7124" spans="1:2">
      <c r="A7124">
        <v>6168434</v>
      </c>
      <c r="B7124" t="s">
        <v>295</v>
      </c>
    </row>
    <row r="7125" spans="1:2">
      <c r="A7125">
        <v>6168435</v>
      </c>
      <c r="B7125" t="s">
        <v>296</v>
      </c>
    </row>
    <row r="7126" spans="1:2">
      <c r="A7126">
        <v>6168436</v>
      </c>
      <c r="B7126" t="s">
        <v>297</v>
      </c>
    </row>
    <row r="7127" spans="1:2">
      <c r="A7127">
        <v>6168437</v>
      </c>
      <c r="B7127" t="s">
        <v>298</v>
      </c>
    </row>
    <row r="7128" spans="1:2">
      <c r="A7128">
        <v>6168438</v>
      </c>
      <c r="B7128" t="s">
        <v>299</v>
      </c>
    </row>
    <row r="7129" spans="1:2">
      <c r="A7129">
        <v>6168439</v>
      </c>
      <c r="B7129" t="s">
        <v>300</v>
      </c>
    </row>
    <row r="7130" spans="1:2">
      <c r="A7130">
        <v>6168441</v>
      </c>
      <c r="B7130" t="s">
        <v>301</v>
      </c>
    </row>
    <row r="7131" spans="1:2">
      <c r="A7131">
        <v>6168442</v>
      </c>
      <c r="B7131" t="s">
        <v>302</v>
      </c>
    </row>
    <row r="7132" spans="1:2">
      <c r="A7132">
        <v>6168443</v>
      </c>
      <c r="B7132" t="s">
        <v>303</v>
      </c>
    </row>
    <row r="7133" spans="1:2">
      <c r="A7133">
        <v>6168444</v>
      </c>
      <c r="B7133" t="s">
        <v>304</v>
      </c>
    </row>
    <row r="7134" spans="1:2">
      <c r="A7134">
        <v>6168445</v>
      </c>
      <c r="B7134" t="s">
        <v>305</v>
      </c>
    </row>
    <row r="7135" spans="1:2">
      <c r="A7135">
        <v>6168446</v>
      </c>
      <c r="B7135" t="s">
        <v>306</v>
      </c>
    </row>
    <row r="7136" spans="1:2">
      <c r="A7136">
        <v>6168447</v>
      </c>
      <c r="B7136" t="s">
        <v>307</v>
      </c>
    </row>
    <row r="7137" spans="1:2">
      <c r="A7137">
        <v>6168451</v>
      </c>
      <c r="B7137" t="s">
        <v>308</v>
      </c>
    </row>
    <row r="7138" spans="1:2">
      <c r="A7138">
        <v>6168452</v>
      </c>
      <c r="B7138" t="s">
        <v>309</v>
      </c>
    </row>
    <row r="7139" spans="1:2">
      <c r="A7139">
        <v>6168453</v>
      </c>
      <c r="B7139" t="s">
        <v>310</v>
      </c>
    </row>
    <row r="7140" spans="1:2">
      <c r="A7140">
        <v>6168454</v>
      </c>
      <c r="B7140" t="s">
        <v>311</v>
      </c>
    </row>
    <row r="7141" spans="1:2">
      <c r="A7141">
        <v>6168455</v>
      </c>
      <c r="B7141" t="s">
        <v>312</v>
      </c>
    </row>
    <row r="7142" spans="1:2">
      <c r="A7142">
        <v>6168456</v>
      </c>
      <c r="B7142" t="s">
        <v>313</v>
      </c>
    </row>
    <row r="7143" spans="1:2">
      <c r="A7143">
        <v>6168457</v>
      </c>
      <c r="B7143" t="s">
        <v>314</v>
      </c>
    </row>
    <row r="7144" spans="1:2">
      <c r="A7144">
        <v>6168458</v>
      </c>
      <c r="B7144" t="s">
        <v>315</v>
      </c>
    </row>
    <row r="7145" spans="1:2">
      <c r="A7145">
        <v>6168461</v>
      </c>
      <c r="B7145" t="s">
        <v>316</v>
      </c>
    </row>
    <row r="7146" spans="1:2">
      <c r="A7146">
        <v>6168462</v>
      </c>
      <c r="B7146" t="s">
        <v>317</v>
      </c>
    </row>
    <row r="7147" spans="1:2">
      <c r="A7147">
        <v>6168463</v>
      </c>
      <c r="B7147" t="s">
        <v>318</v>
      </c>
    </row>
    <row r="7148" spans="1:2">
      <c r="A7148">
        <v>6168464</v>
      </c>
      <c r="B7148" t="s">
        <v>319</v>
      </c>
    </row>
    <row r="7149" spans="1:2">
      <c r="A7149">
        <v>6168465</v>
      </c>
      <c r="B7149" t="s">
        <v>320</v>
      </c>
    </row>
    <row r="7150" spans="1:2">
      <c r="A7150">
        <v>6168466</v>
      </c>
      <c r="B7150" t="s">
        <v>321</v>
      </c>
    </row>
    <row r="7151" spans="1:2">
      <c r="A7151">
        <v>6168467</v>
      </c>
      <c r="B7151" t="s">
        <v>322</v>
      </c>
    </row>
    <row r="7152" spans="1:2">
      <c r="A7152">
        <v>6168468</v>
      </c>
      <c r="B7152" t="s">
        <v>323</v>
      </c>
    </row>
    <row r="7153" spans="1:2">
      <c r="A7153">
        <v>6168471</v>
      </c>
      <c r="B7153" t="s">
        <v>324</v>
      </c>
    </row>
    <row r="7154" spans="1:2">
      <c r="A7154">
        <v>6168472</v>
      </c>
      <c r="B7154" t="s">
        <v>325</v>
      </c>
    </row>
    <row r="7155" spans="1:2">
      <c r="A7155">
        <v>6168473</v>
      </c>
      <c r="B7155" t="s">
        <v>326</v>
      </c>
    </row>
    <row r="7156" spans="1:2">
      <c r="A7156">
        <v>6168474</v>
      </c>
      <c r="B7156" t="s">
        <v>327</v>
      </c>
    </row>
    <row r="7157" spans="1:2">
      <c r="A7157">
        <v>6168475</v>
      </c>
      <c r="B7157" t="s">
        <v>328</v>
      </c>
    </row>
    <row r="7158" spans="1:2">
      <c r="A7158">
        <v>6168481</v>
      </c>
      <c r="B7158" t="s">
        <v>329</v>
      </c>
    </row>
    <row r="7159" spans="1:2">
      <c r="A7159">
        <v>6168482</v>
      </c>
      <c r="B7159" t="s">
        <v>330</v>
      </c>
    </row>
    <row r="7160" spans="1:2">
      <c r="A7160">
        <v>6168483</v>
      </c>
      <c r="B7160" t="s">
        <v>331</v>
      </c>
    </row>
    <row r="7161" spans="1:2">
      <c r="A7161">
        <v>6168484</v>
      </c>
      <c r="B7161" t="s">
        <v>332</v>
      </c>
    </row>
    <row r="7162" spans="1:2">
      <c r="A7162">
        <v>6168485</v>
      </c>
      <c r="B7162" t="s">
        <v>333</v>
      </c>
    </row>
    <row r="7163" spans="1:2">
      <c r="A7163">
        <v>6168486</v>
      </c>
      <c r="B7163" t="s">
        <v>334</v>
      </c>
    </row>
    <row r="7164" spans="1:2">
      <c r="A7164">
        <v>6168487</v>
      </c>
      <c r="B7164" t="s">
        <v>335</v>
      </c>
    </row>
    <row r="7165" spans="1:2">
      <c r="A7165">
        <v>6168491</v>
      </c>
      <c r="B7165" t="s">
        <v>336</v>
      </c>
    </row>
    <row r="7166" spans="1:2">
      <c r="A7166">
        <v>6168492</v>
      </c>
      <c r="B7166" t="s">
        <v>337</v>
      </c>
    </row>
    <row r="7167" spans="1:2">
      <c r="A7167">
        <v>6168493</v>
      </c>
      <c r="B7167" t="s">
        <v>338</v>
      </c>
    </row>
    <row r="7168" spans="1:2">
      <c r="A7168">
        <v>6168494</v>
      </c>
      <c r="B7168" t="s">
        <v>339</v>
      </c>
    </row>
    <row r="7169" spans="1:2">
      <c r="A7169">
        <v>6170000</v>
      </c>
      <c r="B7169" t="s">
        <v>340</v>
      </c>
    </row>
    <row r="7170" spans="1:2">
      <c r="A7170">
        <v>6170000</v>
      </c>
      <c r="B7170" t="s">
        <v>341</v>
      </c>
    </row>
    <row r="7171" spans="1:2">
      <c r="A7171">
        <v>6170001</v>
      </c>
      <c r="B7171" t="s">
        <v>342</v>
      </c>
    </row>
    <row r="7172" spans="1:2">
      <c r="A7172">
        <v>6170002</v>
      </c>
      <c r="B7172" t="s">
        <v>343</v>
      </c>
    </row>
    <row r="7173" spans="1:2">
      <c r="A7173">
        <v>6170003</v>
      </c>
      <c r="B7173" t="s">
        <v>344</v>
      </c>
    </row>
    <row r="7174" spans="1:2">
      <c r="A7174">
        <v>6170004</v>
      </c>
      <c r="B7174" t="s">
        <v>345</v>
      </c>
    </row>
    <row r="7175" spans="1:2">
      <c r="A7175">
        <v>6170005</v>
      </c>
      <c r="B7175" t="s">
        <v>346</v>
      </c>
    </row>
    <row r="7176" spans="1:2">
      <c r="A7176">
        <v>6170006</v>
      </c>
      <c r="B7176" t="s">
        <v>347</v>
      </c>
    </row>
    <row r="7177" spans="1:2">
      <c r="A7177">
        <v>6170811</v>
      </c>
      <c r="B7177" t="s">
        <v>348</v>
      </c>
    </row>
    <row r="7178" spans="1:2">
      <c r="A7178">
        <v>6170812</v>
      </c>
      <c r="B7178" t="s">
        <v>349</v>
      </c>
    </row>
    <row r="7179" spans="1:2">
      <c r="A7179">
        <v>6170813</v>
      </c>
      <c r="B7179" t="s">
        <v>350</v>
      </c>
    </row>
    <row r="7180" spans="1:2">
      <c r="A7180">
        <v>6170814</v>
      </c>
      <c r="B7180" t="s">
        <v>351</v>
      </c>
    </row>
    <row r="7181" spans="1:2">
      <c r="A7181">
        <v>6170815</v>
      </c>
      <c r="B7181" t="s">
        <v>352</v>
      </c>
    </row>
    <row r="7182" spans="1:2">
      <c r="A7182">
        <v>6170816</v>
      </c>
      <c r="B7182" t="s">
        <v>353</v>
      </c>
    </row>
    <row r="7183" spans="1:2">
      <c r="A7183">
        <v>6170817</v>
      </c>
      <c r="B7183" t="s">
        <v>354</v>
      </c>
    </row>
    <row r="7184" spans="1:2">
      <c r="A7184">
        <v>6170818</v>
      </c>
      <c r="B7184" t="s">
        <v>355</v>
      </c>
    </row>
    <row r="7185" spans="1:2">
      <c r="A7185">
        <v>6170821</v>
      </c>
      <c r="B7185" t="s">
        <v>356</v>
      </c>
    </row>
    <row r="7186" spans="1:2">
      <c r="A7186">
        <v>6170822</v>
      </c>
      <c r="B7186" t="s">
        <v>357</v>
      </c>
    </row>
    <row r="7187" spans="1:2">
      <c r="A7187">
        <v>6170823</v>
      </c>
      <c r="B7187" t="s">
        <v>358</v>
      </c>
    </row>
    <row r="7188" spans="1:2">
      <c r="A7188">
        <v>6170824</v>
      </c>
      <c r="B7188" t="s">
        <v>359</v>
      </c>
    </row>
    <row r="7189" spans="1:2">
      <c r="A7189">
        <v>6170825</v>
      </c>
      <c r="B7189" t="s">
        <v>360</v>
      </c>
    </row>
    <row r="7190" spans="1:2">
      <c r="A7190">
        <v>6170826</v>
      </c>
      <c r="B7190" t="s">
        <v>361</v>
      </c>
    </row>
    <row r="7191" spans="1:2">
      <c r="A7191">
        <v>6170827</v>
      </c>
      <c r="B7191" t="s">
        <v>362</v>
      </c>
    </row>
    <row r="7192" spans="1:2">
      <c r="A7192">
        <v>6170828</v>
      </c>
      <c r="B7192" t="s">
        <v>363</v>
      </c>
    </row>
    <row r="7193" spans="1:2">
      <c r="A7193">
        <v>6170831</v>
      </c>
      <c r="B7193" t="s">
        <v>364</v>
      </c>
    </row>
    <row r="7194" spans="1:2">
      <c r="A7194">
        <v>6170832</v>
      </c>
      <c r="B7194" t="s">
        <v>365</v>
      </c>
    </row>
    <row r="7195" spans="1:2">
      <c r="A7195">
        <v>6170833</v>
      </c>
      <c r="B7195" t="s">
        <v>366</v>
      </c>
    </row>
    <row r="7196" spans="1:2">
      <c r="A7196">
        <v>6170834</v>
      </c>
      <c r="B7196" t="s">
        <v>367</v>
      </c>
    </row>
    <row r="7197" spans="1:2">
      <c r="A7197">
        <v>6170835</v>
      </c>
      <c r="B7197" t="s">
        <v>368</v>
      </c>
    </row>
    <row r="7198" spans="1:2">
      <c r="A7198">
        <v>6170836</v>
      </c>
      <c r="B7198" t="s">
        <v>369</v>
      </c>
    </row>
    <row r="7199" spans="1:2">
      <c r="A7199">
        <v>6170837</v>
      </c>
      <c r="B7199" t="s">
        <v>370</v>
      </c>
    </row>
    <row r="7200" spans="1:2">
      <c r="A7200">
        <v>6170838</v>
      </c>
      <c r="B7200" t="s">
        <v>371</v>
      </c>
    </row>
    <row r="7201" spans="1:2">
      <c r="A7201">
        <v>6170841</v>
      </c>
      <c r="B7201" t="s">
        <v>372</v>
      </c>
    </row>
    <row r="7202" spans="1:2">
      <c r="A7202">
        <v>6170842</v>
      </c>
      <c r="B7202" t="s">
        <v>373</v>
      </c>
    </row>
    <row r="7203" spans="1:2">
      <c r="A7203">
        <v>6170843</v>
      </c>
      <c r="B7203" t="s">
        <v>374</v>
      </c>
    </row>
    <row r="7204" spans="1:2">
      <c r="A7204">
        <v>6170844</v>
      </c>
      <c r="B7204" t="s">
        <v>375</v>
      </c>
    </row>
    <row r="7205" spans="1:2">
      <c r="A7205">
        <v>6170845</v>
      </c>
      <c r="B7205" t="s">
        <v>376</v>
      </c>
    </row>
    <row r="7206" spans="1:2">
      <c r="A7206">
        <v>6170846</v>
      </c>
      <c r="B7206" t="s">
        <v>377</v>
      </c>
    </row>
    <row r="7207" spans="1:2">
      <c r="A7207">
        <v>6170847</v>
      </c>
      <c r="B7207" t="s">
        <v>378</v>
      </c>
    </row>
    <row r="7208" spans="1:2">
      <c r="A7208">
        <v>6170851</v>
      </c>
      <c r="B7208" t="s">
        <v>379</v>
      </c>
    </row>
    <row r="7209" spans="1:2">
      <c r="A7209">
        <v>6170852</v>
      </c>
      <c r="B7209" t="s">
        <v>380</v>
      </c>
    </row>
    <row r="7210" spans="1:2">
      <c r="A7210">
        <v>6170853</v>
      </c>
      <c r="B7210" t="s">
        <v>381</v>
      </c>
    </row>
    <row r="7211" spans="1:2">
      <c r="A7211">
        <v>6170854</v>
      </c>
      <c r="B7211" t="s">
        <v>382</v>
      </c>
    </row>
    <row r="7212" spans="1:2">
      <c r="A7212">
        <v>6170855</v>
      </c>
      <c r="B7212" t="s">
        <v>383</v>
      </c>
    </row>
    <row r="7213" spans="1:2">
      <c r="A7213">
        <v>6170856</v>
      </c>
      <c r="B7213" t="s">
        <v>384</v>
      </c>
    </row>
    <row r="7214" spans="1:2">
      <c r="A7214">
        <v>6170857</v>
      </c>
      <c r="B7214" t="s">
        <v>385</v>
      </c>
    </row>
    <row r="7215" spans="1:2">
      <c r="A7215">
        <v>6180000</v>
      </c>
      <c r="B7215" t="s">
        <v>386</v>
      </c>
    </row>
    <row r="7216" spans="1:2">
      <c r="A7216">
        <v>6180071</v>
      </c>
      <c r="B7216" t="s">
        <v>387</v>
      </c>
    </row>
    <row r="7217" spans="1:2">
      <c r="A7217">
        <v>6180081</v>
      </c>
      <c r="B7217" t="s">
        <v>388</v>
      </c>
    </row>
    <row r="7218" spans="1:2">
      <c r="A7218">
        <v>6180091</v>
      </c>
      <c r="B7218" t="s">
        <v>389</v>
      </c>
    </row>
    <row r="7219" spans="1:2">
      <c r="A7219">
        <v>6190200</v>
      </c>
      <c r="B7219" t="s">
        <v>390</v>
      </c>
    </row>
    <row r="7220" spans="1:2">
      <c r="A7220">
        <v>6190200</v>
      </c>
      <c r="B7220" t="s">
        <v>391</v>
      </c>
    </row>
    <row r="7221" spans="1:2">
      <c r="A7221">
        <v>6190201</v>
      </c>
      <c r="B7221" t="s">
        <v>392</v>
      </c>
    </row>
    <row r="7222" spans="1:2">
      <c r="A7222">
        <v>6190202</v>
      </c>
      <c r="B7222" t="s">
        <v>393</v>
      </c>
    </row>
    <row r="7223" spans="1:2">
      <c r="A7223">
        <v>6190203</v>
      </c>
      <c r="B7223" t="s">
        <v>394</v>
      </c>
    </row>
    <row r="7224" spans="1:2">
      <c r="A7224">
        <v>6190204</v>
      </c>
      <c r="B7224" t="s">
        <v>395</v>
      </c>
    </row>
    <row r="7225" spans="1:2">
      <c r="A7225">
        <v>6190205</v>
      </c>
      <c r="B7225" t="s">
        <v>396</v>
      </c>
    </row>
    <row r="7226" spans="1:2">
      <c r="A7226">
        <v>6190206</v>
      </c>
      <c r="B7226" t="s">
        <v>397</v>
      </c>
    </row>
    <row r="7227" spans="1:2">
      <c r="A7227">
        <v>6190211</v>
      </c>
      <c r="B7227" t="s">
        <v>398</v>
      </c>
    </row>
    <row r="7228" spans="1:2">
      <c r="A7228">
        <v>6190212</v>
      </c>
      <c r="B7228" t="s">
        <v>399</v>
      </c>
    </row>
    <row r="7229" spans="1:2">
      <c r="A7229">
        <v>6190213</v>
      </c>
      <c r="B7229" t="s">
        <v>400</v>
      </c>
    </row>
    <row r="7230" spans="1:2">
      <c r="A7230">
        <v>6190214</v>
      </c>
      <c r="B7230" t="s">
        <v>401</v>
      </c>
    </row>
    <row r="7231" spans="1:2">
      <c r="A7231">
        <v>6190215</v>
      </c>
      <c r="B7231" t="s">
        <v>402</v>
      </c>
    </row>
    <row r="7232" spans="1:2">
      <c r="A7232">
        <v>6190216</v>
      </c>
      <c r="B7232" t="s">
        <v>403</v>
      </c>
    </row>
    <row r="7233" spans="1:2">
      <c r="A7233">
        <v>6190217</v>
      </c>
      <c r="B7233" t="s">
        <v>404</v>
      </c>
    </row>
    <row r="7234" spans="1:2">
      <c r="A7234">
        <v>6190221</v>
      </c>
      <c r="B7234" t="s">
        <v>405</v>
      </c>
    </row>
    <row r="7235" spans="1:2">
      <c r="A7235">
        <v>6190222</v>
      </c>
      <c r="B7235" t="s">
        <v>406</v>
      </c>
    </row>
    <row r="7236" spans="1:2">
      <c r="A7236">
        <v>6190223</v>
      </c>
      <c r="B7236" t="s">
        <v>407</v>
      </c>
    </row>
    <row r="7237" spans="1:2">
      <c r="A7237">
        <v>6190224</v>
      </c>
      <c r="B7237" t="s">
        <v>408</v>
      </c>
    </row>
    <row r="7238" spans="1:2">
      <c r="A7238">
        <v>6190225</v>
      </c>
      <c r="B7238" t="s">
        <v>409</v>
      </c>
    </row>
    <row r="7239" spans="1:2">
      <c r="A7239">
        <v>6190231</v>
      </c>
      <c r="B7239" t="s">
        <v>410</v>
      </c>
    </row>
    <row r="7240" spans="1:2">
      <c r="A7240">
        <v>6190232</v>
      </c>
      <c r="B7240" t="s">
        <v>411</v>
      </c>
    </row>
    <row r="7241" spans="1:2">
      <c r="A7241">
        <v>6190233</v>
      </c>
      <c r="B7241" t="s">
        <v>412</v>
      </c>
    </row>
    <row r="7242" spans="1:2">
      <c r="A7242">
        <v>6190234</v>
      </c>
      <c r="B7242" t="s">
        <v>413</v>
      </c>
    </row>
    <row r="7243" spans="1:2">
      <c r="A7243">
        <v>6190235</v>
      </c>
      <c r="B7243" t="s">
        <v>414</v>
      </c>
    </row>
    <row r="7244" spans="1:2">
      <c r="A7244">
        <v>6190236</v>
      </c>
      <c r="B7244" t="s">
        <v>415</v>
      </c>
    </row>
    <row r="7245" spans="1:2">
      <c r="A7245">
        <v>6190237</v>
      </c>
      <c r="B7245" t="s">
        <v>416</v>
      </c>
    </row>
    <row r="7246" spans="1:2">
      <c r="A7246">
        <v>6190238</v>
      </c>
      <c r="B7246" t="s">
        <v>417</v>
      </c>
    </row>
    <row r="7247" spans="1:2">
      <c r="A7247">
        <v>6190240</v>
      </c>
      <c r="B7247" t="s">
        <v>418</v>
      </c>
    </row>
    <row r="7248" spans="1:2">
      <c r="A7248">
        <v>6190241</v>
      </c>
      <c r="B7248" t="s">
        <v>419</v>
      </c>
    </row>
    <row r="7249" spans="1:2">
      <c r="A7249">
        <v>6190242</v>
      </c>
      <c r="B7249" t="s">
        <v>420</v>
      </c>
    </row>
    <row r="7250" spans="1:2">
      <c r="A7250">
        <v>6190243</v>
      </c>
      <c r="B7250" t="s">
        <v>421</v>
      </c>
    </row>
    <row r="7251" spans="1:2">
      <c r="A7251">
        <v>6190244</v>
      </c>
      <c r="B7251" t="s">
        <v>422</v>
      </c>
    </row>
    <row r="7252" spans="1:2">
      <c r="A7252">
        <v>6190245</v>
      </c>
      <c r="B7252" t="s">
        <v>423</v>
      </c>
    </row>
    <row r="7253" spans="1:2">
      <c r="A7253">
        <v>6190246</v>
      </c>
      <c r="B7253" t="s">
        <v>424</v>
      </c>
    </row>
    <row r="7254" spans="1:2">
      <c r="A7254">
        <v>6191101</v>
      </c>
      <c r="B7254" t="s">
        <v>425</v>
      </c>
    </row>
    <row r="7255" spans="1:2">
      <c r="A7255">
        <v>6191102</v>
      </c>
      <c r="B7255" t="s">
        <v>426</v>
      </c>
    </row>
    <row r="7256" spans="1:2">
      <c r="A7256">
        <v>6191103</v>
      </c>
      <c r="B7256" t="s">
        <v>427</v>
      </c>
    </row>
    <row r="7257" spans="1:2">
      <c r="A7257">
        <v>6191104</v>
      </c>
      <c r="B7257" t="s">
        <v>428</v>
      </c>
    </row>
    <row r="7258" spans="1:2">
      <c r="A7258">
        <v>6191105</v>
      </c>
      <c r="B7258" t="s">
        <v>429</v>
      </c>
    </row>
    <row r="7259" spans="1:2">
      <c r="A7259">
        <v>6191106</v>
      </c>
      <c r="B7259" t="s">
        <v>430</v>
      </c>
    </row>
    <row r="7260" spans="1:2">
      <c r="A7260">
        <v>6191107</v>
      </c>
      <c r="B7260" t="s">
        <v>431</v>
      </c>
    </row>
    <row r="7261" spans="1:2">
      <c r="A7261">
        <v>6191111</v>
      </c>
      <c r="B7261" t="s">
        <v>432</v>
      </c>
    </row>
    <row r="7262" spans="1:2">
      <c r="A7262">
        <v>6191112</v>
      </c>
      <c r="B7262" t="s">
        <v>433</v>
      </c>
    </row>
    <row r="7263" spans="1:2">
      <c r="A7263">
        <v>6191113</v>
      </c>
      <c r="B7263" t="s">
        <v>434</v>
      </c>
    </row>
    <row r="7264" spans="1:2">
      <c r="A7264">
        <v>6191121</v>
      </c>
      <c r="B7264" t="s">
        <v>435</v>
      </c>
    </row>
    <row r="7265" spans="1:2">
      <c r="A7265">
        <v>6191122</v>
      </c>
      <c r="B7265" t="s">
        <v>436</v>
      </c>
    </row>
    <row r="7266" spans="1:2">
      <c r="A7266">
        <v>6191123</v>
      </c>
      <c r="B7266" t="s">
        <v>437</v>
      </c>
    </row>
    <row r="7267" spans="1:2">
      <c r="A7267">
        <v>6191124</v>
      </c>
      <c r="B7267" t="s">
        <v>438</v>
      </c>
    </row>
    <row r="7268" spans="1:2">
      <c r="A7268">
        <v>6191125</v>
      </c>
      <c r="B7268" t="s">
        <v>439</v>
      </c>
    </row>
    <row r="7269" spans="1:2">
      <c r="A7269">
        <v>6191126</v>
      </c>
      <c r="B7269" t="s">
        <v>440</v>
      </c>
    </row>
    <row r="7270" spans="1:2">
      <c r="A7270">
        <v>6191127</v>
      </c>
      <c r="B7270" t="s">
        <v>441</v>
      </c>
    </row>
    <row r="7271" spans="1:2">
      <c r="A7271">
        <v>6191131</v>
      </c>
      <c r="B7271" t="s">
        <v>442</v>
      </c>
    </row>
    <row r="7272" spans="1:2">
      <c r="A7272">
        <v>6191132</v>
      </c>
      <c r="B7272" t="s">
        <v>443</v>
      </c>
    </row>
    <row r="7273" spans="1:2">
      <c r="A7273">
        <v>6191133</v>
      </c>
      <c r="B7273" t="s">
        <v>444</v>
      </c>
    </row>
    <row r="7274" spans="1:2">
      <c r="A7274">
        <v>6191134</v>
      </c>
      <c r="B7274" t="s">
        <v>445</v>
      </c>
    </row>
    <row r="7275" spans="1:2">
      <c r="A7275">
        <v>6191134</v>
      </c>
      <c r="B7275" t="s">
        <v>446</v>
      </c>
    </row>
    <row r="7276" spans="1:2">
      <c r="A7276">
        <v>6191135</v>
      </c>
      <c r="B7276" t="s">
        <v>447</v>
      </c>
    </row>
    <row r="7277" spans="1:2">
      <c r="A7277">
        <v>6191136</v>
      </c>
      <c r="B7277" t="s">
        <v>448</v>
      </c>
    </row>
    <row r="7278" spans="1:2">
      <c r="A7278">
        <v>6191136</v>
      </c>
      <c r="B7278" t="s">
        <v>449</v>
      </c>
    </row>
    <row r="7279" spans="1:2">
      <c r="A7279">
        <v>6191141</v>
      </c>
      <c r="B7279" t="s">
        <v>450</v>
      </c>
    </row>
    <row r="7280" spans="1:2">
      <c r="A7280">
        <v>6191142</v>
      </c>
      <c r="B7280" t="s">
        <v>451</v>
      </c>
    </row>
    <row r="7281" spans="1:2">
      <c r="A7281">
        <v>6191143</v>
      </c>
      <c r="B7281" t="s">
        <v>452</v>
      </c>
    </row>
    <row r="7282" spans="1:2">
      <c r="A7282">
        <v>6191144</v>
      </c>
      <c r="B7282" t="s">
        <v>453</v>
      </c>
    </row>
    <row r="7283" spans="1:2">
      <c r="A7283">
        <v>6191151</v>
      </c>
      <c r="B7283" t="s">
        <v>454</v>
      </c>
    </row>
    <row r="7284" spans="1:2">
      <c r="A7284">
        <v>6191152</v>
      </c>
      <c r="B7284" t="s">
        <v>455</v>
      </c>
    </row>
    <row r="7285" spans="1:2">
      <c r="A7285">
        <v>6191153</v>
      </c>
      <c r="B7285" t="s">
        <v>456</v>
      </c>
    </row>
    <row r="7286" spans="1:2">
      <c r="A7286">
        <v>6191154</v>
      </c>
      <c r="B7286" t="s">
        <v>457</v>
      </c>
    </row>
    <row r="7287" spans="1:2">
      <c r="A7287">
        <v>6191200</v>
      </c>
      <c r="B7287" t="s">
        <v>458</v>
      </c>
    </row>
    <row r="7288" spans="1:2">
      <c r="A7288">
        <v>6191201</v>
      </c>
      <c r="B7288" t="s">
        <v>459</v>
      </c>
    </row>
    <row r="7289" spans="1:2">
      <c r="A7289">
        <v>6191202</v>
      </c>
      <c r="B7289" t="s">
        <v>460</v>
      </c>
    </row>
    <row r="7290" spans="1:2">
      <c r="A7290">
        <v>6191203</v>
      </c>
      <c r="B7290" t="s">
        <v>461</v>
      </c>
    </row>
    <row r="7291" spans="1:2">
      <c r="A7291">
        <v>6191204</v>
      </c>
      <c r="B7291" t="s">
        <v>462</v>
      </c>
    </row>
    <row r="7292" spans="1:2">
      <c r="A7292">
        <v>6191205</v>
      </c>
      <c r="B7292" t="s">
        <v>463</v>
      </c>
    </row>
    <row r="7293" spans="1:2">
      <c r="A7293">
        <v>6191211</v>
      </c>
      <c r="B7293" t="s">
        <v>464</v>
      </c>
    </row>
    <row r="7294" spans="1:2">
      <c r="A7294">
        <v>6191212</v>
      </c>
      <c r="B7294" t="s">
        <v>465</v>
      </c>
    </row>
    <row r="7295" spans="1:2">
      <c r="A7295">
        <v>6191213</v>
      </c>
      <c r="B7295" t="s">
        <v>466</v>
      </c>
    </row>
    <row r="7296" spans="1:2">
      <c r="A7296">
        <v>6191221</v>
      </c>
      <c r="B7296" t="s">
        <v>467</v>
      </c>
    </row>
    <row r="7297" spans="1:2">
      <c r="A7297">
        <v>6191222</v>
      </c>
      <c r="B7297" t="s">
        <v>468</v>
      </c>
    </row>
    <row r="7298" spans="1:2">
      <c r="A7298">
        <v>6191223</v>
      </c>
      <c r="B7298" t="s">
        <v>469</v>
      </c>
    </row>
    <row r="7299" spans="1:2">
      <c r="A7299">
        <v>6191224</v>
      </c>
      <c r="B7299" t="s">
        <v>470</v>
      </c>
    </row>
    <row r="7300" spans="1:2">
      <c r="A7300">
        <v>6191225</v>
      </c>
      <c r="B7300" t="s">
        <v>471</v>
      </c>
    </row>
    <row r="7301" spans="1:2">
      <c r="A7301">
        <v>6191226</v>
      </c>
      <c r="B7301" t="s">
        <v>472</v>
      </c>
    </row>
    <row r="7302" spans="1:2">
      <c r="A7302">
        <v>6191300</v>
      </c>
      <c r="B7302" t="s">
        <v>473</v>
      </c>
    </row>
    <row r="7303" spans="1:2">
      <c r="A7303">
        <v>6191301</v>
      </c>
      <c r="B7303" t="s">
        <v>474</v>
      </c>
    </row>
    <row r="7304" spans="1:2">
      <c r="A7304">
        <v>6191302</v>
      </c>
      <c r="B7304" t="s">
        <v>475</v>
      </c>
    </row>
    <row r="7305" spans="1:2">
      <c r="A7305">
        <v>6191303</v>
      </c>
      <c r="B7305" t="s">
        <v>476</v>
      </c>
    </row>
    <row r="7306" spans="1:2">
      <c r="A7306">
        <v>6191304</v>
      </c>
      <c r="B7306" t="s">
        <v>477</v>
      </c>
    </row>
    <row r="7307" spans="1:2">
      <c r="A7307">
        <v>6191400</v>
      </c>
      <c r="B7307" t="s">
        <v>478</v>
      </c>
    </row>
    <row r="7308" spans="1:2">
      <c r="A7308">
        <v>6191401</v>
      </c>
      <c r="B7308" t="s">
        <v>479</v>
      </c>
    </row>
    <row r="7309" spans="1:2">
      <c r="A7309">
        <v>6191402</v>
      </c>
      <c r="B7309" t="s">
        <v>480</v>
      </c>
    </row>
    <row r="7310" spans="1:2">
      <c r="A7310">
        <v>6191411</v>
      </c>
      <c r="B7310" t="s">
        <v>481</v>
      </c>
    </row>
    <row r="7311" spans="1:2">
      <c r="A7311">
        <v>6191412</v>
      </c>
      <c r="B7311" t="s">
        <v>482</v>
      </c>
    </row>
    <row r="7312" spans="1:2">
      <c r="A7312">
        <v>6191421</v>
      </c>
      <c r="B7312" t="s">
        <v>483</v>
      </c>
    </row>
    <row r="7313" spans="1:2">
      <c r="A7313">
        <v>6191422</v>
      </c>
      <c r="B7313" t="s">
        <v>484</v>
      </c>
    </row>
    <row r="7314" spans="1:2">
      <c r="A7314">
        <v>6200000</v>
      </c>
      <c r="B7314" t="s">
        <v>485</v>
      </c>
    </row>
    <row r="7315" spans="1:2">
      <c r="A7315">
        <v>6200001</v>
      </c>
      <c r="B7315" t="s">
        <v>486</v>
      </c>
    </row>
    <row r="7316" spans="1:2">
      <c r="A7316">
        <v>6200002</v>
      </c>
      <c r="B7316" t="s">
        <v>487</v>
      </c>
    </row>
    <row r="7317" spans="1:2">
      <c r="A7317">
        <v>6200003</v>
      </c>
      <c r="B7317" t="s">
        <v>488</v>
      </c>
    </row>
    <row r="7318" spans="1:2">
      <c r="A7318">
        <v>6200004</v>
      </c>
      <c r="B7318" t="s">
        <v>489</v>
      </c>
    </row>
    <row r="7319" spans="1:2">
      <c r="A7319">
        <v>6200005</v>
      </c>
      <c r="B7319" t="s">
        <v>490</v>
      </c>
    </row>
    <row r="7320" spans="1:2">
      <c r="A7320">
        <v>6200011</v>
      </c>
      <c r="B7320" t="s">
        <v>491</v>
      </c>
    </row>
    <row r="7321" spans="1:2">
      <c r="A7321">
        <v>6200012</v>
      </c>
      <c r="B7321" t="s">
        <v>492</v>
      </c>
    </row>
    <row r="7322" spans="1:2">
      <c r="A7322">
        <v>6200013</v>
      </c>
      <c r="B7322" t="s">
        <v>493</v>
      </c>
    </row>
    <row r="7323" spans="1:2">
      <c r="A7323">
        <v>6200014</v>
      </c>
      <c r="B7323" t="s">
        <v>494</v>
      </c>
    </row>
    <row r="7324" spans="1:2">
      <c r="A7324">
        <v>6200015</v>
      </c>
      <c r="B7324" t="s">
        <v>495</v>
      </c>
    </row>
    <row r="7325" spans="1:2">
      <c r="A7325">
        <v>6200016</v>
      </c>
      <c r="B7325" t="s">
        <v>496</v>
      </c>
    </row>
    <row r="7326" spans="1:2">
      <c r="A7326">
        <v>6200017</v>
      </c>
      <c r="B7326" t="s">
        <v>497</v>
      </c>
    </row>
    <row r="7327" spans="1:2">
      <c r="A7327">
        <v>6200021</v>
      </c>
      <c r="B7327" t="s">
        <v>498</v>
      </c>
    </row>
    <row r="7328" spans="1:2">
      <c r="A7328">
        <v>6200022</v>
      </c>
      <c r="B7328" t="s">
        <v>499</v>
      </c>
    </row>
    <row r="7329" spans="1:2">
      <c r="A7329">
        <v>6200023</v>
      </c>
      <c r="B7329" t="s">
        <v>500</v>
      </c>
    </row>
    <row r="7330" spans="1:2">
      <c r="A7330">
        <v>6200024</v>
      </c>
      <c r="B7330" t="s">
        <v>2652</v>
      </c>
    </row>
    <row r="7331" spans="1:2">
      <c r="A7331">
        <v>6200025</v>
      </c>
      <c r="B7331" t="s">
        <v>2653</v>
      </c>
    </row>
    <row r="7332" spans="1:2">
      <c r="A7332">
        <v>6200026</v>
      </c>
      <c r="B7332" t="s">
        <v>2654</v>
      </c>
    </row>
    <row r="7333" spans="1:2">
      <c r="A7333">
        <v>6200027</v>
      </c>
      <c r="B7333" t="s">
        <v>2655</v>
      </c>
    </row>
    <row r="7334" spans="1:2">
      <c r="A7334">
        <v>6200028</v>
      </c>
      <c r="B7334" t="s">
        <v>2656</v>
      </c>
    </row>
    <row r="7335" spans="1:2">
      <c r="A7335">
        <v>6200029</v>
      </c>
      <c r="B7335" t="s">
        <v>2657</v>
      </c>
    </row>
    <row r="7336" spans="1:2">
      <c r="A7336">
        <v>6200031</v>
      </c>
      <c r="B7336" t="s">
        <v>2658</v>
      </c>
    </row>
    <row r="7337" spans="1:2">
      <c r="A7337">
        <v>6200032</v>
      </c>
      <c r="B7337" t="s">
        <v>2659</v>
      </c>
    </row>
    <row r="7338" spans="1:2">
      <c r="A7338">
        <v>6200033</v>
      </c>
      <c r="B7338" t="s">
        <v>2660</v>
      </c>
    </row>
    <row r="7339" spans="1:2">
      <c r="A7339">
        <v>6200034</v>
      </c>
      <c r="B7339" t="s">
        <v>2661</v>
      </c>
    </row>
    <row r="7340" spans="1:2">
      <c r="A7340">
        <v>6200035</v>
      </c>
      <c r="B7340" t="s">
        <v>2662</v>
      </c>
    </row>
    <row r="7341" spans="1:2">
      <c r="A7341">
        <v>6200036</v>
      </c>
      <c r="B7341" t="s">
        <v>2663</v>
      </c>
    </row>
    <row r="7342" spans="1:2">
      <c r="A7342">
        <v>6200037</v>
      </c>
      <c r="B7342" t="s">
        <v>2664</v>
      </c>
    </row>
    <row r="7343" spans="1:2">
      <c r="A7343">
        <v>6200038</v>
      </c>
      <c r="B7343" t="s">
        <v>2665</v>
      </c>
    </row>
    <row r="7344" spans="1:2">
      <c r="A7344">
        <v>6200039</v>
      </c>
      <c r="B7344" t="s">
        <v>2666</v>
      </c>
    </row>
    <row r="7345" spans="1:2">
      <c r="A7345">
        <v>6200041</v>
      </c>
      <c r="B7345" t="s">
        <v>2667</v>
      </c>
    </row>
    <row r="7346" spans="1:2">
      <c r="A7346">
        <v>6200042</v>
      </c>
      <c r="B7346" t="s">
        <v>2668</v>
      </c>
    </row>
    <row r="7347" spans="1:2">
      <c r="A7347">
        <v>6200043</v>
      </c>
      <c r="B7347" t="s">
        <v>2669</v>
      </c>
    </row>
    <row r="7348" spans="1:2">
      <c r="A7348">
        <v>6200044</v>
      </c>
      <c r="B7348" t="s">
        <v>2670</v>
      </c>
    </row>
    <row r="7349" spans="1:2">
      <c r="A7349">
        <v>6200045</v>
      </c>
      <c r="B7349" t="s">
        <v>2671</v>
      </c>
    </row>
    <row r="7350" spans="1:2">
      <c r="A7350">
        <v>6200046</v>
      </c>
      <c r="B7350" t="s">
        <v>2672</v>
      </c>
    </row>
    <row r="7351" spans="1:2">
      <c r="A7351">
        <v>6200047</v>
      </c>
      <c r="B7351" t="s">
        <v>2673</v>
      </c>
    </row>
    <row r="7352" spans="1:2">
      <c r="A7352">
        <v>6200051</v>
      </c>
      <c r="B7352" t="s">
        <v>2674</v>
      </c>
    </row>
    <row r="7353" spans="1:2">
      <c r="A7353">
        <v>6200052</v>
      </c>
      <c r="B7353" t="s">
        <v>2675</v>
      </c>
    </row>
    <row r="7354" spans="1:2">
      <c r="A7354">
        <v>6200053</v>
      </c>
      <c r="B7354" t="s">
        <v>2676</v>
      </c>
    </row>
    <row r="7355" spans="1:2">
      <c r="A7355">
        <v>6200054</v>
      </c>
      <c r="B7355" t="s">
        <v>2677</v>
      </c>
    </row>
    <row r="7356" spans="1:2">
      <c r="A7356">
        <v>6200055</v>
      </c>
      <c r="B7356" t="s">
        <v>2678</v>
      </c>
    </row>
    <row r="7357" spans="1:2">
      <c r="A7357">
        <v>6200056</v>
      </c>
      <c r="B7357" t="s">
        <v>2679</v>
      </c>
    </row>
    <row r="7358" spans="1:2">
      <c r="A7358">
        <v>6200057</v>
      </c>
      <c r="B7358" t="s">
        <v>2680</v>
      </c>
    </row>
    <row r="7359" spans="1:2">
      <c r="A7359">
        <v>6200058</v>
      </c>
      <c r="B7359" t="s">
        <v>2681</v>
      </c>
    </row>
    <row r="7360" spans="1:2">
      <c r="A7360">
        <v>6200059</v>
      </c>
      <c r="B7360" t="s">
        <v>2682</v>
      </c>
    </row>
    <row r="7361" spans="1:2">
      <c r="A7361">
        <v>6200061</v>
      </c>
      <c r="B7361" t="s">
        <v>2683</v>
      </c>
    </row>
    <row r="7362" spans="1:2">
      <c r="A7362">
        <v>6200062</v>
      </c>
      <c r="B7362" t="s">
        <v>2684</v>
      </c>
    </row>
    <row r="7363" spans="1:2">
      <c r="A7363">
        <v>6200063</v>
      </c>
      <c r="B7363" t="s">
        <v>2685</v>
      </c>
    </row>
    <row r="7364" spans="1:2">
      <c r="A7364">
        <v>6200064</v>
      </c>
      <c r="B7364" t="s">
        <v>2686</v>
      </c>
    </row>
    <row r="7365" spans="1:2">
      <c r="A7365">
        <v>6200065</v>
      </c>
      <c r="B7365" t="s">
        <v>2687</v>
      </c>
    </row>
    <row r="7366" spans="1:2">
      <c r="A7366">
        <v>6200066</v>
      </c>
      <c r="B7366" t="s">
        <v>2688</v>
      </c>
    </row>
    <row r="7367" spans="1:2">
      <c r="A7367">
        <v>6200071</v>
      </c>
      <c r="B7367" t="s">
        <v>2689</v>
      </c>
    </row>
    <row r="7368" spans="1:2">
      <c r="A7368">
        <v>6200072</v>
      </c>
      <c r="B7368" t="s">
        <v>2690</v>
      </c>
    </row>
    <row r="7369" spans="1:2">
      <c r="A7369">
        <v>6200073</v>
      </c>
      <c r="B7369" t="s">
        <v>2691</v>
      </c>
    </row>
    <row r="7370" spans="1:2">
      <c r="A7370">
        <v>6200074</v>
      </c>
      <c r="B7370" t="s">
        <v>2692</v>
      </c>
    </row>
    <row r="7371" spans="1:2">
      <c r="A7371">
        <v>6200075</v>
      </c>
      <c r="B7371" t="s">
        <v>2693</v>
      </c>
    </row>
    <row r="7372" spans="1:2">
      <c r="A7372">
        <v>6200076</v>
      </c>
      <c r="B7372" t="s">
        <v>2694</v>
      </c>
    </row>
    <row r="7373" spans="1:2">
      <c r="A7373">
        <v>6200077</v>
      </c>
      <c r="B7373" t="s">
        <v>2695</v>
      </c>
    </row>
    <row r="7374" spans="1:2">
      <c r="A7374">
        <v>6200078</v>
      </c>
      <c r="B7374" t="s">
        <v>2696</v>
      </c>
    </row>
    <row r="7375" spans="1:2">
      <c r="A7375">
        <v>6200201</v>
      </c>
      <c r="B7375" t="s">
        <v>2697</v>
      </c>
    </row>
    <row r="7376" spans="1:2">
      <c r="A7376">
        <v>6200211</v>
      </c>
      <c r="B7376" t="s">
        <v>2698</v>
      </c>
    </row>
    <row r="7377" spans="1:2">
      <c r="A7377">
        <v>6200212</v>
      </c>
      <c r="B7377" t="s">
        <v>2699</v>
      </c>
    </row>
    <row r="7378" spans="1:2">
      <c r="A7378">
        <v>6200213</v>
      </c>
      <c r="B7378" t="s">
        <v>2700</v>
      </c>
    </row>
    <row r="7379" spans="1:2">
      <c r="A7379">
        <v>6200214</v>
      </c>
      <c r="B7379" t="s">
        <v>2701</v>
      </c>
    </row>
    <row r="7380" spans="1:2">
      <c r="A7380">
        <v>6200221</v>
      </c>
      <c r="B7380" t="s">
        <v>2702</v>
      </c>
    </row>
    <row r="7381" spans="1:2">
      <c r="A7381">
        <v>6200301</v>
      </c>
      <c r="B7381" t="s">
        <v>2703</v>
      </c>
    </row>
    <row r="7382" spans="1:2">
      <c r="A7382">
        <v>6200302</v>
      </c>
      <c r="B7382" t="s">
        <v>2704</v>
      </c>
    </row>
    <row r="7383" spans="1:2">
      <c r="A7383">
        <v>6200303</v>
      </c>
      <c r="B7383" t="s">
        <v>2705</v>
      </c>
    </row>
    <row r="7384" spans="1:2">
      <c r="A7384">
        <v>6200304</v>
      </c>
      <c r="B7384" t="s">
        <v>2706</v>
      </c>
    </row>
    <row r="7385" spans="1:2">
      <c r="A7385">
        <v>6200305</v>
      </c>
      <c r="B7385" t="s">
        <v>2707</v>
      </c>
    </row>
    <row r="7386" spans="1:2">
      <c r="A7386">
        <v>6200311</v>
      </c>
      <c r="B7386" t="s">
        <v>2708</v>
      </c>
    </row>
    <row r="7387" spans="1:2">
      <c r="A7387">
        <v>6200312</v>
      </c>
      <c r="B7387" t="s">
        <v>2709</v>
      </c>
    </row>
    <row r="7388" spans="1:2">
      <c r="A7388">
        <v>6200313</v>
      </c>
      <c r="B7388" t="s">
        <v>2710</v>
      </c>
    </row>
    <row r="7389" spans="1:2">
      <c r="A7389">
        <v>6200314</v>
      </c>
      <c r="B7389" t="s">
        <v>2711</v>
      </c>
    </row>
    <row r="7390" spans="1:2">
      <c r="A7390">
        <v>6200321</v>
      </c>
      <c r="B7390" t="s">
        <v>2712</v>
      </c>
    </row>
    <row r="7391" spans="1:2">
      <c r="A7391">
        <v>6200322</v>
      </c>
      <c r="B7391" t="s">
        <v>2713</v>
      </c>
    </row>
    <row r="7392" spans="1:2">
      <c r="A7392">
        <v>6200323</v>
      </c>
      <c r="B7392" t="s">
        <v>2714</v>
      </c>
    </row>
    <row r="7393" spans="1:2">
      <c r="A7393">
        <v>6200324</v>
      </c>
      <c r="B7393" t="s">
        <v>2715</v>
      </c>
    </row>
    <row r="7394" spans="1:2">
      <c r="A7394">
        <v>6200325</v>
      </c>
      <c r="B7394" t="s">
        <v>2716</v>
      </c>
    </row>
    <row r="7395" spans="1:2">
      <c r="A7395">
        <v>6200326</v>
      </c>
      <c r="B7395" t="s">
        <v>2717</v>
      </c>
    </row>
    <row r="7396" spans="1:2">
      <c r="A7396">
        <v>6200327</v>
      </c>
      <c r="B7396" t="s">
        <v>2718</v>
      </c>
    </row>
    <row r="7397" spans="1:2">
      <c r="A7397">
        <v>6200331</v>
      </c>
      <c r="B7397" t="s">
        <v>2719</v>
      </c>
    </row>
    <row r="7398" spans="1:2">
      <c r="A7398">
        <v>6200332</v>
      </c>
      <c r="B7398" t="s">
        <v>2720</v>
      </c>
    </row>
    <row r="7399" spans="1:2">
      <c r="A7399">
        <v>6200333</v>
      </c>
      <c r="B7399" t="s">
        <v>2721</v>
      </c>
    </row>
    <row r="7400" spans="1:2">
      <c r="A7400">
        <v>6200334</v>
      </c>
      <c r="B7400" t="s">
        <v>2722</v>
      </c>
    </row>
    <row r="7401" spans="1:2">
      <c r="A7401">
        <v>6200341</v>
      </c>
      <c r="B7401" t="s">
        <v>2723</v>
      </c>
    </row>
    <row r="7402" spans="1:2">
      <c r="A7402">
        <v>6200342</v>
      </c>
      <c r="B7402" t="s">
        <v>2724</v>
      </c>
    </row>
    <row r="7403" spans="1:2">
      <c r="A7403">
        <v>6200351</v>
      </c>
      <c r="B7403" t="s">
        <v>2725</v>
      </c>
    </row>
    <row r="7404" spans="1:2">
      <c r="A7404">
        <v>6200352</v>
      </c>
      <c r="B7404" t="s">
        <v>2726</v>
      </c>
    </row>
    <row r="7405" spans="1:2">
      <c r="A7405">
        <v>6200353</v>
      </c>
      <c r="B7405" t="s">
        <v>2727</v>
      </c>
    </row>
    <row r="7406" spans="1:2">
      <c r="A7406">
        <v>6200354</v>
      </c>
      <c r="B7406" t="s">
        <v>2728</v>
      </c>
    </row>
    <row r="7407" spans="1:2">
      <c r="A7407">
        <v>6200355</v>
      </c>
      <c r="B7407" t="s">
        <v>2729</v>
      </c>
    </row>
    <row r="7408" spans="1:2">
      <c r="A7408">
        <v>6200356</v>
      </c>
      <c r="B7408" t="s">
        <v>2730</v>
      </c>
    </row>
    <row r="7409" spans="1:2">
      <c r="A7409">
        <v>6200801</v>
      </c>
      <c r="B7409" t="s">
        <v>2731</v>
      </c>
    </row>
    <row r="7410" spans="1:2">
      <c r="A7410">
        <v>6200802</v>
      </c>
      <c r="B7410" t="s">
        <v>2732</v>
      </c>
    </row>
    <row r="7411" spans="1:2">
      <c r="A7411">
        <v>6200803</v>
      </c>
      <c r="B7411" t="s">
        <v>2733</v>
      </c>
    </row>
    <row r="7412" spans="1:2">
      <c r="A7412">
        <v>6200804</v>
      </c>
      <c r="B7412" t="s">
        <v>2734</v>
      </c>
    </row>
    <row r="7413" spans="1:2">
      <c r="A7413">
        <v>6200805</v>
      </c>
      <c r="B7413" t="s">
        <v>2735</v>
      </c>
    </row>
    <row r="7414" spans="1:2">
      <c r="A7414">
        <v>6200806</v>
      </c>
      <c r="B7414" t="s">
        <v>2736</v>
      </c>
    </row>
    <row r="7415" spans="1:2">
      <c r="A7415">
        <v>6200807</v>
      </c>
      <c r="B7415" t="s">
        <v>2737</v>
      </c>
    </row>
    <row r="7416" spans="1:2">
      <c r="A7416">
        <v>6200808</v>
      </c>
      <c r="B7416" t="s">
        <v>2738</v>
      </c>
    </row>
    <row r="7417" spans="1:2">
      <c r="A7417">
        <v>6200811</v>
      </c>
      <c r="B7417" t="s">
        <v>2739</v>
      </c>
    </row>
    <row r="7418" spans="1:2">
      <c r="A7418">
        <v>6200812</v>
      </c>
      <c r="B7418" t="s">
        <v>2740</v>
      </c>
    </row>
    <row r="7419" spans="1:2">
      <c r="A7419">
        <v>6200813</v>
      </c>
      <c r="B7419" t="s">
        <v>2741</v>
      </c>
    </row>
    <row r="7420" spans="1:2">
      <c r="A7420">
        <v>6200814</v>
      </c>
      <c r="B7420" t="s">
        <v>2742</v>
      </c>
    </row>
    <row r="7421" spans="1:2">
      <c r="A7421">
        <v>6200815</v>
      </c>
      <c r="B7421" t="s">
        <v>2743</v>
      </c>
    </row>
    <row r="7422" spans="1:2">
      <c r="A7422">
        <v>6200816</v>
      </c>
      <c r="B7422" t="s">
        <v>2744</v>
      </c>
    </row>
    <row r="7423" spans="1:2">
      <c r="A7423">
        <v>6200817</v>
      </c>
      <c r="B7423" t="s">
        <v>2745</v>
      </c>
    </row>
    <row r="7424" spans="1:2">
      <c r="A7424">
        <v>6200821</v>
      </c>
      <c r="B7424" t="s">
        <v>2746</v>
      </c>
    </row>
    <row r="7425" spans="1:2">
      <c r="A7425">
        <v>6200822</v>
      </c>
      <c r="B7425" t="s">
        <v>2747</v>
      </c>
    </row>
    <row r="7426" spans="1:2">
      <c r="A7426">
        <v>6200823</v>
      </c>
      <c r="B7426" t="s">
        <v>2748</v>
      </c>
    </row>
    <row r="7427" spans="1:2">
      <c r="A7427">
        <v>6200824</v>
      </c>
      <c r="B7427" t="s">
        <v>2749</v>
      </c>
    </row>
    <row r="7428" spans="1:2">
      <c r="A7428">
        <v>6200825</v>
      </c>
      <c r="B7428" t="s">
        <v>2750</v>
      </c>
    </row>
    <row r="7429" spans="1:2">
      <c r="A7429">
        <v>6200826</v>
      </c>
      <c r="B7429" t="s">
        <v>2751</v>
      </c>
    </row>
    <row r="7430" spans="1:2">
      <c r="A7430">
        <v>6200827</v>
      </c>
      <c r="B7430" t="s">
        <v>2752</v>
      </c>
    </row>
    <row r="7431" spans="1:2">
      <c r="A7431">
        <v>6200828</v>
      </c>
      <c r="B7431" t="s">
        <v>2753</v>
      </c>
    </row>
    <row r="7432" spans="1:2">
      <c r="A7432">
        <v>6200831</v>
      </c>
      <c r="B7432" t="s">
        <v>2754</v>
      </c>
    </row>
    <row r="7433" spans="1:2">
      <c r="A7433">
        <v>6200832</v>
      </c>
      <c r="B7433" t="s">
        <v>2755</v>
      </c>
    </row>
    <row r="7434" spans="1:2">
      <c r="A7434">
        <v>6200833</v>
      </c>
      <c r="B7434" t="s">
        <v>2756</v>
      </c>
    </row>
    <row r="7435" spans="1:2">
      <c r="A7435">
        <v>6200834</v>
      </c>
      <c r="B7435" t="s">
        <v>2757</v>
      </c>
    </row>
    <row r="7436" spans="1:2">
      <c r="A7436">
        <v>6200835</v>
      </c>
      <c r="B7436" t="s">
        <v>2758</v>
      </c>
    </row>
    <row r="7437" spans="1:2">
      <c r="A7437">
        <v>6200836</v>
      </c>
      <c r="B7437" t="s">
        <v>2759</v>
      </c>
    </row>
    <row r="7438" spans="1:2">
      <c r="A7438">
        <v>6200837</v>
      </c>
      <c r="B7438" t="s">
        <v>2760</v>
      </c>
    </row>
    <row r="7439" spans="1:2">
      <c r="A7439">
        <v>6200838</v>
      </c>
      <c r="B7439" t="s">
        <v>2761</v>
      </c>
    </row>
    <row r="7440" spans="1:2">
      <c r="A7440">
        <v>6200839</v>
      </c>
      <c r="B7440" t="s">
        <v>2762</v>
      </c>
    </row>
    <row r="7441" spans="1:2">
      <c r="A7441">
        <v>6200841</v>
      </c>
      <c r="B7441" t="s">
        <v>2763</v>
      </c>
    </row>
    <row r="7442" spans="1:2">
      <c r="A7442">
        <v>6200842</v>
      </c>
      <c r="B7442" t="s">
        <v>2764</v>
      </c>
    </row>
    <row r="7443" spans="1:2">
      <c r="A7443">
        <v>6200843</v>
      </c>
      <c r="B7443" t="s">
        <v>2765</v>
      </c>
    </row>
    <row r="7444" spans="1:2">
      <c r="A7444">
        <v>6200844</v>
      </c>
      <c r="B7444" t="s">
        <v>2766</v>
      </c>
    </row>
    <row r="7445" spans="1:2">
      <c r="A7445">
        <v>6200845</v>
      </c>
      <c r="B7445" t="s">
        <v>2767</v>
      </c>
    </row>
    <row r="7446" spans="1:2">
      <c r="A7446">
        <v>6200846</v>
      </c>
      <c r="B7446" t="s">
        <v>2768</v>
      </c>
    </row>
    <row r="7447" spans="1:2">
      <c r="A7447">
        <v>6200847</v>
      </c>
      <c r="B7447" t="s">
        <v>2769</v>
      </c>
    </row>
    <row r="7448" spans="1:2">
      <c r="A7448">
        <v>6200848</v>
      </c>
      <c r="B7448" t="s">
        <v>2770</v>
      </c>
    </row>
    <row r="7449" spans="1:2">
      <c r="A7449">
        <v>6200849</v>
      </c>
      <c r="B7449" t="s">
        <v>2771</v>
      </c>
    </row>
    <row r="7450" spans="1:2">
      <c r="A7450">
        <v>6200851</v>
      </c>
      <c r="B7450" t="s">
        <v>2772</v>
      </c>
    </row>
    <row r="7451" spans="1:2">
      <c r="A7451">
        <v>6200852</v>
      </c>
      <c r="B7451" t="s">
        <v>2773</v>
      </c>
    </row>
    <row r="7452" spans="1:2">
      <c r="A7452">
        <v>6200853</v>
      </c>
      <c r="B7452" t="s">
        <v>2774</v>
      </c>
    </row>
    <row r="7453" spans="1:2">
      <c r="A7453">
        <v>6200854</v>
      </c>
      <c r="B7453" t="s">
        <v>2775</v>
      </c>
    </row>
    <row r="7454" spans="1:2">
      <c r="A7454">
        <v>6200855</v>
      </c>
      <c r="B7454" t="s">
        <v>8313</v>
      </c>
    </row>
    <row r="7455" spans="1:2">
      <c r="A7455">
        <v>6200856</v>
      </c>
      <c r="B7455" t="s">
        <v>8314</v>
      </c>
    </row>
    <row r="7456" spans="1:2">
      <c r="A7456">
        <v>6200857</v>
      </c>
      <c r="B7456" t="s">
        <v>2776</v>
      </c>
    </row>
    <row r="7457" spans="1:2">
      <c r="A7457">
        <v>6200858</v>
      </c>
      <c r="B7457" t="s">
        <v>2777</v>
      </c>
    </row>
    <row r="7458" spans="1:2">
      <c r="A7458">
        <v>6200859</v>
      </c>
      <c r="B7458" t="s">
        <v>2778</v>
      </c>
    </row>
    <row r="7459" spans="1:2">
      <c r="A7459">
        <v>6200861</v>
      </c>
      <c r="B7459" t="s">
        <v>2779</v>
      </c>
    </row>
    <row r="7460" spans="1:2">
      <c r="A7460">
        <v>6200862</v>
      </c>
      <c r="B7460" t="s">
        <v>2780</v>
      </c>
    </row>
    <row r="7461" spans="1:2">
      <c r="A7461">
        <v>6200863</v>
      </c>
      <c r="B7461" t="s">
        <v>2781</v>
      </c>
    </row>
    <row r="7462" spans="1:2">
      <c r="A7462">
        <v>6200864</v>
      </c>
      <c r="B7462" t="s">
        <v>2782</v>
      </c>
    </row>
    <row r="7463" spans="1:2">
      <c r="A7463">
        <v>6200865</v>
      </c>
      <c r="B7463" t="s">
        <v>2783</v>
      </c>
    </row>
    <row r="7464" spans="1:2">
      <c r="A7464">
        <v>6200866</v>
      </c>
      <c r="B7464" t="s">
        <v>2784</v>
      </c>
    </row>
    <row r="7465" spans="1:2">
      <c r="A7465">
        <v>6200867</v>
      </c>
      <c r="B7465" t="s">
        <v>2785</v>
      </c>
    </row>
    <row r="7466" spans="1:2">
      <c r="A7466">
        <v>6200871</v>
      </c>
      <c r="B7466" t="s">
        <v>2786</v>
      </c>
    </row>
    <row r="7467" spans="1:2">
      <c r="A7467">
        <v>6200872</v>
      </c>
      <c r="B7467" t="s">
        <v>2787</v>
      </c>
    </row>
    <row r="7468" spans="1:2">
      <c r="A7468">
        <v>6200873</v>
      </c>
      <c r="B7468" t="s">
        <v>2788</v>
      </c>
    </row>
    <row r="7469" spans="1:2">
      <c r="A7469">
        <v>6200874</v>
      </c>
      <c r="B7469" t="s">
        <v>2789</v>
      </c>
    </row>
    <row r="7470" spans="1:2">
      <c r="A7470">
        <v>6200875</v>
      </c>
      <c r="B7470" t="s">
        <v>2790</v>
      </c>
    </row>
    <row r="7471" spans="1:2">
      <c r="A7471">
        <v>6200876</v>
      </c>
      <c r="B7471" t="s">
        <v>2791</v>
      </c>
    </row>
    <row r="7472" spans="1:2">
      <c r="A7472">
        <v>6200877</v>
      </c>
      <c r="B7472" t="s">
        <v>2792</v>
      </c>
    </row>
    <row r="7473" spans="1:2">
      <c r="A7473">
        <v>6200878</v>
      </c>
      <c r="B7473" t="s">
        <v>2793</v>
      </c>
    </row>
    <row r="7474" spans="1:2">
      <c r="A7474">
        <v>6200879</v>
      </c>
      <c r="B7474" t="s">
        <v>2794</v>
      </c>
    </row>
    <row r="7475" spans="1:2">
      <c r="A7475">
        <v>6200881</v>
      </c>
      <c r="B7475" t="s">
        <v>2795</v>
      </c>
    </row>
    <row r="7476" spans="1:2">
      <c r="A7476">
        <v>6200882</v>
      </c>
      <c r="B7476" t="s">
        <v>2796</v>
      </c>
    </row>
    <row r="7477" spans="1:2">
      <c r="A7477">
        <v>6200883</v>
      </c>
      <c r="B7477" t="s">
        <v>2797</v>
      </c>
    </row>
    <row r="7478" spans="1:2">
      <c r="A7478">
        <v>6200884</v>
      </c>
      <c r="B7478" t="s">
        <v>2798</v>
      </c>
    </row>
    <row r="7479" spans="1:2">
      <c r="A7479">
        <v>6200885</v>
      </c>
      <c r="B7479" t="s">
        <v>2799</v>
      </c>
    </row>
    <row r="7480" spans="1:2">
      <c r="A7480">
        <v>6200886</v>
      </c>
      <c r="B7480" t="s">
        <v>2800</v>
      </c>
    </row>
    <row r="7481" spans="1:2">
      <c r="A7481">
        <v>6200887</v>
      </c>
      <c r="B7481" t="s">
        <v>2801</v>
      </c>
    </row>
    <row r="7482" spans="1:2">
      <c r="A7482">
        <v>6200888</v>
      </c>
      <c r="B7482" t="s">
        <v>2802</v>
      </c>
    </row>
    <row r="7483" spans="1:2">
      <c r="A7483">
        <v>6200891</v>
      </c>
      <c r="B7483" t="s">
        <v>2803</v>
      </c>
    </row>
    <row r="7484" spans="1:2">
      <c r="A7484">
        <v>6200892</v>
      </c>
      <c r="B7484" t="s">
        <v>2804</v>
      </c>
    </row>
    <row r="7485" spans="1:2">
      <c r="A7485">
        <v>6200893</v>
      </c>
      <c r="B7485" t="s">
        <v>2805</v>
      </c>
    </row>
    <row r="7486" spans="1:2">
      <c r="A7486">
        <v>6200894</v>
      </c>
      <c r="B7486" t="s">
        <v>2806</v>
      </c>
    </row>
    <row r="7487" spans="1:2">
      <c r="A7487">
        <v>6200895</v>
      </c>
      <c r="B7487" t="s">
        <v>2807</v>
      </c>
    </row>
    <row r="7488" spans="1:2">
      <c r="A7488">
        <v>6200901</v>
      </c>
      <c r="B7488" t="s">
        <v>2808</v>
      </c>
    </row>
    <row r="7489" spans="1:2">
      <c r="A7489">
        <v>6200902</v>
      </c>
      <c r="B7489" t="s">
        <v>2809</v>
      </c>
    </row>
    <row r="7490" spans="1:2">
      <c r="A7490">
        <v>6200903</v>
      </c>
      <c r="B7490" t="s">
        <v>2810</v>
      </c>
    </row>
    <row r="7491" spans="1:2">
      <c r="A7491">
        <v>6200904</v>
      </c>
      <c r="B7491" t="s">
        <v>2811</v>
      </c>
    </row>
    <row r="7492" spans="1:2">
      <c r="A7492">
        <v>6200905</v>
      </c>
      <c r="B7492" t="s">
        <v>2812</v>
      </c>
    </row>
    <row r="7493" spans="1:2">
      <c r="A7493">
        <v>6200906</v>
      </c>
      <c r="B7493" t="s">
        <v>2813</v>
      </c>
    </row>
    <row r="7494" spans="1:2">
      <c r="A7494">
        <v>6200907</v>
      </c>
      <c r="B7494" t="s">
        <v>2814</v>
      </c>
    </row>
    <row r="7495" spans="1:2">
      <c r="A7495">
        <v>6200908</v>
      </c>
      <c r="B7495" t="s">
        <v>2815</v>
      </c>
    </row>
    <row r="7496" spans="1:2">
      <c r="A7496">
        <v>6200909</v>
      </c>
      <c r="B7496" t="s">
        <v>2816</v>
      </c>
    </row>
    <row r="7497" spans="1:2">
      <c r="A7497">
        <v>6200911</v>
      </c>
      <c r="B7497" t="s">
        <v>2817</v>
      </c>
    </row>
    <row r="7498" spans="1:2">
      <c r="A7498">
        <v>6200912</v>
      </c>
      <c r="B7498" t="s">
        <v>2818</v>
      </c>
    </row>
    <row r="7499" spans="1:2">
      <c r="A7499">
        <v>6200913</v>
      </c>
      <c r="B7499" t="s">
        <v>2819</v>
      </c>
    </row>
    <row r="7500" spans="1:2">
      <c r="A7500">
        <v>6200914</v>
      </c>
      <c r="B7500" t="s">
        <v>2820</v>
      </c>
    </row>
    <row r="7501" spans="1:2">
      <c r="A7501">
        <v>6200915</v>
      </c>
      <c r="B7501" t="s">
        <v>2821</v>
      </c>
    </row>
    <row r="7502" spans="1:2">
      <c r="A7502">
        <v>6200916</v>
      </c>
      <c r="B7502" t="s">
        <v>2822</v>
      </c>
    </row>
    <row r="7503" spans="1:2">
      <c r="A7503">
        <v>6200917</v>
      </c>
      <c r="B7503" t="s">
        <v>2823</v>
      </c>
    </row>
    <row r="7504" spans="1:2">
      <c r="A7504">
        <v>6200918</v>
      </c>
      <c r="B7504" t="s">
        <v>2824</v>
      </c>
    </row>
    <row r="7505" spans="1:2">
      <c r="A7505">
        <v>6200920</v>
      </c>
      <c r="B7505" t="s">
        <v>2825</v>
      </c>
    </row>
    <row r="7506" spans="1:2">
      <c r="A7506">
        <v>6200921</v>
      </c>
      <c r="B7506" t="s">
        <v>2826</v>
      </c>
    </row>
    <row r="7507" spans="1:2">
      <c r="A7507">
        <v>6200922</v>
      </c>
      <c r="B7507" t="s">
        <v>2827</v>
      </c>
    </row>
    <row r="7508" spans="1:2">
      <c r="A7508">
        <v>6200923</v>
      </c>
      <c r="B7508" t="s">
        <v>2828</v>
      </c>
    </row>
    <row r="7509" spans="1:2">
      <c r="A7509">
        <v>6200924</v>
      </c>
      <c r="B7509" t="s">
        <v>2829</v>
      </c>
    </row>
    <row r="7510" spans="1:2">
      <c r="A7510">
        <v>6200925</v>
      </c>
      <c r="B7510" t="s">
        <v>2830</v>
      </c>
    </row>
    <row r="7511" spans="1:2">
      <c r="A7511">
        <v>6200926</v>
      </c>
      <c r="B7511" t="s">
        <v>2831</v>
      </c>
    </row>
    <row r="7512" spans="1:2">
      <c r="A7512">
        <v>6200927</v>
      </c>
      <c r="B7512" t="s">
        <v>2832</v>
      </c>
    </row>
    <row r="7513" spans="1:2">
      <c r="A7513">
        <v>6200928</v>
      </c>
      <c r="B7513" t="s">
        <v>2833</v>
      </c>
    </row>
    <row r="7514" spans="1:2">
      <c r="A7514">
        <v>6200931</v>
      </c>
      <c r="B7514" t="s">
        <v>2834</v>
      </c>
    </row>
    <row r="7515" spans="1:2">
      <c r="A7515">
        <v>6200932</v>
      </c>
      <c r="B7515" t="s">
        <v>2835</v>
      </c>
    </row>
    <row r="7516" spans="1:2">
      <c r="A7516">
        <v>6200933</v>
      </c>
      <c r="B7516" t="s">
        <v>2836</v>
      </c>
    </row>
    <row r="7517" spans="1:2">
      <c r="A7517">
        <v>6200934</v>
      </c>
      <c r="B7517" t="s">
        <v>2837</v>
      </c>
    </row>
    <row r="7518" spans="1:2">
      <c r="A7518">
        <v>6200935</v>
      </c>
      <c r="B7518" t="s">
        <v>2838</v>
      </c>
    </row>
    <row r="7519" spans="1:2">
      <c r="A7519">
        <v>6200936</v>
      </c>
      <c r="B7519" t="s">
        <v>2839</v>
      </c>
    </row>
    <row r="7520" spans="1:2">
      <c r="A7520">
        <v>6200937</v>
      </c>
      <c r="B7520" t="s">
        <v>2840</v>
      </c>
    </row>
    <row r="7521" spans="1:2">
      <c r="A7521">
        <v>6200938</v>
      </c>
      <c r="B7521" t="s">
        <v>2841</v>
      </c>
    </row>
    <row r="7522" spans="1:2">
      <c r="A7522">
        <v>6200939</v>
      </c>
      <c r="B7522" t="s">
        <v>2842</v>
      </c>
    </row>
    <row r="7523" spans="1:2">
      <c r="A7523">
        <v>6200940</v>
      </c>
      <c r="B7523" t="s">
        <v>2843</v>
      </c>
    </row>
    <row r="7524" spans="1:2">
      <c r="A7524">
        <v>6200943</v>
      </c>
      <c r="B7524" t="s">
        <v>2844</v>
      </c>
    </row>
    <row r="7525" spans="1:2">
      <c r="A7525">
        <v>6200944</v>
      </c>
      <c r="B7525" t="s">
        <v>2845</v>
      </c>
    </row>
    <row r="7526" spans="1:2">
      <c r="A7526">
        <v>6200945</v>
      </c>
      <c r="B7526" t="s">
        <v>2846</v>
      </c>
    </row>
    <row r="7527" spans="1:2">
      <c r="A7527">
        <v>6200946</v>
      </c>
      <c r="B7527" t="s">
        <v>2847</v>
      </c>
    </row>
    <row r="7528" spans="1:2">
      <c r="A7528">
        <v>6200947</v>
      </c>
      <c r="B7528" t="s">
        <v>2848</v>
      </c>
    </row>
    <row r="7529" spans="1:2">
      <c r="A7529">
        <v>6200948</v>
      </c>
      <c r="B7529" t="s">
        <v>2849</v>
      </c>
    </row>
    <row r="7530" spans="1:2">
      <c r="A7530">
        <v>6200949</v>
      </c>
      <c r="B7530" t="s">
        <v>2850</v>
      </c>
    </row>
    <row r="7531" spans="1:2">
      <c r="A7531">
        <v>6200951</v>
      </c>
      <c r="B7531" t="s">
        <v>2851</v>
      </c>
    </row>
    <row r="7532" spans="1:2">
      <c r="A7532">
        <v>6200952</v>
      </c>
      <c r="B7532" t="s">
        <v>2852</v>
      </c>
    </row>
    <row r="7533" spans="1:2">
      <c r="A7533">
        <v>6200953</v>
      </c>
      <c r="B7533" t="s">
        <v>2853</v>
      </c>
    </row>
    <row r="7534" spans="1:2">
      <c r="A7534">
        <v>6200954</v>
      </c>
      <c r="B7534" t="s">
        <v>2854</v>
      </c>
    </row>
    <row r="7535" spans="1:2">
      <c r="A7535">
        <v>6200955</v>
      </c>
      <c r="B7535" t="s">
        <v>2855</v>
      </c>
    </row>
    <row r="7536" spans="1:2">
      <c r="A7536">
        <v>6200956</v>
      </c>
      <c r="B7536" t="s">
        <v>2856</v>
      </c>
    </row>
    <row r="7537" spans="1:2">
      <c r="A7537">
        <v>6200957</v>
      </c>
      <c r="B7537" t="s">
        <v>2857</v>
      </c>
    </row>
    <row r="7538" spans="1:2">
      <c r="A7538">
        <v>6200958</v>
      </c>
      <c r="B7538" t="s">
        <v>2858</v>
      </c>
    </row>
    <row r="7539" spans="1:2">
      <c r="A7539">
        <v>6200961</v>
      </c>
      <c r="B7539" t="s">
        <v>2859</v>
      </c>
    </row>
    <row r="7540" spans="1:2">
      <c r="A7540">
        <v>6200962</v>
      </c>
      <c r="B7540" t="s">
        <v>2860</v>
      </c>
    </row>
    <row r="7541" spans="1:2">
      <c r="A7541">
        <v>6200963</v>
      </c>
      <c r="B7541" t="s">
        <v>2861</v>
      </c>
    </row>
    <row r="7542" spans="1:2">
      <c r="A7542">
        <v>6200964</v>
      </c>
      <c r="B7542" t="s">
        <v>2862</v>
      </c>
    </row>
    <row r="7543" spans="1:2">
      <c r="A7543">
        <v>6200965</v>
      </c>
      <c r="B7543" t="s">
        <v>2863</v>
      </c>
    </row>
    <row r="7544" spans="1:2">
      <c r="A7544">
        <v>6200966</v>
      </c>
      <c r="B7544" t="s">
        <v>2864</v>
      </c>
    </row>
    <row r="7545" spans="1:2">
      <c r="A7545">
        <v>6200967</v>
      </c>
      <c r="B7545" t="s">
        <v>2865</v>
      </c>
    </row>
    <row r="7546" spans="1:2">
      <c r="A7546">
        <v>6200968</v>
      </c>
      <c r="B7546" t="s">
        <v>2866</v>
      </c>
    </row>
    <row r="7547" spans="1:2">
      <c r="A7547">
        <v>6200969</v>
      </c>
      <c r="B7547" t="s">
        <v>2867</v>
      </c>
    </row>
    <row r="7548" spans="1:2">
      <c r="A7548">
        <v>6200971</v>
      </c>
      <c r="B7548" t="s">
        <v>2868</v>
      </c>
    </row>
    <row r="7549" spans="1:2">
      <c r="A7549">
        <v>6200972</v>
      </c>
      <c r="B7549" t="s">
        <v>2869</v>
      </c>
    </row>
    <row r="7550" spans="1:2">
      <c r="A7550">
        <v>6200973</v>
      </c>
      <c r="B7550" t="s">
        <v>2870</v>
      </c>
    </row>
    <row r="7551" spans="1:2">
      <c r="A7551">
        <v>6200974</v>
      </c>
      <c r="B7551" t="s">
        <v>2871</v>
      </c>
    </row>
    <row r="7552" spans="1:2">
      <c r="A7552">
        <v>6200981</v>
      </c>
      <c r="B7552" t="s">
        <v>2872</v>
      </c>
    </row>
    <row r="7553" spans="1:2">
      <c r="A7553">
        <v>6200982</v>
      </c>
      <c r="B7553" t="s">
        <v>2873</v>
      </c>
    </row>
    <row r="7554" spans="1:2">
      <c r="A7554">
        <v>6200983</v>
      </c>
      <c r="B7554" t="s">
        <v>2874</v>
      </c>
    </row>
    <row r="7555" spans="1:2">
      <c r="A7555">
        <v>6200984</v>
      </c>
      <c r="B7555" t="s">
        <v>2875</v>
      </c>
    </row>
    <row r="7556" spans="1:2">
      <c r="A7556">
        <v>6200985</v>
      </c>
      <c r="B7556" t="s">
        <v>2876</v>
      </c>
    </row>
    <row r="7557" spans="1:2">
      <c r="A7557">
        <v>6200986</v>
      </c>
      <c r="B7557" t="s">
        <v>2877</v>
      </c>
    </row>
    <row r="7558" spans="1:2">
      <c r="A7558">
        <v>6200987</v>
      </c>
      <c r="B7558" t="s">
        <v>2878</v>
      </c>
    </row>
    <row r="7559" spans="1:2">
      <c r="A7559">
        <v>6200988</v>
      </c>
      <c r="B7559" t="s">
        <v>2879</v>
      </c>
    </row>
    <row r="7560" spans="1:2">
      <c r="A7560">
        <v>6200989</v>
      </c>
      <c r="B7560" t="s">
        <v>2880</v>
      </c>
    </row>
    <row r="7561" spans="1:2">
      <c r="A7561">
        <v>6201301</v>
      </c>
      <c r="B7561" t="s">
        <v>2881</v>
      </c>
    </row>
    <row r="7562" spans="1:2">
      <c r="A7562">
        <v>6201302</v>
      </c>
      <c r="B7562" t="s">
        <v>2882</v>
      </c>
    </row>
    <row r="7563" spans="1:2">
      <c r="A7563">
        <v>6201311</v>
      </c>
      <c r="B7563" t="s">
        <v>2883</v>
      </c>
    </row>
    <row r="7564" spans="1:2">
      <c r="A7564">
        <v>6201312</v>
      </c>
      <c r="B7564" t="s">
        <v>2884</v>
      </c>
    </row>
    <row r="7565" spans="1:2">
      <c r="A7565">
        <v>6201313</v>
      </c>
      <c r="B7565" t="s">
        <v>2885</v>
      </c>
    </row>
    <row r="7566" spans="1:2">
      <c r="A7566">
        <v>6201314</v>
      </c>
      <c r="B7566" t="s">
        <v>2886</v>
      </c>
    </row>
    <row r="7567" spans="1:2">
      <c r="A7567">
        <v>6201421</v>
      </c>
      <c r="B7567" t="s">
        <v>2887</v>
      </c>
    </row>
    <row r="7568" spans="1:2">
      <c r="A7568">
        <v>6201422</v>
      </c>
      <c r="B7568" t="s">
        <v>2888</v>
      </c>
    </row>
    <row r="7569" spans="1:2">
      <c r="A7569">
        <v>6201423</v>
      </c>
      <c r="B7569" t="s">
        <v>2889</v>
      </c>
    </row>
    <row r="7570" spans="1:2">
      <c r="A7570">
        <v>6201424</v>
      </c>
      <c r="B7570" t="s">
        <v>2890</v>
      </c>
    </row>
    <row r="7571" spans="1:2">
      <c r="A7571">
        <v>6201425</v>
      </c>
      <c r="B7571" t="s">
        <v>2891</v>
      </c>
    </row>
    <row r="7572" spans="1:2">
      <c r="A7572">
        <v>6201431</v>
      </c>
      <c r="B7572" t="s">
        <v>2892</v>
      </c>
    </row>
    <row r="7573" spans="1:2">
      <c r="A7573">
        <v>6201432</v>
      </c>
      <c r="B7573" t="s">
        <v>2893</v>
      </c>
    </row>
    <row r="7574" spans="1:2">
      <c r="A7574">
        <v>6201433</v>
      </c>
      <c r="B7574" t="s">
        <v>2894</v>
      </c>
    </row>
    <row r="7575" spans="1:2">
      <c r="A7575">
        <v>6201434</v>
      </c>
      <c r="B7575" t="s">
        <v>2895</v>
      </c>
    </row>
    <row r="7576" spans="1:2">
      <c r="A7576">
        <v>6201435</v>
      </c>
      <c r="B7576" t="s">
        <v>2896</v>
      </c>
    </row>
    <row r="7577" spans="1:2">
      <c r="A7577">
        <v>6201441</v>
      </c>
      <c r="B7577" t="s">
        <v>2897</v>
      </c>
    </row>
    <row r="7578" spans="1:2">
      <c r="A7578">
        <v>6201442</v>
      </c>
      <c r="B7578" t="s">
        <v>2898</v>
      </c>
    </row>
    <row r="7579" spans="1:2">
      <c r="A7579">
        <v>6201443</v>
      </c>
      <c r="B7579" t="s">
        <v>2899</v>
      </c>
    </row>
    <row r="7580" spans="1:2">
      <c r="A7580">
        <v>6201444</v>
      </c>
      <c r="B7580" t="s">
        <v>2900</v>
      </c>
    </row>
    <row r="7581" spans="1:2">
      <c r="A7581">
        <v>6201445</v>
      </c>
      <c r="B7581" t="s">
        <v>2901</v>
      </c>
    </row>
    <row r="7582" spans="1:2">
      <c r="A7582">
        <v>6210000</v>
      </c>
      <c r="B7582" t="s">
        <v>2902</v>
      </c>
    </row>
    <row r="7583" spans="1:2">
      <c r="A7583">
        <v>6210001</v>
      </c>
      <c r="B7583" t="s">
        <v>2903</v>
      </c>
    </row>
    <row r="7584" spans="1:2">
      <c r="A7584">
        <v>6210002</v>
      </c>
      <c r="B7584" t="s">
        <v>2904</v>
      </c>
    </row>
    <row r="7585" spans="1:2">
      <c r="A7585">
        <v>6210003</v>
      </c>
      <c r="B7585" t="s">
        <v>2905</v>
      </c>
    </row>
    <row r="7586" spans="1:2">
      <c r="A7586">
        <v>6210004</v>
      </c>
      <c r="B7586" t="s">
        <v>2906</v>
      </c>
    </row>
    <row r="7587" spans="1:2">
      <c r="A7587">
        <v>6210005</v>
      </c>
      <c r="B7587" t="s">
        <v>2907</v>
      </c>
    </row>
    <row r="7588" spans="1:2">
      <c r="A7588">
        <v>6210006</v>
      </c>
      <c r="B7588" t="s">
        <v>2908</v>
      </c>
    </row>
    <row r="7589" spans="1:2">
      <c r="A7589">
        <v>6210007</v>
      </c>
      <c r="B7589" t="s">
        <v>2909</v>
      </c>
    </row>
    <row r="7590" spans="1:2">
      <c r="A7590">
        <v>6210008</v>
      </c>
      <c r="B7590" t="s">
        <v>2910</v>
      </c>
    </row>
    <row r="7591" spans="1:2">
      <c r="A7591">
        <v>6210011</v>
      </c>
      <c r="B7591" t="s">
        <v>2911</v>
      </c>
    </row>
    <row r="7592" spans="1:2">
      <c r="A7592">
        <v>6210012</v>
      </c>
      <c r="B7592" t="s">
        <v>2912</v>
      </c>
    </row>
    <row r="7593" spans="1:2">
      <c r="A7593">
        <v>6210013</v>
      </c>
      <c r="B7593" t="s">
        <v>2913</v>
      </c>
    </row>
    <row r="7594" spans="1:2">
      <c r="A7594">
        <v>6210014</v>
      </c>
      <c r="B7594" t="s">
        <v>2914</v>
      </c>
    </row>
    <row r="7595" spans="1:2">
      <c r="A7595">
        <v>6210015</v>
      </c>
      <c r="B7595" t="s">
        <v>2915</v>
      </c>
    </row>
    <row r="7596" spans="1:2">
      <c r="A7596">
        <v>6210016</v>
      </c>
      <c r="B7596" t="s">
        <v>2916</v>
      </c>
    </row>
    <row r="7597" spans="1:2">
      <c r="A7597">
        <v>6210017</v>
      </c>
      <c r="B7597" t="s">
        <v>2917</v>
      </c>
    </row>
    <row r="7598" spans="1:2">
      <c r="A7598">
        <v>6210018</v>
      </c>
      <c r="B7598" t="s">
        <v>2918</v>
      </c>
    </row>
    <row r="7599" spans="1:2">
      <c r="A7599">
        <v>6210021</v>
      </c>
      <c r="B7599" t="s">
        <v>2919</v>
      </c>
    </row>
    <row r="7600" spans="1:2">
      <c r="A7600">
        <v>6210022</v>
      </c>
      <c r="B7600" t="s">
        <v>2920</v>
      </c>
    </row>
    <row r="7601" spans="1:2">
      <c r="A7601">
        <v>6210023</v>
      </c>
      <c r="B7601" t="s">
        <v>2921</v>
      </c>
    </row>
    <row r="7602" spans="1:2">
      <c r="A7602">
        <v>6210024</v>
      </c>
      <c r="B7602" t="s">
        <v>2922</v>
      </c>
    </row>
    <row r="7603" spans="1:2">
      <c r="A7603">
        <v>6210025</v>
      </c>
      <c r="B7603" t="s">
        <v>2923</v>
      </c>
    </row>
    <row r="7604" spans="1:2">
      <c r="A7604">
        <v>6210026</v>
      </c>
      <c r="B7604" t="s">
        <v>2924</v>
      </c>
    </row>
    <row r="7605" spans="1:2">
      <c r="A7605">
        <v>6210027</v>
      </c>
      <c r="B7605" t="s">
        <v>2925</v>
      </c>
    </row>
    <row r="7606" spans="1:2">
      <c r="A7606">
        <v>6210028</v>
      </c>
      <c r="B7606" t="s">
        <v>2926</v>
      </c>
    </row>
    <row r="7607" spans="1:2">
      <c r="A7607">
        <v>6210029</v>
      </c>
      <c r="B7607" t="s">
        <v>2927</v>
      </c>
    </row>
    <row r="7608" spans="1:2">
      <c r="A7608">
        <v>6210031</v>
      </c>
      <c r="B7608" t="s">
        <v>2928</v>
      </c>
    </row>
    <row r="7609" spans="1:2">
      <c r="A7609">
        <v>6210032</v>
      </c>
      <c r="B7609" t="s">
        <v>2929</v>
      </c>
    </row>
    <row r="7610" spans="1:2">
      <c r="A7610">
        <v>6210033</v>
      </c>
      <c r="B7610" t="s">
        <v>2930</v>
      </c>
    </row>
    <row r="7611" spans="1:2">
      <c r="A7611">
        <v>6210034</v>
      </c>
      <c r="B7611" t="s">
        <v>2931</v>
      </c>
    </row>
    <row r="7612" spans="1:2">
      <c r="A7612">
        <v>6210035</v>
      </c>
      <c r="B7612" t="s">
        <v>2932</v>
      </c>
    </row>
    <row r="7613" spans="1:2">
      <c r="A7613">
        <v>6210036</v>
      </c>
      <c r="B7613" t="s">
        <v>2933</v>
      </c>
    </row>
    <row r="7614" spans="1:2">
      <c r="A7614">
        <v>6210037</v>
      </c>
      <c r="B7614" t="s">
        <v>2934</v>
      </c>
    </row>
    <row r="7615" spans="1:2">
      <c r="A7615">
        <v>6210041</v>
      </c>
      <c r="B7615" t="s">
        <v>2935</v>
      </c>
    </row>
    <row r="7616" spans="1:2">
      <c r="A7616">
        <v>6210042</v>
      </c>
      <c r="B7616" t="s">
        <v>2936</v>
      </c>
    </row>
    <row r="7617" spans="1:2">
      <c r="A7617">
        <v>6210043</v>
      </c>
      <c r="B7617" t="s">
        <v>2937</v>
      </c>
    </row>
    <row r="7618" spans="1:2">
      <c r="A7618">
        <v>6210044</v>
      </c>
      <c r="B7618" t="s">
        <v>2938</v>
      </c>
    </row>
    <row r="7619" spans="1:2">
      <c r="A7619">
        <v>6210045</v>
      </c>
      <c r="B7619" t="s">
        <v>2939</v>
      </c>
    </row>
    <row r="7620" spans="1:2">
      <c r="A7620">
        <v>6210046</v>
      </c>
      <c r="B7620" t="s">
        <v>2940</v>
      </c>
    </row>
    <row r="7621" spans="1:2">
      <c r="A7621">
        <v>6210051</v>
      </c>
      <c r="B7621" t="s">
        <v>2941</v>
      </c>
    </row>
    <row r="7622" spans="1:2">
      <c r="A7622">
        <v>6210052</v>
      </c>
      <c r="B7622" t="s">
        <v>2942</v>
      </c>
    </row>
    <row r="7623" spans="1:2">
      <c r="A7623">
        <v>6210053</v>
      </c>
      <c r="B7623" t="s">
        <v>2943</v>
      </c>
    </row>
    <row r="7624" spans="1:2">
      <c r="A7624">
        <v>6210054</v>
      </c>
      <c r="B7624" t="s">
        <v>2944</v>
      </c>
    </row>
    <row r="7625" spans="1:2">
      <c r="A7625">
        <v>6210101</v>
      </c>
      <c r="B7625" t="s">
        <v>2945</v>
      </c>
    </row>
    <row r="7626" spans="1:2">
      <c r="A7626">
        <v>6210102</v>
      </c>
      <c r="B7626" t="s">
        <v>2946</v>
      </c>
    </row>
    <row r="7627" spans="1:2">
      <c r="A7627">
        <v>6210103</v>
      </c>
      <c r="B7627" t="s">
        <v>2947</v>
      </c>
    </row>
    <row r="7628" spans="1:2">
      <c r="A7628">
        <v>6210104</v>
      </c>
      <c r="B7628" t="s">
        <v>2948</v>
      </c>
    </row>
    <row r="7629" spans="1:2">
      <c r="A7629">
        <v>6210111</v>
      </c>
      <c r="B7629" t="s">
        <v>2949</v>
      </c>
    </row>
    <row r="7630" spans="1:2">
      <c r="A7630">
        <v>6210112</v>
      </c>
      <c r="B7630" t="s">
        <v>2950</v>
      </c>
    </row>
    <row r="7631" spans="1:2">
      <c r="A7631">
        <v>6210113</v>
      </c>
      <c r="B7631" t="s">
        <v>2951</v>
      </c>
    </row>
    <row r="7632" spans="1:2">
      <c r="A7632">
        <v>6210114</v>
      </c>
      <c r="B7632" t="s">
        <v>2952</v>
      </c>
    </row>
    <row r="7633" spans="1:2">
      <c r="A7633">
        <v>6210115</v>
      </c>
      <c r="B7633" t="s">
        <v>2953</v>
      </c>
    </row>
    <row r="7634" spans="1:2">
      <c r="A7634">
        <v>6210121</v>
      </c>
      <c r="B7634" t="s">
        <v>2954</v>
      </c>
    </row>
    <row r="7635" spans="1:2">
      <c r="A7635">
        <v>6210122</v>
      </c>
      <c r="B7635" t="s">
        <v>2955</v>
      </c>
    </row>
    <row r="7636" spans="1:2">
      <c r="A7636">
        <v>6210123</v>
      </c>
      <c r="B7636" t="s">
        <v>2956</v>
      </c>
    </row>
    <row r="7637" spans="1:2">
      <c r="A7637">
        <v>6210124</v>
      </c>
      <c r="B7637" t="s">
        <v>2957</v>
      </c>
    </row>
    <row r="7638" spans="1:2">
      <c r="A7638">
        <v>6210125</v>
      </c>
      <c r="B7638" t="s">
        <v>2958</v>
      </c>
    </row>
    <row r="7639" spans="1:2">
      <c r="A7639">
        <v>6210126</v>
      </c>
      <c r="B7639" t="s">
        <v>2959</v>
      </c>
    </row>
    <row r="7640" spans="1:2">
      <c r="A7640">
        <v>6210127</v>
      </c>
      <c r="B7640" t="s">
        <v>2960</v>
      </c>
    </row>
    <row r="7641" spans="1:2">
      <c r="A7641">
        <v>6210231</v>
      </c>
      <c r="B7641" t="s">
        <v>2961</v>
      </c>
    </row>
    <row r="7642" spans="1:2">
      <c r="A7642">
        <v>6210232</v>
      </c>
      <c r="B7642" t="s">
        <v>2962</v>
      </c>
    </row>
    <row r="7643" spans="1:2">
      <c r="A7643">
        <v>6210233</v>
      </c>
      <c r="B7643" t="s">
        <v>2963</v>
      </c>
    </row>
    <row r="7644" spans="1:2">
      <c r="A7644">
        <v>6210234</v>
      </c>
      <c r="B7644" t="s">
        <v>2964</v>
      </c>
    </row>
    <row r="7645" spans="1:2">
      <c r="A7645">
        <v>6210235</v>
      </c>
      <c r="B7645" t="s">
        <v>2965</v>
      </c>
    </row>
    <row r="7646" spans="1:2">
      <c r="A7646">
        <v>6210241</v>
      </c>
      <c r="B7646" t="s">
        <v>2966</v>
      </c>
    </row>
    <row r="7647" spans="1:2">
      <c r="A7647">
        <v>6210242</v>
      </c>
      <c r="B7647" t="s">
        <v>2967</v>
      </c>
    </row>
    <row r="7648" spans="1:2">
      <c r="A7648">
        <v>6210243</v>
      </c>
      <c r="B7648" t="s">
        <v>2968</v>
      </c>
    </row>
    <row r="7649" spans="1:2">
      <c r="A7649">
        <v>6210251</v>
      </c>
      <c r="B7649" t="s">
        <v>2969</v>
      </c>
    </row>
    <row r="7650" spans="1:2">
      <c r="A7650">
        <v>6210252</v>
      </c>
      <c r="B7650" t="s">
        <v>2970</v>
      </c>
    </row>
    <row r="7651" spans="1:2">
      <c r="A7651">
        <v>6210253</v>
      </c>
      <c r="B7651" t="s">
        <v>2971</v>
      </c>
    </row>
    <row r="7652" spans="1:2">
      <c r="A7652">
        <v>6210254</v>
      </c>
      <c r="B7652" t="s">
        <v>2972</v>
      </c>
    </row>
    <row r="7653" spans="1:2">
      <c r="A7653">
        <v>6210255</v>
      </c>
      <c r="B7653" t="s">
        <v>2973</v>
      </c>
    </row>
    <row r="7654" spans="1:2">
      <c r="A7654">
        <v>6210261</v>
      </c>
      <c r="B7654" t="s">
        <v>2974</v>
      </c>
    </row>
    <row r="7655" spans="1:2">
      <c r="A7655">
        <v>6210262</v>
      </c>
      <c r="B7655" t="s">
        <v>2975</v>
      </c>
    </row>
    <row r="7656" spans="1:2">
      <c r="A7656">
        <v>6210263</v>
      </c>
      <c r="B7656" t="s">
        <v>2976</v>
      </c>
    </row>
    <row r="7657" spans="1:2">
      <c r="A7657">
        <v>6210801</v>
      </c>
      <c r="B7657" t="s">
        <v>2977</v>
      </c>
    </row>
    <row r="7658" spans="1:2">
      <c r="A7658">
        <v>6210802</v>
      </c>
      <c r="B7658" t="s">
        <v>2978</v>
      </c>
    </row>
    <row r="7659" spans="1:2">
      <c r="A7659">
        <v>6210803</v>
      </c>
      <c r="B7659" t="s">
        <v>2979</v>
      </c>
    </row>
    <row r="7660" spans="1:2">
      <c r="A7660">
        <v>6210804</v>
      </c>
      <c r="B7660" t="s">
        <v>2980</v>
      </c>
    </row>
    <row r="7661" spans="1:2">
      <c r="A7661">
        <v>6210805</v>
      </c>
      <c r="B7661" t="s">
        <v>2981</v>
      </c>
    </row>
    <row r="7662" spans="1:2">
      <c r="A7662">
        <v>6210806</v>
      </c>
      <c r="B7662" t="s">
        <v>2982</v>
      </c>
    </row>
    <row r="7663" spans="1:2">
      <c r="A7663">
        <v>6210811</v>
      </c>
      <c r="B7663" t="s">
        <v>2983</v>
      </c>
    </row>
    <row r="7664" spans="1:2">
      <c r="A7664">
        <v>6210812</v>
      </c>
      <c r="B7664" t="s">
        <v>2984</v>
      </c>
    </row>
    <row r="7665" spans="1:2">
      <c r="A7665">
        <v>6210813</v>
      </c>
      <c r="B7665" t="s">
        <v>2985</v>
      </c>
    </row>
    <row r="7666" spans="1:2">
      <c r="A7666">
        <v>6210814</v>
      </c>
      <c r="B7666" t="s">
        <v>2986</v>
      </c>
    </row>
    <row r="7667" spans="1:2">
      <c r="A7667">
        <v>6210815</v>
      </c>
      <c r="B7667" t="s">
        <v>2987</v>
      </c>
    </row>
    <row r="7668" spans="1:2">
      <c r="A7668">
        <v>6210816</v>
      </c>
      <c r="B7668" t="s">
        <v>2988</v>
      </c>
    </row>
    <row r="7669" spans="1:2">
      <c r="A7669">
        <v>6210817</v>
      </c>
      <c r="B7669" t="s">
        <v>2989</v>
      </c>
    </row>
    <row r="7670" spans="1:2">
      <c r="A7670">
        <v>6210818</v>
      </c>
      <c r="B7670" t="s">
        <v>2990</v>
      </c>
    </row>
    <row r="7671" spans="1:2">
      <c r="A7671">
        <v>6210819</v>
      </c>
      <c r="B7671" t="s">
        <v>2991</v>
      </c>
    </row>
    <row r="7672" spans="1:2">
      <c r="A7672">
        <v>6210821</v>
      </c>
      <c r="B7672" t="s">
        <v>2992</v>
      </c>
    </row>
    <row r="7673" spans="1:2">
      <c r="A7673">
        <v>6210822</v>
      </c>
      <c r="B7673" t="s">
        <v>2993</v>
      </c>
    </row>
    <row r="7674" spans="1:2">
      <c r="A7674">
        <v>6210823</v>
      </c>
      <c r="B7674" t="s">
        <v>2994</v>
      </c>
    </row>
    <row r="7675" spans="1:2">
      <c r="A7675">
        <v>6210824</v>
      </c>
      <c r="B7675" t="s">
        <v>2995</v>
      </c>
    </row>
    <row r="7676" spans="1:2">
      <c r="A7676">
        <v>6210825</v>
      </c>
      <c r="B7676" t="s">
        <v>2996</v>
      </c>
    </row>
    <row r="7677" spans="1:2">
      <c r="A7677">
        <v>6210826</v>
      </c>
      <c r="B7677" t="s">
        <v>2997</v>
      </c>
    </row>
    <row r="7678" spans="1:2">
      <c r="A7678">
        <v>6210827</v>
      </c>
      <c r="B7678" t="s">
        <v>2998</v>
      </c>
    </row>
    <row r="7679" spans="1:2">
      <c r="A7679">
        <v>6210828</v>
      </c>
      <c r="B7679" t="s">
        <v>2999</v>
      </c>
    </row>
    <row r="7680" spans="1:2">
      <c r="A7680">
        <v>6210829</v>
      </c>
      <c r="B7680" t="s">
        <v>3000</v>
      </c>
    </row>
    <row r="7681" spans="1:2">
      <c r="A7681">
        <v>6210831</v>
      </c>
      <c r="B7681" t="s">
        <v>3001</v>
      </c>
    </row>
    <row r="7682" spans="1:2">
      <c r="A7682">
        <v>6210832</v>
      </c>
      <c r="B7682" t="s">
        <v>3002</v>
      </c>
    </row>
    <row r="7683" spans="1:2">
      <c r="A7683">
        <v>6210833</v>
      </c>
      <c r="B7683" t="s">
        <v>3003</v>
      </c>
    </row>
    <row r="7684" spans="1:2">
      <c r="A7684">
        <v>6210834</v>
      </c>
      <c r="B7684" t="s">
        <v>3004</v>
      </c>
    </row>
    <row r="7685" spans="1:2">
      <c r="A7685">
        <v>6210835</v>
      </c>
      <c r="B7685" t="s">
        <v>3005</v>
      </c>
    </row>
    <row r="7686" spans="1:2">
      <c r="A7686">
        <v>6210841</v>
      </c>
      <c r="B7686" t="s">
        <v>3006</v>
      </c>
    </row>
    <row r="7687" spans="1:2">
      <c r="A7687">
        <v>6210842</v>
      </c>
      <c r="B7687" t="s">
        <v>3007</v>
      </c>
    </row>
    <row r="7688" spans="1:2">
      <c r="A7688">
        <v>6210843</v>
      </c>
      <c r="B7688" t="s">
        <v>3008</v>
      </c>
    </row>
    <row r="7689" spans="1:2">
      <c r="A7689">
        <v>6210844</v>
      </c>
      <c r="B7689" t="s">
        <v>3009</v>
      </c>
    </row>
    <row r="7690" spans="1:2">
      <c r="A7690">
        <v>6210845</v>
      </c>
      <c r="B7690" t="s">
        <v>3010</v>
      </c>
    </row>
    <row r="7691" spans="1:2">
      <c r="A7691">
        <v>6210846</v>
      </c>
      <c r="B7691" t="s">
        <v>3011</v>
      </c>
    </row>
    <row r="7692" spans="1:2">
      <c r="A7692">
        <v>6210847</v>
      </c>
      <c r="B7692" t="s">
        <v>3012</v>
      </c>
    </row>
    <row r="7693" spans="1:2">
      <c r="A7693">
        <v>6210851</v>
      </c>
      <c r="B7693" t="s">
        <v>3013</v>
      </c>
    </row>
    <row r="7694" spans="1:2">
      <c r="A7694">
        <v>6210852</v>
      </c>
      <c r="B7694" t="s">
        <v>3014</v>
      </c>
    </row>
    <row r="7695" spans="1:2">
      <c r="A7695">
        <v>6210853</v>
      </c>
      <c r="B7695" t="s">
        <v>3015</v>
      </c>
    </row>
    <row r="7696" spans="1:2">
      <c r="A7696">
        <v>6210854</v>
      </c>
      <c r="B7696" t="s">
        <v>3016</v>
      </c>
    </row>
    <row r="7697" spans="1:2">
      <c r="A7697">
        <v>6210855</v>
      </c>
      <c r="B7697" t="s">
        <v>3017</v>
      </c>
    </row>
    <row r="7698" spans="1:2">
      <c r="A7698">
        <v>6210856</v>
      </c>
      <c r="B7698" t="s">
        <v>3018</v>
      </c>
    </row>
    <row r="7699" spans="1:2">
      <c r="A7699">
        <v>6210861</v>
      </c>
      <c r="B7699" t="s">
        <v>3019</v>
      </c>
    </row>
    <row r="7700" spans="1:2">
      <c r="A7700">
        <v>6210862</v>
      </c>
      <c r="B7700" t="s">
        <v>3020</v>
      </c>
    </row>
    <row r="7701" spans="1:2">
      <c r="A7701">
        <v>6210863</v>
      </c>
      <c r="B7701" t="s">
        <v>3021</v>
      </c>
    </row>
    <row r="7702" spans="1:2">
      <c r="A7702">
        <v>6210864</v>
      </c>
      <c r="B7702" t="s">
        <v>3022</v>
      </c>
    </row>
    <row r="7703" spans="1:2">
      <c r="A7703">
        <v>6210865</v>
      </c>
      <c r="B7703" t="s">
        <v>3023</v>
      </c>
    </row>
    <row r="7704" spans="1:2">
      <c r="A7704">
        <v>6210866</v>
      </c>
      <c r="B7704" t="s">
        <v>3024</v>
      </c>
    </row>
    <row r="7705" spans="1:2">
      <c r="A7705">
        <v>6210867</v>
      </c>
      <c r="B7705" t="s">
        <v>3025</v>
      </c>
    </row>
    <row r="7706" spans="1:2">
      <c r="A7706">
        <v>6210868</v>
      </c>
      <c r="B7706" t="s">
        <v>3026</v>
      </c>
    </row>
    <row r="7707" spans="1:2">
      <c r="A7707">
        <v>6210869</v>
      </c>
      <c r="B7707" t="s">
        <v>3027</v>
      </c>
    </row>
    <row r="7708" spans="1:2">
      <c r="A7708">
        <v>6220000</v>
      </c>
      <c r="B7708" t="s">
        <v>3028</v>
      </c>
    </row>
    <row r="7709" spans="1:2">
      <c r="A7709">
        <v>6220001</v>
      </c>
      <c r="B7709" t="s">
        <v>3029</v>
      </c>
    </row>
    <row r="7710" spans="1:2">
      <c r="A7710">
        <v>6220002</v>
      </c>
      <c r="B7710" t="s">
        <v>3030</v>
      </c>
    </row>
    <row r="7711" spans="1:2">
      <c r="A7711">
        <v>6220003</v>
      </c>
      <c r="B7711" t="s">
        <v>3031</v>
      </c>
    </row>
    <row r="7712" spans="1:2">
      <c r="A7712">
        <v>6220004</v>
      </c>
      <c r="B7712" t="s">
        <v>3032</v>
      </c>
    </row>
    <row r="7713" spans="1:2">
      <c r="A7713">
        <v>6220011</v>
      </c>
      <c r="B7713" t="s">
        <v>3033</v>
      </c>
    </row>
    <row r="7714" spans="1:2">
      <c r="A7714">
        <v>6220012</v>
      </c>
      <c r="B7714" t="s">
        <v>3034</v>
      </c>
    </row>
    <row r="7715" spans="1:2">
      <c r="A7715">
        <v>6220013</v>
      </c>
      <c r="B7715" t="s">
        <v>3035</v>
      </c>
    </row>
    <row r="7716" spans="1:2">
      <c r="A7716">
        <v>6220014</v>
      </c>
      <c r="B7716" t="s">
        <v>3036</v>
      </c>
    </row>
    <row r="7717" spans="1:2">
      <c r="A7717">
        <v>6220015</v>
      </c>
      <c r="B7717" t="s">
        <v>3037</v>
      </c>
    </row>
    <row r="7718" spans="1:2">
      <c r="A7718">
        <v>6220016</v>
      </c>
      <c r="B7718" t="s">
        <v>3038</v>
      </c>
    </row>
    <row r="7719" spans="1:2">
      <c r="A7719">
        <v>6220017</v>
      </c>
      <c r="B7719" t="s">
        <v>3039</v>
      </c>
    </row>
    <row r="7720" spans="1:2">
      <c r="A7720">
        <v>6220021</v>
      </c>
      <c r="B7720" t="s">
        <v>3040</v>
      </c>
    </row>
    <row r="7721" spans="1:2">
      <c r="A7721">
        <v>6220022</v>
      </c>
      <c r="B7721" t="s">
        <v>3041</v>
      </c>
    </row>
    <row r="7722" spans="1:2">
      <c r="A7722">
        <v>6220023</v>
      </c>
      <c r="B7722" t="s">
        <v>3042</v>
      </c>
    </row>
    <row r="7723" spans="1:2">
      <c r="A7723">
        <v>6220024</v>
      </c>
      <c r="B7723" t="s">
        <v>3043</v>
      </c>
    </row>
    <row r="7724" spans="1:2">
      <c r="A7724">
        <v>6220025</v>
      </c>
      <c r="B7724" t="s">
        <v>3044</v>
      </c>
    </row>
    <row r="7725" spans="1:2">
      <c r="A7725">
        <v>6220031</v>
      </c>
      <c r="B7725" t="s">
        <v>3045</v>
      </c>
    </row>
    <row r="7726" spans="1:2">
      <c r="A7726">
        <v>6220032</v>
      </c>
      <c r="B7726" t="s">
        <v>3046</v>
      </c>
    </row>
    <row r="7727" spans="1:2">
      <c r="A7727">
        <v>6220033</v>
      </c>
      <c r="B7727" t="s">
        <v>3047</v>
      </c>
    </row>
    <row r="7728" spans="1:2">
      <c r="A7728">
        <v>6220034</v>
      </c>
      <c r="B7728" t="s">
        <v>3048</v>
      </c>
    </row>
    <row r="7729" spans="1:2">
      <c r="A7729">
        <v>6220035</v>
      </c>
      <c r="B7729" t="s">
        <v>3049</v>
      </c>
    </row>
    <row r="7730" spans="1:2">
      <c r="A7730">
        <v>6220036</v>
      </c>
      <c r="B7730" t="s">
        <v>3050</v>
      </c>
    </row>
    <row r="7731" spans="1:2">
      <c r="A7731">
        <v>6220041</v>
      </c>
      <c r="B7731" t="s">
        <v>3051</v>
      </c>
    </row>
    <row r="7732" spans="1:2">
      <c r="A7732">
        <v>6220042</v>
      </c>
      <c r="B7732" t="s">
        <v>3052</v>
      </c>
    </row>
    <row r="7733" spans="1:2">
      <c r="A7733">
        <v>6220043</v>
      </c>
      <c r="B7733" t="s">
        <v>3053</v>
      </c>
    </row>
    <row r="7734" spans="1:2">
      <c r="A7734">
        <v>6220044</v>
      </c>
      <c r="B7734" t="s">
        <v>3054</v>
      </c>
    </row>
    <row r="7735" spans="1:2">
      <c r="A7735">
        <v>6220045</v>
      </c>
      <c r="B7735" t="s">
        <v>3055</v>
      </c>
    </row>
    <row r="7736" spans="1:2">
      <c r="A7736">
        <v>6220046</v>
      </c>
      <c r="B7736" t="s">
        <v>3056</v>
      </c>
    </row>
    <row r="7737" spans="1:2">
      <c r="A7737">
        <v>6220047</v>
      </c>
      <c r="B7737" t="s">
        <v>3057</v>
      </c>
    </row>
    <row r="7738" spans="1:2">
      <c r="A7738">
        <v>6220051</v>
      </c>
      <c r="B7738" t="s">
        <v>3058</v>
      </c>
    </row>
    <row r="7739" spans="1:2">
      <c r="A7739">
        <v>6220052</v>
      </c>
      <c r="B7739" t="s">
        <v>3059</v>
      </c>
    </row>
    <row r="7740" spans="1:2">
      <c r="A7740">
        <v>6220053</v>
      </c>
      <c r="B7740" t="s">
        <v>3060</v>
      </c>
    </row>
    <row r="7741" spans="1:2">
      <c r="A7741">
        <v>6220054</v>
      </c>
      <c r="B7741" t="s">
        <v>3061</v>
      </c>
    </row>
    <row r="7742" spans="1:2">
      <c r="A7742">
        <v>6220055</v>
      </c>
      <c r="B7742" t="s">
        <v>3062</v>
      </c>
    </row>
    <row r="7743" spans="1:2">
      <c r="A7743">
        <v>6220056</v>
      </c>
      <c r="B7743" t="s">
        <v>3063</v>
      </c>
    </row>
    <row r="7744" spans="1:2">
      <c r="A7744">
        <v>6220057</v>
      </c>
      <c r="B7744" t="s">
        <v>3064</v>
      </c>
    </row>
    <row r="7745" spans="1:2">
      <c r="A7745">
        <v>6220058</v>
      </c>
      <c r="B7745" t="s">
        <v>3065</v>
      </c>
    </row>
    <row r="7746" spans="1:2">
      <c r="A7746">
        <v>6220059</v>
      </c>
      <c r="B7746" t="s">
        <v>3066</v>
      </c>
    </row>
    <row r="7747" spans="1:2">
      <c r="A7747">
        <v>6220061</v>
      </c>
      <c r="B7747" t="s">
        <v>3067</v>
      </c>
    </row>
    <row r="7748" spans="1:2">
      <c r="A7748">
        <v>6220062</v>
      </c>
      <c r="B7748" t="s">
        <v>3068</v>
      </c>
    </row>
    <row r="7749" spans="1:2">
      <c r="A7749">
        <v>6220063</v>
      </c>
      <c r="B7749" t="s">
        <v>3069</v>
      </c>
    </row>
    <row r="7750" spans="1:2">
      <c r="A7750">
        <v>6220064</v>
      </c>
      <c r="B7750" t="s">
        <v>3070</v>
      </c>
    </row>
    <row r="7751" spans="1:2">
      <c r="A7751">
        <v>6220065</v>
      </c>
      <c r="B7751" t="s">
        <v>3071</v>
      </c>
    </row>
    <row r="7752" spans="1:2">
      <c r="A7752">
        <v>6220066</v>
      </c>
      <c r="B7752" t="s">
        <v>3072</v>
      </c>
    </row>
    <row r="7753" spans="1:2">
      <c r="A7753">
        <v>6220200</v>
      </c>
      <c r="B7753" t="s">
        <v>3073</v>
      </c>
    </row>
    <row r="7754" spans="1:2">
      <c r="A7754">
        <v>6220201</v>
      </c>
      <c r="B7754" t="s">
        <v>3074</v>
      </c>
    </row>
    <row r="7755" spans="1:2">
      <c r="A7755">
        <v>6220202</v>
      </c>
      <c r="B7755" t="s">
        <v>3075</v>
      </c>
    </row>
    <row r="7756" spans="1:2">
      <c r="A7756">
        <v>6220203</v>
      </c>
      <c r="B7756" t="s">
        <v>3076</v>
      </c>
    </row>
    <row r="7757" spans="1:2">
      <c r="A7757">
        <v>6220211</v>
      </c>
      <c r="B7757" t="s">
        <v>3077</v>
      </c>
    </row>
    <row r="7758" spans="1:2">
      <c r="A7758">
        <v>6220212</v>
      </c>
      <c r="B7758" t="s">
        <v>3078</v>
      </c>
    </row>
    <row r="7759" spans="1:2">
      <c r="A7759">
        <v>6220213</v>
      </c>
      <c r="B7759" t="s">
        <v>3079</v>
      </c>
    </row>
    <row r="7760" spans="1:2">
      <c r="A7760">
        <v>6220214</v>
      </c>
      <c r="B7760" t="s">
        <v>3080</v>
      </c>
    </row>
    <row r="7761" spans="1:2">
      <c r="A7761">
        <v>6220221</v>
      </c>
      <c r="B7761" t="s">
        <v>3081</v>
      </c>
    </row>
    <row r="7762" spans="1:2">
      <c r="A7762">
        <v>6220222</v>
      </c>
      <c r="B7762" t="s">
        <v>3082</v>
      </c>
    </row>
    <row r="7763" spans="1:2">
      <c r="A7763">
        <v>6220223</v>
      </c>
      <c r="B7763" t="s">
        <v>3083</v>
      </c>
    </row>
    <row r="7764" spans="1:2">
      <c r="A7764">
        <v>6220224</v>
      </c>
      <c r="B7764" t="s">
        <v>3084</v>
      </c>
    </row>
    <row r="7765" spans="1:2">
      <c r="A7765">
        <v>6220231</v>
      </c>
      <c r="B7765" t="s">
        <v>3085</v>
      </c>
    </row>
    <row r="7766" spans="1:2">
      <c r="A7766">
        <v>6220232</v>
      </c>
      <c r="B7766" t="s">
        <v>3086</v>
      </c>
    </row>
    <row r="7767" spans="1:2">
      <c r="A7767">
        <v>6220233</v>
      </c>
      <c r="B7767" t="s">
        <v>3087</v>
      </c>
    </row>
    <row r="7768" spans="1:2">
      <c r="A7768">
        <v>6220234</v>
      </c>
      <c r="B7768" t="s">
        <v>3088</v>
      </c>
    </row>
    <row r="7769" spans="1:2">
      <c r="A7769">
        <v>6220235</v>
      </c>
      <c r="B7769" t="s">
        <v>3089</v>
      </c>
    </row>
    <row r="7770" spans="1:2">
      <c r="A7770">
        <v>6220236</v>
      </c>
      <c r="B7770" t="s">
        <v>3090</v>
      </c>
    </row>
    <row r="7771" spans="1:2">
      <c r="A7771">
        <v>6220301</v>
      </c>
      <c r="B7771" t="s">
        <v>3091</v>
      </c>
    </row>
    <row r="7772" spans="1:2">
      <c r="A7772">
        <v>6220302</v>
      </c>
      <c r="B7772" t="s">
        <v>3092</v>
      </c>
    </row>
    <row r="7773" spans="1:2">
      <c r="A7773">
        <v>6220303</v>
      </c>
      <c r="B7773" t="s">
        <v>3093</v>
      </c>
    </row>
    <row r="7774" spans="1:2">
      <c r="A7774">
        <v>6220304</v>
      </c>
      <c r="B7774" t="s">
        <v>3094</v>
      </c>
    </row>
    <row r="7775" spans="1:2">
      <c r="A7775">
        <v>6220311</v>
      </c>
      <c r="B7775" t="s">
        <v>3095</v>
      </c>
    </row>
    <row r="7776" spans="1:2">
      <c r="A7776">
        <v>6220312</v>
      </c>
      <c r="B7776" t="s">
        <v>3096</v>
      </c>
    </row>
    <row r="7777" spans="1:2">
      <c r="A7777">
        <v>6220313</v>
      </c>
      <c r="B7777" t="s">
        <v>3097</v>
      </c>
    </row>
    <row r="7778" spans="1:2">
      <c r="A7778">
        <v>6220314</v>
      </c>
      <c r="B7778" t="s">
        <v>3098</v>
      </c>
    </row>
    <row r="7779" spans="1:2">
      <c r="A7779">
        <v>6220315</v>
      </c>
      <c r="B7779" t="s">
        <v>3099</v>
      </c>
    </row>
    <row r="7780" spans="1:2">
      <c r="A7780">
        <v>6220316</v>
      </c>
      <c r="B7780" t="s">
        <v>3100</v>
      </c>
    </row>
    <row r="7781" spans="1:2">
      <c r="A7781">
        <v>6220321</v>
      </c>
      <c r="B7781" t="s">
        <v>3101</v>
      </c>
    </row>
    <row r="7782" spans="1:2">
      <c r="A7782">
        <v>6220322</v>
      </c>
      <c r="B7782" t="s">
        <v>3102</v>
      </c>
    </row>
    <row r="7783" spans="1:2">
      <c r="A7783">
        <v>6220323</v>
      </c>
      <c r="B7783" t="s">
        <v>3103</v>
      </c>
    </row>
    <row r="7784" spans="1:2">
      <c r="A7784">
        <v>6220324</v>
      </c>
      <c r="B7784" t="s">
        <v>3104</v>
      </c>
    </row>
    <row r="7785" spans="1:2">
      <c r="A7785">
        <v>6220325</v>
      </c>
      <c r="B7785" t="s">
        <v>3105</v>
      </c>
    </row>
    <row r="7786" spans="1:2">
      <c r="A7786">
        <v>6220331</v>
      </c>
      <c r="B7786" t="s">
        <v>3106</v>
      </c>
    </row>
    <row r="7787" spans="1:2">
      <c r="A7787">
        <v>6220332</v>
      </c>
      <c r="B7787" t="s">
        <v>3107</v>
      </c>
    </row>
    <row r="7788" spans="1:2">
      <c r="A7788">
        <v>6220441</v>
      </c>
      <c r="B7788" t="s">
        <v>3108</v>
      </c>
    </row>
    <row r="7789" spans="1:2">
      <c r="A7789">
        <v>6220442</v>
      </c>
      <c r="B7789" t="s">
        <v>3109</v>
      </c>
    </row>
    <row r="7790" spans="1:2">
      <c r="A7790">
        <v>6220443</v>
      </c>
      <c r="B7790" t="s">
        <v>3110</v>
      </c>
    </row>
    <row r="7791" spans="1:2">
      <c r="A7791">
        <v>6220444</v>
      </c>
      <c r="B7791" t="s">
        <v>3111</v>
      </c>
    </row>
    <row r="7792" spans="1:2">
      <c r="A7792">
        <v>6220445</v>
      </c>
      <c r="B7792" t="s">
        <v>3112</v>
      </c>
    </row>
    <row r="7793" spans="1:2">
      <c r="A7793">
        <v>6220451</v>
      </c>
      <c r="B7793" t="s">
        <v>3113</v>
      </c>
    </row>
    <row r="7794" spans="1:2">
      <c r="A7794">
        <v>6220452</v>
      </c>
      <c r="B7794" t="s">
        <v>3114</v>
      </c>
    </row>
    <row r="7795" spans="1:2">
      <c r="A7795">
        <v>6220453</v>
      </c>
      <c r="B7795" t="s">
        <v>3115</v>
      </c>
    </row>
    <row r="7796" spans="1:2">
      <c r="A7796">
        <v>6230000</v>
      </c>
      <c r="B7796" t="s">
        <v>3116</v>
      </c>
    </row>
    <row r="7797" spans="1:2">
      <c r="A7797">
        <v>6230001</v>
      </c>
      <c r="B7797" t="s">
        <v>3117</v>
      </c>
    </row>
    <row r="7798" spans="1:2">
      <c r="A7798">
        <v>6230002</v>
      </c>
      <c r="B7798" t="s">
        <v>3118</v>
      </c>
    </row>
    <row r="7799" spans="1:2">
      <c r="A7799">
        <v>6230003</v>
      </c>
      <c r="B7799" t="s">
        <v>3119</v>
      </c>
    </row>
    <row r="7800" spans="1:2">
      <c r="A7800">
        <v>6230004</v>
      </c>
      <c r="B7800" t="s">
        <v>3120</v>
      </c>
    </row>
    <row r="7801" spans="1:2">
      <c r="A7801">
        <v>6230005</v>
      </c>
      <c r="B7801" t="s">
        <v>3121</v>
      </c>
    </row>
    <row r="7802" spans="1:2">
      <c r="A7802">
        <v>6230006</v>
      </c>
      <c r="B7802" t="s">
        <v>3122</v>
      </c>
    </row>
    <row r="7803" spans="1:2">
      <c r="A7803">
        <v>6230007</v>
      </c>
      <c r="B7803" t="s">
        <v>3123</v>
      </c>
    </row>
    <row r="7804" spans="1:2">
      <c r="A7804">
        <v>6230008</v>
      </c>
      <c r="B7804" t="s">
        <v>3124</v>
      </c>
    </row>
    <row r="7805" spans="1:2">
      <c r="A7805">
        <v>6230011</v>
      </c>
      <c r="B7805" t="s">
        <v>3125</v>
      </c>
    </row>
    <row r="7806" spans="1:2">
      <c r="A7806">
        <v>6230012</v>
      </c>
      <c r="B7806" t="s">
        <v>3126</v>
      </c>
    </row>
    <row r="7807" spans="1:2">
      <c r="A7807">
        <v>6230013</v>
      </c>
      <c r="B7807" t="s">
        <v>3127</v>
      </c>
    </row>
    <row r="7808" spans="1:2">
      <c r="A7808">
        <v>6230014</v>
      </c>
      <c r="B7808" t="s">
        <v>3128</v>
      </c>
    </row>
    <row r="7809" spans="1:2">
      <c r="A7809">
        <v>6230015</v>
      </c>
      <c r="B7809" t="s">
        <v>3129</v>
      </c>
    </row>
    <row r="7810" spans="1:2">
      <c r="A7810">
        <v>6230016</v>
      </c>
      <c r="B7810" t="s">
        <v>3130</v>
      </c>
    </row>
    <row r="7811" spans="1:2">
      <c r="A7811">
        <v>6230021</v>
      </c>
      <c r="B7811" t="s">
        <v>3131</v>
      </c>
    </row>
    <row r="7812" spans="1:2">
      <c r="A7812">
        <v>6230022</v>
      </c>
      <c r="B7812" t="s">
        <v>3132</v>
      </c>
    </row>
    <row r="7813" spans="1:2">
      <c r="A7813">
        <v>6230023</v>
      </c>
      <c r="B7813" t="s">
        <v>3133</v>
      </c>
    </row>
    <row r="7814" spans="1:2">
      <c r="A7814">
        <v>6230024</v>
      </c>
      <c r="B7814" t="s">
        <v>3134</v>
      </c>
    </row>
    <row r="7815" spans="1:2">
      <c r="A7815">
        <v>6230025</v>
      </c>
      <c r="B7815" t="s">
        <v>3135</v>
      </c>
    </row>
    <row r="7816" spans="1:2">
      <c r="A7816">
        <v>6230026</v>
      </c>
      <c r="B7816" t="s">
        <v>3136</v>
      </c>
    </row>
    <row r="7817" spans="1:2">
      <c r="A7817">
        <v>6230031</v>
      </c>
      <c r="B7817" t="s">
        <v>3137</v>
      </c>
    </row>
    <row r="7818" spans="1:2">
      <c r="A7818">
        <v>6230032</v>
      </c>
      <c r="B7818" t="s">
        <v>3138</v>
      </c>
    </row>
    <row r="7819" spans="1:2">
      <c r="A7819">
        <v>6230033</v>
      </c>
      <c r="B7819" t="s">
        <v>3139</v>
      </c>
    </row>
    <row r="7820" spans="1:2">
      <c r="A7820">
        <v>6230034</v>
      </c>
      <c r="B7820" t="s">
        <v>3140</v>
      </c>
    </row>
    <row r="7821" spans="1:2">
      <c r="A7821">
        <v>6230035</v>
      </c>
      <c r="B7821" t="s">
        <v>3141</v>
      </c>
    </row>
    <row r="7822" spans="1:2">
      <c r="A7822">
        <v>6230036</v>
      </c>
      <c r="B7822" t="s">
        <v>3142</v>
      </c>
    </row>
    <row r="7823" spans="1:2">
      <c r="A7823">
        <v>6230037</v>
      </c>
      <c r="B7823" t="s">
        <v>3143</v>
      </c>
    </row>
    <row r="7824" spans="1:2">
      <c r="A7824">
        <v>6230041</v>
      </c>
      <c r="B7824" t="s">
        <v>3144</v>
      </c>
    </row>
    <row r="7825" spans="1:2">
      <c r="A7825">
        <v>6230042</v>
      </c>
      <c r="B7825" t="s">
        <v>3145</v>
      </c>
    </row>
    <row r="7826" spans="1:2">
      <c r="A7826">
        <v>6230043</v>
      </c>
      <c r="B7826" t="s">
        <v>3146</v>
      </c>
    </row>
    <row r="7827" spans="1:2">
      <c r="A7827">
        <v>6230044</v>
      </c>
      <c r="B7827" t="s">
        <v>3147</v>
      </c>
    </row>
    <row r="7828" spans="1:2">
      <c r="A7828">
        <v>6230045</v>
      </c>
      <c r="B7828" t="s">
        <v>3148</v>
      </c>
    </row>
    <row r="7829" spans="1:2">
      <c r="A7829">
        <v>6230046</v>
      </c>
      <c r="B7829" t="s">
        <v>3149</v>
      </c>
    </row>
    <row r="7830" spans="1:2">
      <c r="A7830">
        <v>6230051</v>
      </c>
      <c r="B7830" t="s">
        <v>3150</v>
      </c>
    </row>
    <row r="7831" spans="1:2">
      <c r="A7831">
        <v>6230052</v>
      </c>
      <c r="B7831" t="s">
        <v>3151</v>
      </c>
    </row>
    <row r="7832" spans="1:2">
      <c r="A7832">
        <v>6230053</v>
      </c>
      <c r="B7832" t="s">
        <v>3152</v>
      </c>
    </row>
    <row r="7833" spans="1:2">
      <c r="A7833">
        <v>6230054</v>
      </c>
      <c r="B7833" t="s">
        <v>3153</v>
      </c>
    </row>
    <row r="7834" spans="1:2">
      <c r="A7834">
        <v>6230061</v>
      </c>
      <c r="B7834" t="s">
        <v>3154</v>
      </c>
    </row>
    <row r="7835" spans="1:2">
      <c r="A7835">
        <v>6230062</v>
      </c>
      <c r="B7835" t="s">
        <v>3155</v>
      </c>
    </row>
    <row r="7836" spans="1:2">
      <c r="A7836">
        <v>6230063</v>
      </c>
      <c r="B7836" t="s">
        <v>3156</v>
      </c>
    </row>
    <row r="7837" spans="1:2">
      <c r="A7837">
        <v>6230064</v>
      </c>
      <c r="B7837" t="s">
        <v>3157</v>
      </c>
    </row>
    <row r="7838" spans="1:2">
      <c r="A7838">
        <v>6230065</v>
      </c>
      <c r="B7838" t="s">
        <v>3158</v>
      </c>
    </row>
    <row r="7839" spans="1:2">
      <c r="A7839">
        <v>6230066</v>
      </c>
      <c r="B7839" t="s">
        <v>3159</v>
      </c>
    </row>
    <row r="7840" spans="1:2">
      <c r="A7840">
        <v>6230101</v>
      </c>
      <c r="B7840" t="s">
        <v>3160</v>
      </c>
    </row>
    <row r="7841" spans="1:2">
      <c r="A7841">
        <v>6230102</v>
      </c>
      <c r="B7841" t="s">
        <v>3161</v>
      </c>
    </row>
    <row r="7842" spans="1:2">
      <c r="A7842">
        <v>6230103</v>
      </c>
      <c r="B7842" t="s">
        <v>3162</v>
      </c>
    </row>
    <row r="7843" spans="1:2">
      <c r="A7843">
        <v>6230104</v>
      </c>
      <c r="B7843" t="s">
        <v>3163</v>
      </c>
    </row>
    <row r="7844" spans="1:2">
      <c r="A7844">
        <v>6230105</v>
      </c>
      <c r="B7844" t="s">
        <v>3164</v>
      </c>
    </row>
    <row r="7845" spans="1:2">
      <c r="A7845">
        <v>6230106</v>
      </c>
      <c r="B7845" t="s">
        <v>3165</v>
      </c>
    </row>
    <row r="7846" spans="1:2">
      <c r="A7846">
        <v>6230107</v>
      </c>
      <c r="B7846" t="s">
        <v>3166</v>
      </c>
    </row>
    <row r="7847" spans="1:2">
      <c r="A7847">
        <v>6230108</v>
      </c>
      <c r="B7847" t="s">
        <v>3167</v>
      </c>
    </row>
    <row r="7848" spans="1:2">
      <c r="A7848">
        <v>6230111</v>
      </c>
      <c r="B7848" t="s">
        <v>3168</v>
      </c>
    </row>
    <row r="7849" spans="1:2">
      <c r="A7849">
        <v>6230112</v>
      </c>
      <c r="B7849" t="s">
        <v>3169</v>
      </c>
    </row>
    <row r="7850" spans="1:2">
      <c r="A7850">
        <v>6230113</v>
      </c>
      <c r="B7850" t="s">
        <v>3170</v>
      </c>
    </row>
    <row r="7851" spans="1:2">
      <c r="A7851">
        <v>6230114</v>
      </c>
      <c r="B7851" t="s">
        <v>3171</v>
      </c>
    </row>
    <row r="7852" spans="1:2">
      <c r="A7852">
        <v>6230115</v>
      </c>
      <c r="B7852" t="s">
        <v>3172</v>
      </c>
    </row>
    <row r="7853" spans="1:2">
      <c r="A7853">
        <v>6230116</v>
      </c>
      <c r="B7853" t="s">
        <v>3173</v>
      </c>
    </row>
    <row r="7854" spans="1:2">
      <c r="A7854">
        <v>6230117</v>
      </c>
      <c r="B7854" t="s">
        <v>3174</v>
      </c>
    </row>
    <row r="7855" spans="1:2">
      <c r="A7855">
        <v>6230221</v>
      </c>
      <c r="B7855" t="s">
        <v>3175</v>
      </c>
    </row>
    <row r="7856" spans="1:2">
      <c r="A7856">
        <v>6230222</v>
      </c>
      <c r="B7856" t="s">
        <v>3176</v>
      </c>
    </row>
    <row r="7857" spans="1:2">
      <c r="A7857">
        <v>6230223</v>
      </c>
      <c r="B7857" t="s">
        <v>3177</v>
      </c>
    </row>
    <row r="7858" spans="1:2">
      <c r="A7858">
        <v>6230224</v>
      </c>
      <c r="B7858" t="s">
        <v>3178</v>
      </c>
    </row>
    <row r="7859" spans="1:2">
      <c r="A7859">
        <v>6230225</v>
      </c>
      <c r="B7859" t="s">
        <v>3179</v>
      </c>
    </row>
    <row r="7860" spans="1:2">
      <c r="A7860">
        <v>6230226</v>
      </c>
      <c r="B7860" t="s">
        <v>3180</v>
      </c>
    </row>
    <row r="7861" spans="1:2">
      <c r="A7861">
        <v>6230231</v>
      </c>
      <c r="B7861" t="s">
        <v>3181</v>
      </c>
    </row>
    <row r="7862" spans="1:2">
      <c r="A7862">
        <v>6230232</v>
      </c>
      <c r="B7862" t="s">
        <v>3182</v>
      </c>
    </row>
    <row r="7863" spans="1:2">
      <c r="A7863">
        <v>6230233</v>
      </c>
      <c r="B7863" t="s">
        <v>3183</v>
      </c>
    </row>
    <row r="7864" spans="1:2">
      <c r="A7864">
        <v>6230234</v>
      </c>
      <c r="B7864" t="s">
        <v>3184</v>
      </c>
    </row>
    <row r="7865" spans="1:2">
      <c r="A7865">
        <v>6230235</v>
      </c>
      <c r="B7865" t="s">
        <v>3185</v>
      </c>
    </row>
    <row r="7866" spans="1:2">
      <c r="A7866">
        <v>6230236</v>
      </c>
      <c r="B7866" t="s">
        <v>3186</v>
      </c>
    </row>
    <row r="7867" spans="1:2">
      <c r="A7867">
        <v>6230341</v>
      </c>
      <c r="B7867" t="s">
        <v>3187</v>
      </c>
    </row>
    <row r="7868" spans="1:2">
      <c r="A7868">
        <v>6230342</v>
      </c>
      <c r="B7868" t="s">
        <v>3188</v>
      </c>
    </row>
    <row r="7869" spans="1:2">
      <c r="A7869">
        <v>6230343</v>
      </c>
      <c r="B7869" t="s">
        <v>3189</v>
      </c>
    </row>
    <row r="7870" spans="1:2">
      <c r="A7870">
        <v>6230344</v>
      </c>
      <c r="B7870" t="s">
        <v>3190</v>
      </c>
    </row>
    <row r="7871" spans="1:2">
      <c r="A7871">
        <v>6230345</v>
      </c>
      <c r="B7871" t="s">
        <v>3191</v>
      </c>
    </row>
    <row r="7872" spans="1:2">
      <c r="A7872">
        <v>6230346</v>
      </c>
      <c r="B7872" t="s">
        <v>3192</v>
      </c>
    </row>
    <row r="7873" spans="1:2">
      <c r="A7873">
        <v>6230351</v>
      </c>
      <c r="B7873" t="s">
        <v>3193</v>
      </c>
    </row>
    <row r="7874" spans="1:2">
      <c r="A7874">
        <v>6230352</v>
      </c>
      <c r="B7874" t="s">
        <v>3194</v>
      </c>
    </row>
    <row r="7875" spans="1:2">
      <c r="A7875">
        <v>6230353</v>
      </c>
      <c r="B7875" t="s">
        <v>3195</v>
      </c>
    </row>
    <row r="7876" spans="1:2">
      <c r="A7876">
        <v>6230361</v>
      </c>
      <c r="B7876" t="s">
        <v>3196</v>
      </c>
    </row>
    <row r="7877" spans="1:2">
      <c r="A7877">
        <v>6230362</v>
      </c>
      <c r="B7877" t="s">
        <v>3197</v>
      </c>
    </row>
    <row r="7878" spans="1:2">
      <c r="A7878">
        <v>6230363</v>
      </c>
      <c r="B7878" t="s">
        <v>3198</v>
      </c>
    </row>
    <row r="7879" spans="1:2">
      <c r="A7879">
        <v>6230364</v>
      </c>
      <c r="B7879" t="s">
        <v>3199</v>
      </c>
    </row>
    <row r="7880" spans="1:2">
      <c r="A7880">
        <v>6231121</v>
      </c>
      <c r="B7880" t="s">
        <v>3200</v>
      </c>
    </row>
    <row r="7881" spans="1:2">
      <c r="A7881">
        <v>6231122</v>
      </c>
      <c r="B7881" t="s">
        <v>3201</v>
      </c>
    </row>
    <row r="7882" spans="1:2">
      <c r="A7882">
        <v>6231123</v>
      </c>
      <c r="B7882" t="s">
        <v>3202</v>
      </c>
    </row>
    <row r="7883" spans="1:2">
      <c r="A7883">
        <v>6231124</v>
      </c>
      <c r="B7883" t="s">
        <v>3203</v>
      </c>
    </row>
    <row r="7884" spans="1:2">
      <c r="A7884">
        <v>6231131</v>
      </c>
      <c r="B7884" t="s">
        <v>3204</v>
      </c>
    </row>
    <row r="7885" spans="1:2">
      <c r="A7885">
        <v>6231132</v>
      </c>
      <c r="B7885" t="s">
        <v>3205</v>
      </c>
    </row>
    <row r="7886" spans="1:2">
      <c r="A7886">
        <v>6231133</v>
      </c>
      <c r="B7886" t="s">
        <v>3206</v>
      </c>
    </row>
    <row r="7887" spans="1:2">
      <c r="A7887">
        <v>6231134</v>
      </c>
      <c r="B7887" t="s">
        <v>3207</v>
      </c>
    </row>
    <row r="7888" spans="1:2">
      <c r="A7888">
        <v>6240101</v>
      </c>
      <c r="B7888" t="s">
        <v>3208</v>
      </c>
    </row>
    <row r="7889" spans="1:2">
      <c r="A7889">
        <v>6240102</v>
      </c>
      <c r="B7889" t="s">
        <v>3209</v>
      </c>
    </row>
    <row r="7890" spans="1:2">
      <c r="A7890">
        <v>6240103</v>
      </c>
      <c r="B7890" t="s">
        <v>3210</v>
      </c>
    </row>
    <row r="7891" spans="1:2">
      <c r="A7891">
        <v>6240111</v>
      </c>
      <c r="B7891" t="s">
        <v>3211</v>
      </c>
    </row>
    <row r="7892" spans="1:2">
      <c r="A7892">
        <v>6240112</v>
      </c>
      <c r="B7892" t="s">
        <v>3212</v>
      </c>
    </row>
    <row r="7893" spans="1:2">
      <c r="A7893">
        <v>6240113</v>
      </c>
      <c r="B7893" t="s">
        <v>3213</v>
      </c>
    </row>
    <row r="7894" spans="1:2">
      <c r="A7894">
        <v>6240114</v>
      </c>
      <c r="B7894" t="s">
        <v>3214</v>
      </c>
    </row>
    <row r="7895" spans="1:2">
      <c r="A7895">
        <v>6240115</v>
      </c>
      <c r="B7895" t="s">
        <v>3215</v>
      </c>
    </row>
    <row r="7896" spans="1:2">
      <c r="A7896">
        <v>6240116</v>
      </c>
      <c r="B7896" t="s">
        <v>3216</v>
      </c>
    </row>
    <row r="7897" spans="1:2">
      <c r="A7897">
        <v>6240117</v>
      </c>
      <c r="B7897" t="s">
        <v>3217</v>
      </c>
    </row>
    <row r="7898" spans="1:2">
      <c r="A7898">
        <v>6240118</v>
      </c>
      <c r="B7898" t="s">
        <v>3218</v>
      </c>
    </row>
    <row r="7899" spans="1:2">
      <c r="A7899">
        <v>6240121</v>
      </c>
      <c r="B7899" t="s">
        <v>3219</v>
      </c>
    </row>
    <row r="7900" spans="1:2">
      <c r="A7900">
        <v>6240122</v>
      </c>
      <c r="B7900" t="s">
        <v>3220</v>
      </c>
    </row>
    <row r="7901" spans="1:2">
      <c r="A7901">
        <v>6240123</v>
      </c>
      <c r="B7901" t="s">
        <v>3221</v>
      </c>
    </row>
    <row r="7902" spans="1:2">
      <c r="A7902">
        <v>6240124</v>
      </c>
      <c r="B7902" t="s">
        <v>3222</v>
      </c>
    </row>
    <row r="7903" spans="1:2">
      <c r="A7903">
        <v>6240125</v>
      </c>
      <c r="B7903" t="s">
        <v>3223</v>
      </c>
    </row>
    <row r="7904" spans="1:2">
      <c r="A7904">
        <v>6240801</v>
      </c>
      <c r="B7904" t="s">
        <v>3224</v>
      </c>
    </row>
    <row r="7905" spans="1:2">
      <c r="A7905">
        <v>6240802</v>
      </c>
      <c r="B7905" t="s">
        <v>3225</v>
      </c>
    </row>
    <row r="7906" spans="1:2">
      <c r="A7906">
        <v>6240803</v>
      </c>
      <c r="B7906" t="s">
        <v>3226</v>
      </c>
    </row>
    <row r="7907" spans="1:2">
      <c r="A7907">
        <v>6240804</v>
      </c>
      <c r="B7907" t="s">
        <v>3227</v>
      </c>
    </row>
    <row r="7908" spans="1:2">
      <c r="A7908">
        <v>6240805</v>
      </c>
      <c r="B7908" t="s">
        <v>3228</v>
      </c>
    </row>
    <row r="7909" spans="1:2">
      <c r="A7909">
        <v>6240806</v>
      </c>
      <c r="B7909" t="s">
        <v>3229</v>
      </c>
    </row>
    <row r="7910" spans="1:2">
      <c r="A7910">
        <v>6240811</v>
      </c>
      <c r="B7910" t="s">
        <v>3230</v>
      </c>
    </row>
    <row r="7911" spans="1:2">
      <c r="A7911">
        <v>6240812</v>
      </c>
      <c r="B7911" t="s">
        <v>3231</v>
      </c>
    </row>
    <row r="7912" spans="1:2">
      <c r="A7912">
        <v>6240813</v>
      </c>
      <c r="B7912" t="s">
        <v>3232</v>
      </c>
    </row>
    <row r="7913" spans="1:2">
      <c r="A7913">
        <v>6240814</v>
      </c>
      <c r="B7913" t="s">
        <v>3233</v>
      </c>
    </row>
    <row r="7914" spans="1:2">
      <c r="A7914">
        <v>6240815</v>
      </c>
      <c r="B7914" t="s">
        <v>3234</v>
      </c>
    </row>
    <row r="7915" spans="1:2">
      <c r="A7915">
        <v>6240816</v>
      </c>
      <c r="B7915" t="s">
        <v>3235</v>
      </c>
    </row>
    <row r="7916" spans="1:2">
      <c r="A7916">
        <v>6240821</v>
      </c>
      <c r="B7916" t="s">
        <v>3236</v>
      </c>
    </row>
    <row r="7917" spans="1:2">
      <c r="A7917">
        <v>6240822</v>
      </c>
      <c r="B7917" t="s">
        <v>3237</v>
      </c>
    </row>
    <row r="7918" spans="1:2">
      <c r="A7918">
        <v>6240823</v>
      </c>
      <c r="B7918" t="s">
        <v>3238</v>
      </c>
    </row>
    <row r="7919" spans="1:2">
      <c r="A7919">
        <v>6240824</v>
      </c>
      <c r="B7919" t="s">
        <v>3239</v>
      </c>
    </row>
    <row r="7920" spans="1:2">
      <c r="A7920">
        <v>6240825</v>
      </c>
      <c r="B7920" t="s">
        <v>3240</v>
      </c>
    </row>
    <row r="7921" spans="1:2">
      <c r="A7921">
        <v>6240826</v>
      </c>
      <c r="B7921" t="s">
        <v>3241</v>
      </c>
    </row>
    <row r="7922" spans="1:2">
      <c r="A7922">
        <v>6240831</v>
      </c>
      <c r="B7922" t="s">
        <v>3242</v>
      </c>
    </row>
    <row r="7923" spans="1:2">
      <c r="A7923">
        <v>6240832</v>
      </c>
      <c r="B7923" t="s">
        <v>987</v>
      </c>
    </row>
    <row r="7924" spans="1:2">
      <c r="A7924">
        <v>6240833</v>
      </c>
      <c r="B7924" t="s">
        <v>988</v>
      </c>
    </row>
    <row r="7925" spans="1:2">
      <c r="A7925">
        <v>6240834</v>
      </c>
      <c r="B7925" t="s">
        <v>989</v>
      </c>
    </row>
    <row r="7926" spans="1:2">
      <c r="A7926">
        <v>6240835</v>
      </c>
      <c r="B7926" t="s">
        <v>990</v>
      </c>
    </row>
    <row r="7927" spans="1:2">
      <c r="A7927">
        <v>6240836</v>
      </c>
      <c r="B7927" t="s">
        <v>991</v>
      </c>
    </row>
    <row r="7928" spans="1:2">
      <c r="A7928">
        <v>6240841</v>
      </c>
      <c r="B7928" t="s">
        <v>992</v>
      </c>
    </row>
    <row r="7929" spans="1:2">
      <c r="A7929">
        <v>6240842</v>
      </c>
      <c r="B7929" t="s">
        <v>993</v>
      </c>
    </row>
    <row r="7930" spans="1:2">
      <c r="A7930">
        <v>6240843</v>
      </c>
      <c r="B7930" t="s">
        <v>994</v>
      </c>
    </row>
    <row r="7931" spans="1:2">
      <c r="A7931">
        <v>6240851</v>
      </c>
      <c r="B7931" t="s">
        <v>995</v>
      </c>
    </row>
    <row r="7932" spans="1:2">
      <c r="A7932">
        <v>6240852</v>
      </c>
      <c r="B7932" t="s">
        <v>996</v>
      </c>
    </row>
    <row r="7933" spans="1:2">
      <c r="A7933">
        <v>6240853</v>
      </c>
      <c r="B7933" t="s">
        <v>997</v>
      </c>
    </row>
    <row r="7934" spans="1:2">
      <c r="A7934">
        <v>6240854</v>
      </c>
      <c r="B7934" t="s">
        <v>998</v>
      </c>
    </row>
    <row r="7935" spans="1:2">
      <c r="A7935">
        <v>6240855</v>
      </c>
      <c r="B7935" t="s">
        <v>999</v>
      </c>
    </row>
    <row r="7936" spans="1:2">
      <c r="A7936">
        <v>6240901</v>
      </c>
      <c r="B7936" t="s">
        <v>1000</v>
      </c>
    </row>
    <row r="7937" spans="1:2">
      <c r="A7937">
        <v>6240902</v>
      </c>
      <c r="B7937" t="s">
        <v>1001</v>
      </c>
    </row>
    <row r="7938" spans="1:2">
      <c r="A7938">
        <v>6240903</v>
      </c>
      <c r="B7938" t="s">
        <v>1002</v>
      </c>
    </row>
    <row r="7939" spans="1:2">
      <c r="A7939">
        <v>6240904</v>
      </c>
      <c r="B7939" t="s">
        <v>1003</v>
      </c>
    </row>
    <row r="7940" spans="1:2">
      <c r="A7940">
        <v>6240905</v>
      </c>
      <c r="B7940" t="s">
        <v>1004</v>
      </c>
    </row>
    <row r="7941" spans="1:2">
      <c r="A7941">
        <v>6240906</v>
      </c>
      <c r="B7941" t="s">
        <v>1005</v>
      </c>
    </row>
    <row r="7942" spans="1:2">
      <c r="A7942">
        <v>6240907</v>
      </c>
      <c r="B7942" t="s">
        <v>1006</v>
      </c>
    </row>
    <row r="7943" spans="1:2">
      <c r="A7943">
        <v>6240908</v>
      </c>
      <c r="B7943" t="s">
        <v>1007</v>
      </c>
    </row>
    <row r="7944" spans="1:2">
      <c r="A7944">
        <v>6240909</v>
      </c>
      <c r="B7944" t="s">
        <v>1008</v>
      </c>
    </row>
    <row r="7945" spans="1:2">
      <c r="A7945">
        <v>6240911</v>
      </c>
      <c r="B7945" t="s">
        <v>1009</v>
      </c>
    </row>
    <row r="7946" spans="1:2">
      <c r="A7946">
        <v>6240912</v>
      </c>
      <c r="B7946" t="s">
        <v>1010</v>
      </c>
    </row>
    <row r="7947" spans="1:2">
      <c r="A7947">
        <v>6240913</v>
      </c>
      <c r="B7947" t="s">
        <v>1011</v>
      </c>
    </row>
    <row r="7948" spans="1:2">
      <c r="A7948">
        <v>6240914</v>
      </c>
      <c r="B7948" t="s">
        <v>1012</v>
      </c>
    </row>
    <row r="7949" spans="1:2">
      <c r="A7949">
        <v>6240921</v>
      </c>
      <c r="B7949" t="s">
        <v>1013</v>
      </c>
    </row>
    <row r="7950" spans="1:2">
      <c r="A7950">
        <v>6240922</v>
      </c>
      <c r="B7950" t="s">
        <v>1014</v>
      </c>
    </row>
    <row r="7951" spans="1:2">
      <c r="A7951">
        <v>6240923</v>
      </c>
      <c r="B7951" t="s">
        <v>1015</v>
      </c>
    </row>
    <row r="7952" spans="1:2">
      <c r="A7952">
        <v>6240924</v>
      </c>
      <c r="B7952" t="s">
        <v>1016</v>
      </c>
    </row>
    <row r="7953" spans="1:2">
      <c r="A7953">
        <v>6240925</v>
      </c>
      <c r="B7953" t="s">
        <v>1017</v>
      </c>
    </row>
    <row r="7954" spans="1:2">
      <c r="A7954">
        <v>6240926</v>
      </c>
      <c r="B7954" t="s">
        <v>1018</v>
      </c>
    </row>
    <row r="7955" spans="1:2">
      <c r="A7955">
        <v>6240927</v>
      </c>
      <c r="B7955" t="s">
        <v>1019</v>
      </c>
    </row>
    <row r="7956" spans="1:2">
      <c r="A7956">
        <v>6240928</v>
      </c>
      <c r="B7956" t="s">
        <v>1020</v>
      </c>
    </row>
    <row r="7957" spans="1:2">
      <c r="A7957">
        <v>6240929</v>
      </c>
      <c r="B7957" t="s">
        <v>1021</v>
      </c>
    </row>
    <row r="7958" spans="1:2">
      <c r="A7958">
        <v>6240931</v>
      </c>
      <c r="B7958" t="s">
        <v>1022</v>
      </c>
    </row>
    <row r="7959" spans="1:2">
      <c r="A7959">
        <v>6240932</v>
      </c>
      <c r="B7959" t="s">
        <v>1023</v>
      </c>
    </row>
    <row r="7960" spans="1:2">
      <c r="A7960">
        <v>6240933</v>
      </c>
      <c r="B7960" t="s">
        <v>1024</v>
      </c>
    </row>
    <row r="7961" spans="1:2">
      <c r="A7961">
        <v>6240934</v>
      </c>
      <c r="B7961" t="s">
        <v>1025</v>
      </c>
    </row>
    <row r="7962" spans="1:2">
      <c r="A7962">
        <v>6240935</v>
      </c>
      <c r="B7962" t="s">
        <v>1026</v>
      </c>
    </row>
    <row r="7963" spans="1:2">
      <c r="A7963">
        <v>6240936</v>
      </c>
      <c r="B7963" t="s">
        <v>1027</v>
      </c>
    </row>
    <row r="7964" spans="1:2">
      <c r="A7964">
        <v>6240937</v>
      </c>
      <c r="B7964" t="s">
        <v>1028</v>
      </c>
    </row>
    <row r="7965" spans="1:2">
      <c r="A7965">
        <v>6240941</v>
      </c>
      <c r="B7965" t="s">
        <v>1029</v>
      </c>
    </row>
    <row r="7966" spans="1:2">
      <c r="A7966">
        <v>6240942</v>
      </c>
      <c r="B7966" t="s">
        <v>1030</v>
      </c>
    </row>
    <row r="7967" spans="1:2">
      <c r="A7967">
        <v>6240943</v>
      </c>
      <c r="B7967" t="s">
        <v>1031</v>
      </c>
    </row>
    <row r="7968" spans="1:2">
      <c r="A7968">
        <v>6240944</v>
      </c>
      <c r="B7968" t="s">
        <v>1032</v>
      </c>
    </row>
    <row r="7969" spans="1:2">
      <c r="A7969">
        <v>6240945</v>
      </c>
      <c r="B7969" t="s">
        <v>1033</v>
      </c>
    </row>
    <row r="7970" spans="1:2">
      <c r="A7970">
        <v>6240946</v>
      </c>
      <c r="B7970" t="s">
        <v>1034</v>
      </c>
    </row>
    <row r="7971" spans="1:2">
      <c r="A7971">
        <v>6240951</v>
      </c>
      <c r="B7971" t="s">
        <v>1035</v>
      </c>
    </row>
    <row r="7972" spans="1:2">
      <c r="A7972">
        <v>6240952</v>
      </c>
      <c r="B7972" t="s">
        <v>1036</v>
      </c>
    </row>
    <row r="7973" spans="1:2">
      <c r="A7973">
        <v>6240953</v>
      </c>
      <c r="B7973" t="s">
        <v>1037</v>
      </c>
    </row>
    <row r="7974" spans="1:2">
      <c r="A7974">
        <v>6240954</v>
      </c>
      <c r="B7974" t="s">
        <v>1038</v>
      </c>
    </row>
    <row r="7975" spans="1:2">
      <c r="A7975">
        <v>6240955</v>
      </c>
      <c r="B7975" t="s">
        <v>1039</v>
      </c>
    </row>
    <row r="7976" spans="1:2">
      <c r="A7976">
        <v>6240956</v>
      </c>
      <c r="B7976" t="s">
        <v>1040</v>
      </c>
    </row>
    <row r="7977" spans="1:2">
      <c r="A7977">
        <v>6240961</v>
      </c>
      <c r="B7977" t="s">
        <v>1041</v>
      </c>
    </row>
    <row r="7978" spans="1:2">
      <c r="A7978">
        <v>6240962</v>
      </c>
      <c r="B7978" t="s">
        <v>1042</v>
      </c>
    </row>
    <row r="7979" spans="1:2">
      <c r="A7979">
        <v>6240963</v>
      </c>
      <c r="B7979" t="s">
        <v>1043</v>
      </c>
    </row>
    <row r="7980" spans="1:2">
      <c r="A7980">
        <v>6240964</v>
      </c>
      <c r="B7980" t="s">
        <v>1044</v>
      </c>
    </row>
    <row r="7981" spans="1:2">
      <c r="A7981">
        <v>6240965</v>
      </c>
      <c r="B7981" t="s">
        <v>1045</v>
      </c>
    </row>
    <row r="7982" spans="1:2">
      <c r="A7982">
        <v>6240966</v>
      </c>
      <c r="B7982" t="s">
        <v>1046</v>
      </c>
    </row>
    <row r="7983" spans="1:2">
      <c r="A7983">
        <v>6240967</v>
      </c>
      <c r="B7983" t="s">
        <v>1047</v>
      </c>
    </row>
    <row r="7984" spans="1:2">
      <c r="A7984">
        <v>6240968</v>
      </c>
      <c r="B7984" t="s">
        <v>1048</v>
      </c>
    </row>
    <row r="7985" spans="1:2">
      <c r="A7985">
        <v>6250000</v>
      </c>
      <c r="B7985" t="s">
        <v>1049</v>
      </c>
    </row>
    <row r="7986" spans="1:2">
      <c r="A7986">
        <v>6250001</v>
      </c>
      <c r="B7986" t="s">
        <v>1050</v>
      </c>
    </row>
    <row r="7987" spans="1:2">
      <c r="A7987">
        <v>6250002</v>
      </c>
      <c r="B7987" t="s">
        <v>1051</v>
      </c>
    </row>
    <row r="7988" spans="1:2">
      <c r="A7988">
        <v>6250003</v>
      </c>
      <c r="B7988" t="s">
        <v>1052</v>
      </c>
    </row>
    <row r="7989" spans="1:2">
      <c r="A7989">
        <v>6250004</v>
      </c>
      <c r="B7989" t="s">
        <v>1053</v>
      </c>
    </row>
    <row r="7990" spans="1:2">
      <c r="A7990">
        <v>6250005</v>
      </c>
      <c r="B7990" t="s">
        <v>1054</v>
      </c>
    </row>
    <row r="7991" spans="1:2">
      <c r="A7991">
        <v>6250006</v>
      </c>
      <c r="B7991" t="s">
        <v>1055</v>
      </c>
    </row>
    <row r="7992" spans="1:2">
      <c r="A7992">
        <v>6250007</v>
      </c>
      <c r="B7992" t="s">
        <v>1056</v>
      </c>
    </row>
    <row r="7993" spans="1:2">
      <c r="A7993">
        <v>6250010</v>
      </c>
      <c r="B7993" t="s">
        <v>1057</v>
      </c>
    </row>
    <row r="7994" spans="1:2">
      <c r="A7994">
        <v>6250011</v>
      </c>
      <c r="B7994" t="s">
        <v>1058</v>
      </c>
    </row>
    <row r="7995" spans="1:2">
      <c r="A7995">
        <v>6250012</v>
      </c>
      <c r="B7995" t="s">
        <v>1059</v>
      </c>
    </row>
    <row r="7996" spans="1:2">
      <c r="A7996">
        <v>6250013</v>
      </c>
      <c r="B7996" t="s">
        <v>1060</v>
      </c>
    </row>
    <row r="7997" spans="1:2">
      <c r="A7997">
        <v>6250014</v>
      </c>
      <c r="B7997" t="s">
        <v>1061</v>
      </c>
    </row>
    <row r="7998" spans="1:2">
      <c r="A7998">
        <v>6250015</v>
      </c>
      <c r="B7998" t="s">
        <v>1062</v>
      </c>
    </row>
    <row r="7999" spans="1:2">
      <c r="A7999">
        <v>6250016</v>
      </c>
      <c r="B7999" t="s">
        <v>1063</v>
      </c>
    </row>
    <row r="8000" spans="1:2">
      <c r="A8000">
        <v>6250020</v>
      </c>
      <c r="B8000" t="s">
        <v>1064</v>
      </c>
    </row>
    <row r="8001" spans="1:2">
      <c r="A8001">
        <v>6250021</v>
      </c>
      <c r="B8001" t="s">
        <v>1065</v>
      </c>
    </row>
    <row r="8002" spans="1:2">
      <c r="A8002">
        <v>6250022</v>
      </c>
      <c r="B8002" t="s">
        <v>1066</v>
      </c>
    </row>
    <row r="8003" spans="1:2">
      <c r="A8003">
        <v>6250023</v>
      </c>
      <c r="B8003" t="s">
        <v>1067</v>
      </c>
    </row>
    <row r="8004" spans="1:2">
      <c r="A8004">
        <v>6250024</v>
      </c>
      <c r="B8004" t="s">
        <v>1068</v>
      </c>
    </row>
    <row r="8005" spans="1:2">
      <c r="A8005">
        <v>6250025</v>
      </c>
      <c r="B8005" t="s">
        <v>1069</v>
      </c>
    </row>
    <row r="8006" spans="1:2">
      <c r="A8006">
        <v>6250026</v>
      </c>
      <c r="B8006" t="s">
        <v>1070</v>
      </c>
    </row>
    <row r="8007" spans="1:2">
      <c r="A8007">
        <v>6250027</v>
      </c>
      <c r="B8007" t="s">
        <v>1071</v>
      </c>
    </row>
    <row r="8008" spans="1:2">
      <c r="A8008">
        <v>6250030</v>
      </c>
      <c r="B8008" t="s">
        <v>1072</v>
      </c>
    </row>
    <row r="8009" spans="1:2">
      <c r="A8009">
        <v>6250031</v>
      </c>
      <c r="B8009" t="s">
        <v>1073</v>
      </c>
    </row>
    <row r="8010" spans="1:2">
      <c r="A8010">
        <v>6250032</v>
      </c>
      <c r="B8010" t="s">
        <v>1074</v>
      </c>
    </row>
    <row r="8011" spans="1:2">
      <c r="A8011">
        <v>6250033</v>
      </c>
      <c r="B8011" t="s">
        <v>1075</v>
      </c>
    </row>
    <row r="8012" spans="1:2">
      <c r="A8012">
        <v>6250034</v>
      </c>
      <c r="B8012" t="s">
        <v>1076</v>
      </c>
    </row>
    <row r="8013" spans="1:2">
      <c r="A8013">
        <v>6250035</v>
      </c>
      <c r="B8013" t="s">
        <v>1077</v>
      </c>
    </row>
    <row r="8014" spans="1:2">
      <c r="A8014">
        <v>6250036</v>
      </c>
      <c r="B8014" t="s">
        <v>1078</v>
      </c>
    </row>
    <row r="8015" spans="1:2">
      <c r="A8015">
        <v>6250037</v>
      </c>
      <c r="B8015" t="s">
        <v>1079</v>
      </c>
    </row>
    <row r="8016" spans="1:2">
      <c r="A8016">
        <v>6250040</v>
      </c>
      <c r="B8016" t="s">
        <v>1080</v>
      </c>
    </row>
    <row r="8017" spans="1:2">
      <c r="A8017">
        <v>6250041</v>
      </c>
      <c r="B8017" t="s">
        <v>1081</v>
      </c>
    </row>
    <row r="8018" spans="1:2">
      <c r="A8018">
        <v>6250042</v>
      </c>
      <c r="B8018" t="s">
        <v>1082</v>
      </c>
    </row>
    <row r="8019" spans="1:2">
      <c r="A8019">
        <v>6250043</v>
      </c>
      <c r="B8019" t="s">
        <v>1083</v>
      </c>
    </row>
    <row r="8020" spans="1:2">
      <c r="A8020">
        <v>6250044</v>
      </c>
      <c r="B8020" t="s">
        <v>1084</v>
      </c>
    </row>
    <row r="8021" spans="1:2">
      <c r="A8021">
        <v>6250045</v>
      </c>
      <c r="B8021" t="s">
        <v>1085</v>
      </c>
    </row>
    <row r="8022" spans="1:2">
      <c r="A8022">
        <v>6250050</v>
      </c>
      <c r="B8022" t="s">
        <v>1086</v>
      </c>
    </row>
    <row r="8023" spans="1:2">
      <c r="A8023">
        <v>6250051</v>
      </c>
      <c r="B8023" t="s">
        <v>1087</v>
      </c>
    </row>
    <row r="8024" spans="1:2">
      <c r="A8024">
        <v>6250052</v>
      </c>
      <c r="B8024" t="s">
        <v>1088</v>
      </c>
    </row>
    <row r="8025" spans="1:2">
      <c r="A8025">
        <v>6250053</v>
      </c>
      <c r="B8025" t="s">
        <v>1089</v>
      </c>
    </row>
    <row r="8026" spans="1:2">
      <c r="A8026">
        <v>6250054</v>
      </c>
      <c r="B8026" t="s">
        <v>1090</v>
      </c>
    </row>
    <row r="8027" spans="1:2">
      <c r="A8027">
        <v>6250055</v>
      </c>
      <c r="B8027" t="s">
        <v>1091</v>
      </c>
    </row>
    <row r="8028" spans="1:2">
      <c r="A8028">
        <v>6250056</v>
      </c>
      <c r="B8028" t="s">
        <v>1092</v>
      </c>
    </row>
    <row r="8029" spans="1:2">
      <c r="A8029">
        <v>6250057</v>
      </c>
      <c r="B8029" t="s">
        <v>1093</v>
      </c>
    </row>
    <row r="8030" spans="1:2">
      <c r="A8030">
        <v>6250058</v>
      </c>
      <c r="B8030" t="s">
        <v>1094</v>
      </c>
    </row>
    <row r="8031" spans="1:2">
      <c r="A8031">
        <v>6250060</v>
      </c>
      <c r="B8031" t="s">
        <v>1095</v>
      </c>
    </row>
    <row r="8032" spans="1:2">
      <c r="A8032">
        <v>6250061</v>
      </c>
      <c r="B8032" t="s">
        <v>1096</v>
      </c>
    </row>
    <row r="8033" spans="1:2">
      <c r="A8033">
        <v>6250062</v>
      </c>
      <c r="B8033" t="s">
        <v>1097</v>
      </c>
    </row>
    <row r="8034" spans="1:2">
      <c r="A8034">
        <v>6250063</v>
      </c>
      <c r="B8034" t="s">
        <v>1098</v>
      </c>
    </row>
    <row r="8035" spans="1:2">
      <c r="A8035">
        <v>6250064</v>
      </c>
      <c r="B8035" t="s">
        <v>1099</v>
      </c>
    </row>
    <row r="8036" spans="1:2">
      <c r="A8036">
        <v>6250065</v>
      </c>
      <c r="B8036" t="s">
        <v>1100</v>
      </c>
    </row>
    <row r="8037" spans="1:2">
      <c r="A8037">
        <v>6250066</v>
      </c>
      <c r="B8037" t="s">
        <v>1101</v>
      </c>
    </row>
    <row r="8038" spans="1:2">
      <c r="A8038">
        <v>6250067</v>
      </c>
      <c r="B8038" t="s">
        <v>1102</v>
      </c>
    </row>
    <row r="8039" spans="1:2">
      <c r="A8039">
        <v>6250070</v>
      </c>
      <c r="B8039" t="s">
        <v>1103</v>
      </c>
    </row>
    <row r="8040" spans="1:2">
      <c r="A8040">
        <v>6250071</v>
      </c>
      <c r="B8040" t="s">
        <v>1104</v>
      </c>
    </row>
    <row r="8041" spans="1:2">
      <c r="A8041">
        <v>6250072</v>
      </c>
      <c r="B8041" t="s">
        <v>1105</v>
      </c>
    </row>
    <row r="8042" spans="1:2">
      <c r="A8042">
        <v>6250073</v>
      </c>
      <c r="B8042" t="s">
        <v>1106</v>
      </c>
    </row>
    <row r="8043" spans="1:2">
      <c r="A8043">
        <v>6250074</v>
      </c>
      <c r="B8043" t="s">
        <v>1107</v>
      </c>
    </row>
    <row r="8044" spans="1:2">
      <c r="A8044">
        <v>6250075</v>
      </c>
      <c r="B8044" t="s">
        <v>1108</v>
      </c>
    </row>
    <row r="8045" spans="1:2">
      <c r="A8045">
        <v>6250076</v>
      </c>
      <c r="B8045" t="s">
        <v>1109</v>
      </c>
    </row>
    <row r="8046" spans="1:2">
      <c r="A8046">
        <v>6250077</v>
      </c>
      <c r="B8046" t="s">
        <v>1110</v>
      </c>
    </row>
    <row r="8047" spans="1:2">
      <c r="A8047">
        <v>6250078</v>
      </c>
      <c r="B8047" t="s">
        <v>1111</v>
      </c>
    </row>
    <row r="8048" spans="1:2">
      <c r="A8048">
        <v>6250080</v>
      </c>
      <c r="B8048" t="s">
        <v>1112</v>
      </c>
    </row>
    <row r="8049" spans="1:2">
      <c r="A8049">
        <v>6250081</v>
      </c>
      <c r="B8049" t="s">
        <v>1113</v>
      </c>
    </row>
    <row r="8050" spans="1:2">
      <c r="A8050">
        <v>6250082</v>
      </c>
      <c r="B8050" t="s">
        <v>1114</v>
      </c>
    </row>
    <row r="8051" spans="1:2">
      <c r="A8051">
        <v>6250083</v>
      </c>
      <c r="B8051" t="s">
        <v>1115</v>
      </c>
    </row>
    <row r="8052" spans="1:2">
      <c r="A8052">
        <v>6250084</v>
      </c>
      <c r="B8052" t="s">
        <v>1116</v>
      </c>
    </row>
    <row r="8053" spans="1:2">
      <c r="A8053">
        <v>6250085</v>
      </c>
      <c r="B8053" t="s">
        <v>1117</v>
      </c>
    </row>
    <row r="8054" spans="1:2">
      <c r="A8054">
        <v>6250086</v>
      </c>
      <c r="B8054" t="s">
        <v>1118</v>
      </c>
    </row>
    <row r="8055" spans="1:2">
      <c r="A8055">
        <v>6250087</v>
      </c>
      <c r="B8055" t="s">
        <v>1119</v>
      </c>
    </row>
    <row r="8056" spans="1:2">
      <c r="A8056">
        <v>6250131</v>
      </c>
      <c r="B8056" t="s">
        <v>1120</v>
      </c>
    </row>
    <row r="8057" spans="1:2">
      <c r="A8057">
        <v>6250132</v>
      </c>
      <c r="B8057" t="s">
        <v>1121</v>
      </c>
    </row>
    <row r="8058" spans="1:2">
      <c r="A8058">
        <v>6250133</v>
      </c>
      <c r="B8058" t="s">
        <v>1122</v>
      </c>
    </row>
    <row r="8059" spans="1:2">
      <c r="A8059">
        <v>6250134</v>
      </c>
      <c r="B8059" t="s">
        <v>1123</v>
      </c>
    </row>
    <row r="8060" spans="1:2">
      <c r="A8060">
        <v>6250135</v>
      </c>
      <c r="B8060" t="s">
        <v>1124</v>
      </c>
    </row>
    <row r="8061" spans="1:2">
      <c r="A8061">
        <v>6250136</v>
      </c>
      <c r="B8061" t="s">
        <v>1125</v>
      </c>
    </row>
    <row r="8062" spans="1:2">
      <c r="A8062">
        <v>6250137</v>
      </c>
      <c r="B8062" t="s">
        <v>1126</v>
      </c>
    </row>
    <row r="8063" spans="1:2">
      <c r="A8063">
        <v>6250141</v>
      </c>
      <c r="B8063" t="s">
        <v>1127</v>
      </c>
    </row>
    <row r="8064" spans="1:2">
      <c r="A8064">
        <v>6250142</v>
      </c>
      <c r="B8064" t="s">
        <v>1128</v>
      </c>
    </row>
    <row r="8065" spans="1:2">
      <c r="A8065">
        <v>6250143</v>
      </c>
      <c r="B8065" t="s">
        <v>1129</v>
      </c>
    </row>
    <row r="8066" spans="1:2">
      <c r="A8066">
        <v>6250144</v>
      </c>
      <c r="B8066" t="s">
        <v>1130</v>
      </c>
    </row>
    <row r="8067" spans="1:2">
      <c r="A8067">
        <v>6250145</v>
      </c>
      <c r="B8067" t="s">
        <v>1131</v>
      </c>
    </row>
    <row r="8068" spans="1:2">
      <c r="A8068">
        <v>6250146</v>
      </c>
      <c r="B8068" t="s">
        <v>1132</v>
      </c>
    </row>
    <row r="8069" spans="1:2">
      <c r="A8069">
        <v>6250147</v>
      </c>
      <c r="B8069" t="s">
        <v>1133</v>
      </c>
    </row>
    <row r="8070" spans="1:2">
      <c r="A8070">
        <v>6250151</v>
      </c>
      <c r="B8070" t="s">
        <v>1134</v>
      </c>
    </row>
    <row r="8071" spans="1:2">
      <c r="A8071">
        <v>6250152</v>
      </c>
      <c r="B8071" t="s">
        <v>1135</v>
      </c>
    </row>
    <row r="8072" spans="1:2">
      <c r="A8072">
        <v>6250153</v>
      </c>
      <c r="B8072" t="s">
        <v>1136</v>
      </c>
    </row>
    <row r="8073" spans="1:2">
      <c r="A8073">
        <v>6250154</v>
      </c>
      <c r="B8073" t="s">
        <v>1137</v>
      </c>
    </row>
    <row r="8074" spans="1:2">
      <c r="A8074">
        <v>6250155</v>
      </c>
      <c r="B8074" t="s">
        <v>1138</v>
      </c>
    </row>
    <row r="8075" spans="1:2">
      <c r="A8075">
        <v>6250156</v>
      </c>
      <c r="B8075" t="s">
        <v>1139</v>
      </c>
    </row>
    <row r="8076" spans="1:2">
      <c r="A8076">
        <v>6250157</v>
      </c>
      <c r="B8076" t="s">
        <v>1140</v>
      </c>
    </row>
    <row r="8077" spans="1:2">
      <c r="A8077">
        <v>6250158</v>
      </c>
      <c r="B8077" t="s">
        <v>1141</v>
      </c>
    </row>
    <row r="8078" spans="1:2">
      <c r="A8078">
        <v>6260000</v>
      </c>
      <c r="B8078" t="s">
        <v>1142</v>
      </c>
    </row>
    <row r="8079" spans="1:2">
      <c r="A8079">
        <v>6260001</v>
      </c>
      <c r="B8079" t="s">
        <v>1143</v>
      </c>
    </row>
    <row r="8080" spans="1:2">
      <c r="A8080">
        <v>6260002</v>
      </c>
      <c r="B8080" t="s">
        <v>1144</v>
      </c>
    </row>
    <row r="8081" spans="1:2">
      <c r="A8081">
        <v>6260003</v>
      </c>
      <c r="B8081" t="s">
        <v>1145</v>
      </c>
    </row>
    <row r="8082" spans="1:2">
      <c r="A8082">
        <v>6260004</v>
      </c>
      <c r="B8082" t="s">
        <v>1146</v>
      </c>
    </row>
    <row r="8083" spans="1:2">
      <c r="A8083">
        <v>6260005</v>
      </c>
      <c r="B8083" t="s">
        <v>1147</v>
      </c>
    </row>
    <row r="8084" spans="1:2">
      <c r="A8084">
        <v>6260006</v>
      </c>
      <c r="B8084" t="s">
        <v>1148</v>
      </c>
    </row>
    <row r="8085" spans="1:2">
      <c r="A8085">
        <v>6260007</v>
      </c>
      <c r="B8085" t="s">
        <v>1149</v>
      </c>
    </row>
    <row r="8086" spans="1:2">
      <c r="A8086">
        <v>6260008</v>
      </c>
      <c r="B8086" t="s">
        <v>1150</v>
      </c>
    </row>
    <row r="8087" spans="1:2">
      <c r="A8087">
        <v>6260011</v>
      </c>
      <c r="B8087" t="s">
        <v>1151</v>
      </c>
    </row>
    <row r="8088" spans="1:2">
      <c r="A8088">
        <v>6260012</v>
      </c>
      <c r="B8088" t="s">
        <v>1152</v>
      </c>
    </row>
    <row r="8089" spans="1:2">
      <c r="A8089">
        <v>6260013</v>
      </c>
      <c r="B8089" t="s">
        <v>1153</v>
      </c>
    </row>
    <row r="8090" spans="1:2">
      <c r="A8090">
        <v>6260014</v>
      </c>
      <c r="B8090" t="s">
        <v>1154</v>
      </c>
    </row>
    <row r="8091" spans="1:2">
      <c r="A8091">
        <v>6260015</v>
      </c>
      <c r="B8091" t="s">
        <v>1155</v>
      </c>
    </row>
    <row r="8092" spans="1:2">
      <c r="A8092">
        <v>6260016</v>
      </c>
      <c r="B8092" t="s">
        <v>1156</v>
      </c>
    </row>
    <row r="8093" spans="1:2">
      <c r="A8093">
        <v>6260017</v>
      </c>
      <c r="B8093" t="s">
        <v>1157</v>
      </c>
    </row>
    <row r="8094" spans="1:2">
      <c r="A8094">
        <v>6260018</v>
      </c>
      <c r="B8094" t="s">
        <v>1158</v>
      </c>
    </row>
    <row r="8095" spans="1:2">
      <c r="A8095">
        <v>6260019</v>
      </c>
      <c r="B8095" t="s">
        <v>1159</v>
      </c>
    </row>
    <row r="8096" spans="1:2">
      <c r="A8096">
        <v>6260020</v>
      </c>
      <c r="B8096" t="s">
        <v>1160</v>
      </c>
    </row>
    <row r="8097" spans="1:2">
      <c r="A8097">
        <v>6260021</v>
      </c>
      <c r="B8097" t="s">
        <v>1161</v>
      </c>
    </row>
    <row r="8098" spans="1:2">
      <c r="A8098">
        <v>6260022</v>
      </c>
      <c r="B8098" t="s">
        <v>1162</v>
      </c>
    </row>
    <row r="8099" spans="1:2">
      <c r="A8099">
        <v>6260023</v>
      </c>
      <c r="B8099" t="s">
        <v>1163</v>
      </c>
    </row>
    <row r="8100" spans="1:2">
      <c r="A8100">
        <v>6260024</v>
      </c>
      <c r="B8100" t="s">
        <v>1164</v>
      </c>
    </row>
    <row r="8101" spans="1:2">
      <c r="A8101">
        <v>6260025</v>
      </c>
      <c r="B8101" t="s">
        <v>1165</v>
      </c>
    </row>
    <row r="8102" spans="1:2">
      <c r="A8102">
        <v>6260026</v>
      </c>
      <c r="B8102" t="s">
        <v>1166</v>
      </c>
    </row>
    <row r="8103" spans="1:2">
      <c r="A8103">
        <v>6260027</v>
      </c>
      <c r="B8103" t="s">
        <v>1167</v>
      </c>
    </row>
    <row r="8104" spans="1:2">
      <c r="A8104">
        <v>6260028</v>
      </c>
      <c r="B8104" t="s">
        <v>1168</v>
      </c>
    </row>
    <row r="8105" spans="1:2">
      <c r="A8105">
        <v>6260029</v>
      </c>
      <c r="B8105" t="s">
        <v>1169</v>
      </c>
    </row>
    <row r="8106" spans="1:2">
      <c r="A8106">
        <v>6260031</v>
      </c>
      <c r="B8106" t="s">
        <v>1170</v>
      </c>
    </row>
    <row r="8107" spans="1:2">
      <c r="A8107">
        <v>6260032</v>
      </c>
      <c r="B8107" t="s">
        <v>1171</v>
      </c>
    </row>
    <row r="8108" spans="1:2">
      <c r="A8108">
        <v>6260033</v>
      </c>
      <c r="B8108" t="s">
        <v>1172</v>
      </c>
    </row>
    <row r="8109" spans="1:2">
      <c r="A8109">
        <v>6260034</v>
      </c>
      <c r="B8109" t="s">
        <v>1173</v>
      </c>
    </row>
    <row r="8110" spans="1:2">
      <c r="A8110">
        <v>6260035</v>
      </c>
      <c r="B8110" t="s">
        <v>1174</v>
      </c>
    </row>
    <row r="8111" spans="1:2">
      <c r="A8111">
        <v>6260036</v>
      </c>
      <c r="B8111" t="s">
        <v>1175</v>
      </c>
    </row>
    <row r="8112" spans="1:2">
      <c r="A8112">
        <v>6260037</v>
      </c>
      <c r="B8112" t="s">
        <v>1176</v>
      </c>
    </row>
    <row r="8113" spans="1:2">
      <c r="A8113">
        <v>6260041</v>
      </c>
      <c r="B8113" t="s">
        <v>1177</v>
      </c>
    </row>
    <row r="8114" spans="1:2">
      <c r="A8114">
        <v>6260042</v>
      </c>
      <c r="B8114" t="s">
        <v>1178</v>
      </c>
    </row>
    <row r="8115" spans="1:2">
      <c r="A8115">
        <v>6260043</v>
      </c>
      <c r="B8115" t="s">
        <v>1179</v>
      </c>
    </row>
    <row r="8116" spans="1:2">
      <c r="A8116">
        <v>6260044</v>
      </c>
      <c r="B8116" t="s">
        <v>1180</v>
      </c>
    </row>
    <row r="8117" spans="1:2">
      <c r="A8117">
        <v>6260045</v>
      </c>
      <c r="B8117" t="s">
        <v>1181</v>
      </c>
    </row>
    <row r="8118" spans="1:2">
      <c r="A8118">
        <v>6260046</v>
      </c>
      <c r="B8118" t="s">
        <v>1182</v>
      </c>
    </row>
    <row r="8119" spans="1:2">
      <c r="A8119">
        <v>6260047</v>
      </c>
      <c r="B8119" t="s">
        <v>1183</v>
      </c>
    </row>
    <row r="8120" spans="1:2">
      <c r="A8120">
        <v>6260051</v>
      </c>
      <c r="B8120" t="s">
        <v>1184</v>
      </c>
    </row>
    <row r="8121" spans="1:2">
      <c r="A8121">
        <v>6260052</v>
      </c>
      <c r="B8121" t="s">
        <v>1185</v>
      </c>
    </row>
    <row r="8122" spans="1:2">
      <c r="A8122">
        <v>6260053</v>
      </c>
      <c r="B8122" t="s">
        <v>1186</v>
      </c>
    </row>
    <row r="8123" spans="1:2">
      <c r="A8123">
        <v>6260054</v>
      </c>
      <c r="B8123" t="s">
        <v>1187</v>
      </c>
    </row>
    <row r="8124" spans="1:2">
      <c r="A8124">
        <v>6260055</v>
      </c>
      <c r="B8124" t="s">
        <v>1188</v>
      </c>
    </row>
    <row r="8125" spans="1:2">
      <c r="A8125">
        <v>6260061</v>
      </c>
      <c r="B8125" t="s">
        <v>1189</v>
      </c>
    </row>
    <row r="8126" spans="1:2">
      <c r="A8126">
        <v>6260062</v>
      </c>
      <c r="B8126" t="s">
        <v>1190</v>
      </c>
    </row>
    <row r="8127" spans="1:2">
      <c r="A8127">
        <v>6260063</v>
      </c>
      <c r="B8127" t="s">
        <v>1191</v>
      </c>
    </row>
    <row r="8128" spans="1:2">
      <c r="A8128">
        <v>6260064</v>
      </c>
      <c r="B8128" t="s">
        <v>1192</v>
      </c>
    </row>
    <row r="8129" spans="1:2">
      <c r="A8129">
        <v>6260065</v>
      </c>
      <c r="B8129" t="s">
        <v>1193</v>
      </c>
    </row>
    <row r="8130" spans="1:2">
      <c r="A8130">
        <v>6260066</v>
      </c>
      <c r="B8130" t="s">
        <v>1194</v>
      </c>
    </row>
    <row r="8131" spans="1:2">
      <c r="A8131">
        <v>6260067</v>
      </c>
      <c r="B8131" t="s">
        <v>1195</v>
      </c>
    </row>
    <row r="8132" spans="1:2">
      <c r="A8132">
        <v>6260068</v>
      </c>
      <c r="B8132" t="s">
        <v>1196</v>
      </c>
    </row>
    <row r="8133" spans="1:2">
      <c r="A8133">
        <v>6260071</v>
      </c>
      <c r="B8133" t="s">
        <v>1197</v>
      </c>
    </row>
    <row r="8134" spans="1:2">
      <c r="A8134">
        <v>6260072</v>
      </c>
      <c r="B8134" t="s">
        <v>1198</v>
      </c>
    </row>
    <row r="8135" spans="1:2">
      <c r="A8135">
        <v>6260073</v>
      </c>
      <c r="B8135" t="s">
        <v>1199</v>
      </c>
    </row>
    <row r="8136" spans="1:2">
      <c r="A8136">
        <v>6260074</v>
      </c>
      <c r="B8136" t="s">
        <v>1200</v>
      </c>
    </row>
    <row r="8137" spans="1:2">
      <c r="A8137">
        <v>6260075</v>
      </c>
      <c r="B8137" t="s">
        <v>1201</v>
      </c>
    </row>
    <row r="8138" spans="1:2">
      <c r="A8138">
        <v>6260076</v>
      </c>
      <c r="B8138" t="s">
        <v>1202</v>
      </c>
    </row>
    <row r="8139" spans="1:2">
      <c r="A8139">
        <v>6260077</v>
      </c>
      <c r="B8139" t="s">
        <v>1203</v>
      </c>
    </row>
    <row r="8140" spans="1:2">
      <c r="A8140">
        <v>6260201</v>
      </c>
      <c r="B8140" t="s">
        <v>1204</v>
      </c>
    </row>
    <row r="8141" spans="1:2">
      <c r="A8141">
        <v>6260202</v>
      </c>
      <c r="B8141" t="s">
        <v>1205</v>
      </c>
    </row>
    <row r="8142" spans="1:2">
      <c r="A8142">
        <v>6260203</v>
      </c>
      <c r="B8142" t="s">
        <v>1206</v>
      </c>
    </row>
    <row r="8143" spans="1:2">
      <c r="A8143">
        <v>6260204</v>
      </c>
      <c r="B8143" t="s">
        <v>1207</v>
      </c>
    </row>
    <row r="8144" spans="1:2">
      <c r="A8144">
        <v>6260205</v>
      </c>
      <c r="B8144" t="s">
        <v>1208</v>
      </c>
    </row>
    <row r="8145" spans="1:2">
      <c r="A8145">
        <v>6260206</v>
      </c>
      <c r="B8145" t="s">
        <v>1209</v>
      </c>
    </row>
    <row r="8146" spans="1:2">
      <c r="A8146">
        <v>6260211</v>
      </c>
      <c r="B8146" t="s">
        <v>1210</v>
      </c>
    </row>
    <row r="8147" spans="1:2">
      <c r="A8147">
        <v>6260212</v>
      </c>
      <c r="B8147" t="s">
        <v>1211</v>
      </c>
    </row>
    <row r="8148" spans="1:2">
      <c r="A8148">
        <v>6260213</v>
      </c>
      <c r="B8148" t="s">
        <v>1212</v>
      </c>
    </row>
    <row r="8149" spans="1:2">
      <c r="A8149">
        <v>6260221</v>
      </c>
      <c r="B8149" t="s">
        <v>1213</v>
      </c>
    </row>
    <row r="8150" spans="1:2">
      <c r="A8150">
        <v>6260222</v>
      </c>
      <c r="B8150" t="s">
        <v>1214</v>
      </c>
    </row>
    <row r="8151" spans="1:2">
      <c r="A8151">
        <v>6260223</v>
      </c>
      <c r="B8151" t="s">
        <v>1215</v>
      </c>
    </row>
    <row r="8152" spans="1:2">
      <c r="A8152">
        <v>6260224</v>
      </c>
      <c r="B8152" t="s">
        <v>1216</v>
      </c>
    </row>
    <row r="8153" spans="1:2">
      <c r="A8153">
        <v>6260225</v>
      </c>
      <c r="B8153" t="s">
        <v>1217</v>
      </c>
    </row>
    <row r="8154" spans="1:2">
      <c r="A8154">
        <v>6260226</v>
      </c>
      <c r="B8154" t="s">
        <v>1218</v>
      </c>
    </row>
    <row r="8155" spans="1:2">
      <c r="A8155">
        <v>6260227</v>
      </c>
      <c r="B8155" t="s">
        <v>1219</v>
      </c>
    </row>
    <row r="8156" spans="1:2">
      <c r="A8156">
        <v>6260400</v>
      </c>
      <c r="B8156" t="s">
        <v>1220</v>
      </c>
    </row>
    <row r="8157" spans="1:2">
      <c r="A8157">
        <v>6260401</v>
      </c>
      <c r="B8157" t="s">
        <v>1221</v>
      </c>
    </row>
    <row r="8158" spans="1:2">
      <c r="A8158">
        <v>6260402</v>
      </c>
      <c r="B8158" t="s">
        <v>1222</v>
      </c>
    </row>
    <row r="8159" spans="1:2">
      <c r="A8159">
        <v>6260403</v>
      </c>
      <c r="B8159" t="s">
        <v>1223</v>
      </c>
    </row>
    <row r="8160" spans="1:2">
      <c r="A8160">
        <v>6260404</v>
      </c>
      <c r="B8160" t="s">
        <v>1224</v>
      </c>
    </row>
    <row r="8161" spans="1:2">
      <c r="A8161">
        <v>6260405</v>
      </c>
      <c r="B8161" t="s">
        <v>1225</v>
      </c>
    </row>
    <row r="8162" spans="1:2">
      <c r="A8162">
        <v>6260411</v>
      </c>
      <c r="B8162" t="s">
        <v>1226</v>
      </c>
    </row>
    <row r="8163" spans="1:2">
      <c r="A8163">
        <v>6260412</v>
      </c>
      <c r="B8163" t="s">
        <v>1227</v>
      </c>
    </row>
    <row r="8164" spans="1:2">
      <c r="A8164">
        <v>6260413</v>
      </c>
      <c r="B8164" t="s">
        <v>1228</v>
      </c>
    </row>
    <row r="8165" spans="1:2">
      <c r="A8165">
        <v>6260414</v>
      </c>
      <c r="B8165" t="s">
        <v>1229</v>
      </c>
    </row>
    <row r="8166" spans="1:2">
      <c r="A8166">
        <v>6260415</v>
      </c>
      <c r="B8166" t="s">
        <v>1230</v>
      </c>
    </row>
    <row r="8167" spans="1:2">
      <c r="A8167">
        <v>6260416</v>
      </c>
      <c r="B8167" t="s">
        <v>1231</v>
      </c>
    </row>
    <row r="8168" spans="1:2">
      <c r="A8168">
        <v>6260417</v>
      </c>
      <c r="B8168" t="s">
        <v>1232</v>
      </c>
    </row>
    <row r="8169" spans="1:2">
      <c r="A8169">
        <v>6260421</v>
      </c>
      <c r="B8169" t="s">
        <v>1233</v>
      </c>
    </row>
    <row r="8170" spans="1:2">
      <c r="A8170">
        <v>6260422</v>
      </c>
      <c r="B8170" t="s">
        <v>1234</v>
      </c>
    </row>
    <row r="8171" spans="1:2">
      <c r="A8171">
        <v>6260423</v>
      </c>
      <c r="B8171" t="s">
        <v>1235</v>
      </c>
    </row>
    <row r="8172" spans="1:2">
      <c r="A8172">
        <v>6260424</v>
      </c>
      <c r="B8172" t="s">
        <v>1236</v>
      </c>
    </row>
    <row r="8173" spans="1:2">
      <c r="A8173">
        <v>6260425</v>
      </c>
      <c r="B8173" t="s">
        <v>1237</v>
      </c>
    </row>
    <row r="8174" spans="1:2">
      <c r="A8174">
        <v>6260431</v>
      </c>
      <c r="B8174" t="s">
        <v>1238</v>
      </c>
    </row>
    <row r="8175" spans="1:2">
      <c r="A8175">
        <v>6260432</v>
      </c>
      <c r="B8175" t="s">
        <v>1239</v>
      </c>
    </row>
    <row r="8176" spans="1:2">
      <c r="A8176">
        <v>6260433</v>
      </c>
      <c r="B8176" t="s">
        <v>1240</v>
      </c>
    </row>
    <row r="8177" spans="1:2">
      <c r="A8177">
        <v>6270000</v>
      </c>
      <c r="B8177" t="s">
        <v>1241</v>
      </c>
    </row>
    <row r="8178" spans="1:2">
      <c r="A8178">
        <v>6270001</v>
      </c>
      <c r="B8178" t="s">
        <v>1242</v>
      </c>
    </row>
    <row r="8179" spans="1:2">
      <c r="A8179">
        <v>6270002</v>
      </c>
      <c r="B8179" t="s">
        <v>1243</v>
      </c>
    </row>
    <row r="8180" spans="1:2">
      <c r="A8180">
        <v>6270003</v>
      </c>
      <c r="B8180" t="s">
        <v>1244</v>
      </c>
    </row>
    <row r="8181" spans="1:2">
      <c r="A8181">
        <v>6270004</v>
      </c>
      <c r="B8181" t="s">
        <v>1245</v>
      </c>
    </row>
    <row r="8182" spans="1:2">
      <c r="A8182">
        <v>6270005</v>
      </c>
      <c r="B8182" t="s">
        <v>1246</v>
      </c>
    </row>
    <row r="8183" spans="1:2">
      <c r="A8183">
        <v>6270006</v>
      </c>
      <c r="B8183" t="s">
        <v>1247</v>
      </c>
    </row>
    <row r="8184" spans="1:2">
      <c r="A8184">
        <v>6270007</v>
      </c>
      <c r="B8184" t="s">
        <v>1248</v>
      </c>
    </row>
    <row r="8185" spans="1:2">
      <c r="A8185">
        <v>6270011</v>
      </c>
      <c r="B8185" t="s">
        <v>1249</v>
      </c>
    </row>
    <row r="8186" spans="1:2">
      <c r="A8186">
        <v>6270012</v>
      </c>
      <c r="B8186" t="s">
        <v>1250</v>
      </c>
    </row>
    <row r="8187" spans="1:2">
      <c r="A8187">
        <v>6270013</v>
      </c>
      <c r="B8187" t="s">
        <v>1251</v>
      </c>
    </row>
    <row r="8188" spans="1:2">
      <c r="A8188">
        <v>6270014</v>
      </c>
      <c r="B8188" t="s">
        <v>1252</v>
      </c>
    </row>
    <row r="8189" spans="1:2">
      <c r="A8189">
        <v>6270021</v>
      </c>
      <c r="B8189" t="s">
        <v>1253</v>
      </c>
    </row>
    <row r="8190" spans="1:2">
      <c r="A8190">
        <v>6270022</v>
      </c>
      <c r="B8190" t="s">
        <v>1254</v>
      </c>
    </row>
    <row r="8191" spans="1:2">
      <c r="A8191">
        <v>6270023</v>
      </c>
      <c r="B8191" t="s">
        <v>1255</v>
      </c>
    </row>
    <row r="8192" spans="1:2">
      <c r="A8192">
        <v>6270024</v>
      </c>
      <c r="B8192" t="s">
        <v>1256</v>
      </c>
    </row>
    <row r="8193" spans="1:2">
      <c r="A8193">
        <v>6270025</v>
      </c>
      <c r="B8193" t="s">
        <v>1257</v>
      </c>
    </row>
    <row r="8194" spans="1:2">
      <c r="A8194">
        <v>6270026</v>
      </c>
      <c r="B8194" t="s">
        <v>1258</v>
      </c>
    </row>
    <row r="8195" spans="1:2">
      <c r="A8195">
        <v>6270027</v>
      </c>
      <c r="B8195" t="s">
        <v>1259</v>
      </c>
    </row>
    <row r="8196" spans="1:2">
      <c r="A8196">
        <v>6270031</v>
      </c>
      <c r="B8196" t="s">
        <v>1260</v>
      </c>
    </row>
    <row r="8197" spans="1:2">
      <c r="A8197">
        <v>6270032</v>
      </c>
      <c r="B8197" t="s">
        <v>1261</v>
      </c>
    </row>
    <row r="8198" spans="1:2">
      <c r="A8198">
        <v>6270033</v>
      </c>
      <c r="B8198" t="s">
        <v>1262</v>
      </c>
    </row>
    <row r="8199" spans="1:2">
      <c r="A8199">
        <v>6270034</v>
      </c>
      <c r="B8199" t="s">
        <v>1263</v>
      </c>
    </row>
    <row r="8200" spans="1:2">
      <c r="A8200">
        <v>6270035</v>
      </c>
      <c r="B8200" t="s">
        <v>1264</v>
      </c>
    </row>
    <row r="8201" spans="1:2">
      <c r="A8201">
        <v>6270036</v>
      </c>
      <c r="B8201" t="s">
        <v>1265</v>
      </c>
    </row>
    <row r="8202" spans="1:2">
      <c r="A8202">
        <v>6270037</v>
      </c>
      <c r="B8202" t="s">
        <v>1266</v>
      </c>
    </row>
    <row r="8203" spans="1:2">
      <c r="A8203">
        <v>6270038</v>
      </c>
      <c r="B8203" t="s">
        <v>1267</v>
      </c>
    </row>
    <row r="8204" spans="1:2">
      <c r="A8204">
        <v>6270041</v>
      </c>
      <c r="B8204" t="s">
        <v>1268</v>
      </c>
    </row>
    <row r="8205" spans="1:2">
      <c r="A8205">
        <v>6270042</v>
      </c>
      <c r="B8205" t="s">
        <v>1269</v>
      </c>
    </row>
    <row r="8206" spans="1:2">
      <c r="A8206">
        <v>6270043</v>
      </c>
      <c r="B8206" t="s">
        <v>1270</v>
      </c>
    </row>
    <row r="8207" spans="1:2">
      <c r="A8207">
        <v>6270044</v>
      </c>
      <c r="B8207" t="s">
        <v>1271</v>
      </c>
    </row>
    <row r="8208" spans="1:2">
      <c r="A8208">
        <v>6270045</v>
      </c>
      <c r="B8208" t="s">
        <v>1272</v>
      </c>
    </row>
    <row r="8209" spans="1:2">
      <c r="A8209">
        <v>6270051</v>
      </c>
      <c r="B8209" t="s">
        <v>1273</v>
      </c>
    </row>
    <row r="8210" spans="1:2">
      <c r="A8210">
        <v>6270052</v>
      </c>
      <c r="B8210" t="s">
        <v>1274</v>
      </c>
    </row>
    <row r="8211" spans="1:2">
      <c r="A8211">
        <v>6270053</v>
      </c>
      <c r="B8211" t="s">
        <v>1275</v>
      </c>
    </row>
    <row r="8212" spans="1:2">
      <c r="A8212">
        <v>6270054</v>
      </c>
      <c r="B8212" t="s">
        <v>1276</v>
      </c>
    </row>
    <row r="8213" spans="1:2">
      <c r="A8213">
        <v>6270101</v>
      </c>
      <c r="B8213" t="s">
        <v>1277</v>
      </c>
    </row>
    <row r="8214" spans="1:2">
      <c r="A8214">
        <v>6270102</v>
      </c>
      <c r="B8214" t="s">
        <v>1278</v>
      </c>
    </row>
    <row r="8215" spans="1:2">
      <c r="A8215">
        <v>6270111</v>
      </c>
      <c r="B8215" t="s">
        <v>1279</v>
      </c>
    </row>
    <row r="8216" spans="1:2">
      <c r="A8216">
        <v>6270112</v>
      </c>
      <c r="B8216" t="s">
        <v>1280</v>
      </c>
    </row>
    <row r="8217" spans="1:2">
      <c r="A8217">
        <v>6270121</v>
      </c>
      <c r="B8217" t="s">
        <v>1281</v>
      </c>
    </row>
    <row r="8218" spans="1:2">
      <c r="A8218">
        <v>6270122</v>
      </c>
      <c r="B8218" t="s">
        <v>1282</v>
      </c>
    </row>
    <row r="8219" spans="1:2">
      <c r="A8219">
        <v>6270123</v>
      </c>
      <c r="B8219" t="s">
        <v>1283</v>
      </c>
    </row>
    <row r="8220" spans="1:2">
      <c r="A8220">
        <v>6270131</v>
      </c>
      <c r="B8220" t="s">
        <v>1284</v>
      </c>
    </row>
    <row r="8221" spans="1:2">
      <c r="A8221">
        <v>6270132</v>
      </c>
      <c r="B8221" t="s">
        <v>1285</v>
      </c>
    </row>
    <row r="8222" spans="1:2">
      <c r="A8222">
        <v>6270133</v>
      </c>
      <c r="B8222" t="s">
        <v>1286</v>
      </c>
    </row>
    <row r="8223" spans="1:2">
      <c r="A8223">
        <v>6270141</v>
      </c>
      <c r="B8223" t="s">
        <v>1287</v>
      </c>
    </row>
    <row r="8224" spans="1:2">
      <c r="A8224">
        <v>6270142</v>
      </c>
      <c r="B8224" t="s">
        <v>1288</v>
      </c>
    </row>
    <row r="8225" spans="1:2">
      <c r="A8225">
        <v>6270143</v>
      </c>
      <c r="B8225" t="s">
        <v>1289</v>
      </c>
    </row>
    <row r="8226" spans="1:2">
      <c r="A8226">
        <v>6270144</v>
      </c>
      <c r="B8226" t="s">
        <v>1290</v>
      </c>
    </row>
    <row r="8227" spans="1:2">
      <c r="A8227">
        <v>6270145</v>
      </c>
      <c r="B8227" t="s">
        <v>1291</v>
      </c>
    </row>
    <row r="8228" spans="1:2">
      <c r="A8228">
        <v>6270201</v>
      </c>
      <c r="B8228" t="s">
        <v>1292</v>
      </c>
    </row>
    <row r="8229" spans="1:2">
      <c r="A8229">
        <v>6270202</v>
      </c>
      <c r="B8229" t="s">
        <v>1293</v>
      </c>
    </row>
    <row r="8230" spans="1:2">
      <c r="A8230">
        <v>6270211</v>
      </c>
      <c r="B8230" t="s">
        <v>1294</v>
      </c>
    </row>
    <row r="8231" spans="1:2">
      <c r="A8231">
        <v>6270212</v>
      </c>
      <c r="B8231" t="s">
        <v>1295</v>
      </c>
    </row>
    <row r="8232" spans="1:2">
      <c r="A8232">
        <v>6270213</v>
      </c>
      <c r="B8232" t="s">
        <v>1296</v>
      </c>
    </row>
    <row r="8233" spans="1:2">
      <c r="A8233">
        <v>6270214</v>
      </c>
      <c r="B8233" t="s">
        <v>1297</v>
      </c>
    </row>
    <row r="8234" spans="1:2">
      <c r="A8234">
        <v>6270215</v>
      </c>
      <c r="B8234" t="s">
        <v>1298</v>
      </c>
    </row>
    <row r="8235" spans="1:2">
      <c r="A8235">
        <v>6270216</v>
      </c>
      <c r="B8235" t="s">
        <v>1299</v>
      </c>
    </row>
    <row r="8236" spans="1:2">
      <c r="A8236">
        <v>6270221</v>
      </c>
      <c r="B8236" t="s">
        <v>1300</v>
      </c>
    </row>
    <row r="8237" spans="1:2">
      <c r="A8237">
        <v>6270222</v>
      </c>
      <c r="B8237" t="s">
        <v>1301</v>
      </c>
    </row>
    <row r="8238" spans="1:2">
      <c r="A8238">
        <v>6270223</v>
      </c>
      <c r="B8238" t="s">
        <v>1302</v>
      </c>
    </row>
    <row r="8239" spans="1:2">
      <c r="A8239">
        <v>6270224</v>
      </c>
      <c r="B8239" t="s">
        <v>1303</v>
      </c>
    </row>
    <row r="8240" spans="1:2">
      <c r="A8240">
        <v>6270225</v>
      </c>
      <c r="B8240" t="s">
        <v>1304</v>
      </c>
    </row>
    <row r="8241" spans="1:2">
      <c r="A8241">
        <v>6270226</v>
      </c>
      <c r="B8241" t="s">
        <v>1305</v>
      </c>
    </row>
    <row r="8242" spans="1:2">
      <c r="A8242">
        <v>6270227</v>
      </c>
      <c r="B8242" t="s">
        <v>1306</v>
      </c>
    </row>
    <row r="8243" spans="1:2">
      <c r="A8243">
        <v>6270228</v>
      </c>
      <c r="B8243" t="s">
        <v>1307</v>
      </c>
    </row>
    <row r="8244" spans="1:2">
      <c r="A8244">
        <v>6270231</v>
      </c>
      <c r="B8244" t="s">
        <v>1308</v>
      </c>
    </row>
    <row r="8245" spans="1:2">
      <c r="A8245">
        <v>6270232</v>
      </c>
      <c r="B8245" t="s">
        <v>1309</v>
      </c>
    </row>
    <row r="8246" spans="1:2">
      <c r="A8246">
        <v>6270233</v>
      </c>
      <c r="B8246" t="s">
        <v>1310</v>
      </c>
    </row>
    <row r="8247" spans="1:2">
      <c r="A8247">
        <v>6270234</v>
      </c>
      <c r="B8247" t="s">
        <v>1311</v>
      </c>
    </row>
    <row r="8248" spans="1:2">
      <c r="A8248">
        <v>6270235</v>
      </c>
      <c r="B8248" t="s">
        <v>1312</v>
      </c>
    </row>
    <row r="8249" spans="1:2">
      <c r="A8249">
        <v>6270236</v>
      </c>
      <c r="B8249" t="s">
        <v>1313</v>
      </c>
    </row>
    <row r="8250" spans="1:2">
      <c r="A8250">
        <v>6270237</v>
      </c>
      <c r="B8250" t="s">
        <v>1314</v>
      </c>
    </row>
    <row r="8251" spans="1:2">
      <c r="A8251">
        <v>6270238</v>
      </c>
      <c r="B8251" t="s">
        <v>1315</v>
      </c>
    </row>
    <row r="8252" spans="1:2">
      <c r="A8252">
        <v>6270239</v>
      </c>
      <c r="B8252" t="s">
        <v>1316</v>
      </c>
    </row>
    <row r="8253" spans="1:2">
      <c r="A8253">
        <v>6270241</v>
      </c>
      <c r="B8253" t="s">
        <v>1317</v>
      </c>
    </row>
    <row r="8254" spans="1:2">
      <c r="A8254">
        <v>6270242</v>
      </c>
      <c r="B8254" t="s">
        <v>1318</v>
      </c>
    </row>
    <row r="8255" spans="1:2">
      <c r="A8255">
        <v>6270243</v>
      </c>
      <c r="B8255" t="s">
        <v>1319</v>
      </c>
    </row>
    <row r="8256" spans="1:2">
      <c r="A8256">
        <v>6270244</v>
      </c>
      <c r="B8256" t="s">
        <v>1320</v>
      </c>
    </row>
    <row r="8257" spans="1:2">
      <c r="A8257">
        <v>6270245</v>
      </c>
      <c r="B8257" t="s">
        <v>1321</v>
      </c>
    </row>
    <row r="8258" spans="1:2">
      <c r="A8258">
        <v>6270246</v>
      </c>
      <c r="B8258" t="s">
        <v>1322</v>
      </c>
    </row>
    <row r="8259" spans="1:2">
      <c r="A8259">
        <v>6270247</v>
      </c>
      <c r="B8259" t="s">
        <v>1323</v>
      </c>
    </row>
    <row r="8260" spans="1:2">
      <c r="A8260">
        <v>6270248</v>
      </c>
      <c r="B8260" t="s">
        <v>1324</v>
      </c>
    </row>
    <row r="8261" spans="1:2">
      <c r="A8261">
        <v>6270249</v>
      </c>
      <c r="B8261" t="s">
        <v>1325</v>
      </c>
    </row>
    <row r="8262" spans="1:2">
      <c r="A8262">
        <v>6290101</v>
      </c>
      <c r="B8262" t="s">
        <v>1326</v>
      </c>
    </row>
    <row r="8263" spans="1:2">
      <c r="A8263">
        <v>6290102</v>
      </c>
      <c r="B8263" t="s">
        <v>1327</v>
      </c>
    </row>
    <row r="8264" spans="1:2">
      <c r="A8264">
        <v>6290103</v>
      </c>
      <c r="B8264" t="s">
        <v>1328</v>
      </c>
    </row>
    <row r="8265" spans="1:2">
      <c r="A8265">
        <v>6290104</v>
      </c>
      <c r="B8265" t="s">
        <v>1329</v>
      </c>
    </row>
    <row r="8266" spans="1:2">
      <c r="A8266">
        <v>6290111</v>
      </c>
      <c r="B8266" t="s">
        <v>1330</v>
      </c>
    </row>
    <row r="8267" spans="1:2">
      <c r="A8267">
        <v>6290112</v>
      </c>
      <c r="B8267" t="s">
        <v>1331</v>
      </c>
    </row>
    <row r="8268" spans="1:2">
      <c r="A8268">
        <v>6290113</v>
      </c>
      <c r="B8268" t="s">
        <v>1332</v>
      </c>
    </row>
    <row r="8269" spans="1:2">
      <c r="A8269">
        <v>6290114</v>
      </c>
      <c r="B8269" t="s">
        <v>1333</v>
      </c>
    </row>
    <row r="8270" spans="1:2">
      <c r="A8270">
        <v>6290115</v>
      </c>
      <c r="B8270" t="s">
        <v>1334</v>
      </c>
    </row>
    <row r="8271" spans="1:2">
      <c r="A8271">
        <v>6290121</v>
      </c>
      <c r="B8271" t="s">
        <v>1335</v>
      </c>
    </row>
    <row r="8272" spans="1:2">
      <c r="A8272">
        <v>6290122</v>
      </c>
      <c r="B8272" t="s">
        <v>1336</v>
      </c>
    </row>
    <row r="8273" spans="1:2">
      <c r="A8273">
        <v>6290131</v>
      </c>
      <c r="B8273" t="s">
        <v>1337</v>
      </c>
    </row>
    <row r="8274" spans="1:2">
      <c r="A8274">
        <v>6290132</v>
      </c>
      <c r="B8274" t="s">
        <v>1338</v>
      </c>
    </row>
    <row r="8275" spans="1:2">
      <c r="A8275">
        <v>6290133</v>
      </c>
      <c r="B8275" t="s">
        <v>1339</v>
      </c>
    </row>
    <row r="8276" spans="1:2">
      <c r="A8276">
        <v>6290134</v>
      </c>
      <c r="B8276" t="s">
        <v>1340</v>
      </c>
    </row>
    <row r="8277" spans="1:2">
      <c r="A8277">
        <v>6290141</v>
      </c>
      <c r="B8277" t="s">
        <v>1341</v>
      </c>
    </row>
    <row r="8278" spans="1:2">
      <c r="A8278">
        <v>6290151</v>
      </c>
      <c r="B8278" t="s">
        <v>1342</v>
      </c>
    </row>
    <row r="8279" spans="1:2">
      <c r="A8279">
        <v>6290152</v>
      </c>
      <c r="B8279" t="s">
        <v>1343</v>
      </c>
    </row>
    <row r="8280" spans="1:2">
      <c r="A8280">
        <v>6290153</v>
      </c>
      <c r="B8280" t="s">
        <v>1344</v>
      </c>
    </row>
    <row r="8281" spans="1:2">
      <c r="A8281">
        <v>6290154</v>
      </c>
      <c r="B8281" t="s">
        <v>1345</v>
      </c>
    </row>
    <row r="8282" spans="1:2">
      <c r="A8282">
        <v>6290161</v>
      </c>
      <c r="B8282" t="s">
        <v>1346</v>
      </c>
    </row>
    <row r="8283" spans="1:2">
      <c r="A8283">
        <v>6290162</v>
      </c>
      <c r="B8283" t="s">
        <v>1347</v>
      </c>
    </row>
    <row r="8284" spans="1:2">
      <c r="A8284">
        <v>6290163</v>
      </c>
      <c r="B8284" t="s">
        <v>1348</v>
      </c>
    </row>
    <row r="8285" spans="1:2">
      <c r="A8285">
        <v>6290164</v>
      </c>
      <c r="B8285" t="s">
        <v>1349</v>
      </c>
    </row>
    <row r="8286" spans="1:2">
      <c r="A8286">
        <v>6290165</v>
      </c>
      <c r="B8286" t="s">
        <v>1350</v>
      </c>
    </row>
    <row r="8287" spans="1:2">
      <c r="A8287">
        <v>6290166</v>
      </c>
      <c r="B8287" t="s">
        <v>1351</v>
      </c>
    </row>
    <row r="8288" spans="1:2">
      <c r="A8288">
        <v>6290271</v>
      </c>
      <c r="B8288" t="s">
        <v>1352</v>
      </c>
    </row>
    <row r="8289" spans="1:2">
      <c r="A8289">
        <v>6290301</v>
      </c>
      <c r="B8289" t="s">
        <v>1353</v>
      </c>
    </row>
    <row r="8290" spans="1:2">
      <c r="A8290">
        <v>6290302</v>
      </c>
      <c r="B8290" t="s">
        <v>1354</v>
      </c>
    </row>
    <row r="8291" spans="1:2">
      <c r="A8291">
        <v>6290311</v>
      </c>
      <c r="B8291" t="s">
        <v>1355</v>
      </c>
    </row>
    <row r="8292" spans="1:2">
      <c r="A8292">
        <v>6290312</v>
      </c>
      <c r="B8292" t="s">
        <v>1356</v>
      </c>
    </row>
    <row r="8293" spans="1:2">
      <c r="A8293">
        <v>6290313</v>
      </c>
      <c r="B8293" t="s">
        <v>1357</v>
      </c>
    </row>
    <row r="8294" spans="1:2">
      <c r="A8294">
        <v>6290321</v>
      </c>
      <c r="B8294" t="s">
        <v>1358</v>
      </c>
    </row>
    <row r="8295" spans="1:2">
      <c r="A8295">
        <v>6290322</v>
      </c>
      <c r="B8295" t="s">
        <v>1359</v>
      </c>
    </row>
    <row r="8296" spans="1:2">
      <c r="A8296">
        <v>6290323</v>
      </c>
      <c r="B8296" t="s">
        <v>1360</v>
      </c>
    </row>
    <row r="8297" spans="1:2">
      <c r="A8297">
        <v>6290331</v>
      </c>
      <c r="B8297" t="s">
        <v>1361</v>
      </c>
    </row>
    <row r="8298" spans="1:2">
      <c r="A8298">
        <v>6290332</v>
      </c>
      <c r="B8298" t="s">
        <v>1362</v>
      </c>
    </row>
    <row r="8299" spans="1:2">
      <c r="A8299">
        <v>6290333</v>
      </c>
      <c r="B8299" t="s">
        <v>1363</v>
      </c>
    </row>
    <row r="8300" spans="1:2">
      <c r="A8300">
        <v>6290334</v>
      </c>
      <c r="B8300" t="s">
        <v>1364</v>
      </c>
    </row>
    <row r="8301" spans="1:2">
      <c r="A8301">
        <v>6290335</v>
      </c>
      <c r="B8301" t="s">
        <v>1365</v>
      </c>
    </row>
    <row r="8302" spans="1:2">
      <c r="A8302">
        <v>6290341</v>
      </c>
      <c r="B8302" t="s">
        <v>1366</v>
      </c>
    </row>
    <row r="8303" spans="1:2">
      <c r="A8303">
        <v>6291101</v>
      </c>
      <c r="B8303" t="s">
        <v>1367</v>
      </c>
    </row>
    <row r="8304" spans="1:2">
      <c r="A8304">
        <v>6291102</v>
      </c>
      <c r="B8304" t="s">
        <v>1368</v>
      </c>
    </row>
    <row r="8305" spans="1:2">
      <c r="A8305">
        <v>6291103</v>
      </c>
      <c r="B8305" t="s">
        <v>1369</v>
      </c>
    </row>
    <row r="8306" spans="1:2">
      <c r="A8306">
        <v>6291104</v>
      </c>
      <c r="B8306" t="s">
        <v>1370</v>
      </c>
    </row>
    <row r="8307" spans="1:2">
      <c r="A8307">
        <v>6291105</v>
      </c>
      <c r="B8307" t="s">
        <v>1371</v>
      </c>
    </row>
    <row r="8308" spans="1:2">
      <c r="A8308">
        <v>6291106</v>
      </c>
      <c r="B8308" t="s">
        <v>1372</v>
      </c>
    </row>
    <row r="8309" spans="1:2">
      <c r="A8309">
        <v>6291107</v>
      </c>
      <c r="B8309" t="s">
        <v>1373</v>
      </c>
    </row>
    <row r="8310" spans="1:2">
      <c r="A8310">
        <v>6291108</v>
      </c>
      <c r="B8310" t="s">
        <v>1374</v>
      </c>
    </row>
    <row r="8311" spans="1:2">
      <c r="A8311">
        <v>6291111</v>
      </c>
      <c r="B8311" t="s">
        <v>1375</v>
      </c>
    </row>
    <row r="8312" spans="1:2">
      <c r="A8312">
        <v>6291112</v>
      </c>
      <c r="B8312" t="s">
        <v>1376</v>
      </c>
    </row>
    <row r="8313" spans="1:2">
      <c r="A8313">
        <v>6291113</v>
      </c>
      <c r="B8313" t="s">
        <v>1377</v>
      </c>
    </row>
    <row r="8314" spans="1:2">
      <c r="A8314">
        <v>6291114</v>
      </c>
      <c r="B8314" t="s">
        <v>1378</v>
      </c>
    </row>
    <row r="8315" spans="1:2">
      <c r="A8315">
        <v>6291115</v>
      </c>
      <c r="B8315" t="s">
        <v>1379</v>
      </c>
    </row>
    <row r="8316" spans="1:2">
      <c r="A8316">
        <v>6291116</v>
      </c>
      <c r="B8316" t="s">
        <v>1380</v>
      </c>
    </row>
    <row r="8317" spans="1:2">
      <c r="A8317">
        <v>6291117</v>
      </c>
      <c r="B8317" t="s">
        <v>1381</v>
      </c>
    </row>
    <row r="8318" spans="1:2">
      <c r="A8318">
        <v>6291121</v>
      </c>
      <c r="B8318" t="s">
        <v>1382</v>
      </c>
    </row>
    <row r="8319" spans="1:2">
      <c r="A8319">
        <v>6291122</v>
      </c>
      <c r="B8319" t="s">
        <v>1383</v>
      </c>
    </row>
    <row r="8320" spans="1:2">
      <c r="A8320">
        <v>6291131</v>
      </c>
      <c r="B8320" t="s">
        <v>1384</v>
      </c>
    </row>
    <row r="8321" spans="1:2">
      <c r="A8321">
        <v>6291132</v>
      </c>
      <c r="B8321" t="s">
        <v>1385</v>
      </c>
    </row>
    <row r="8322" spans="1:2">
      <c r="A8322">
        <v>6291133</v>
      </c>
      <c r="B8322" t="s">
        <v>1386</v>
      </c>
    </row>
    <row r="8323" spans="1:2">
      <c r="A8323">
        <v>6291134</v>
      </c>
      <c r="B8323" t="s">
        <v>1387</v>
      </c>
    </row>
    <row r="8324" spans="1:2">
      <c r="A8324">
        <v>6291135</v>
      </c>
      <c r="B8324" t="s">
        <v>1388</v>
      </c>
    </row>
    <row r="8325" spans="1:2">
      <c r="A8325">
        <v>6291141</v>
      </c>
      <c r="B8325" t="s">
        <v>1389</v>
      </c>
    </row>
    <row r="8326" spans="1:2">
      <c r="A8326">
        <v>6291142</v>
      </c>
      <c r="B8326" t="s">
        <v>1390</v>
      </c>
    </row>
    <row r="8327" spans="1:2">
      <c r="A8327">
        <v>6291143</v>
      </c>
      <c r="B8327" t="s">
        <v>1391</v>
      </c>
    </row>
    <row r="8328" spans="1:2">
      <c r="A8328">
        <v>6291144</v>
      </c>
      <c r="B8328" t="s">
        <v>1392</v>
      </c>
    </row>
    <row r="8329" spans="1:2">
      <c r="A8329">
        <v>6291145</v>
      </c>
      <c r="B8329" t="s">
        <v>1393</v>
      </c>
    </row>
    <row r="8330" spans="1:2">
      <c r="A8330">
        <v>6291241</v>
      </c>
      <c r="B8330" t="s">
        <v>1394</v>
      </c>
    </row>
    <row r="8331" spans="1:2">
      <c r="A8331">
        <v>6291242</v>
      </c>
      <c r="B8331" t="s">
        <v>1395</v>
      </c>
    </row>
    <row r="8332" spans="1:2">
      <c r="A8332">
        <v>6291243</v>
      </c>
      <c r="B8332" t="s">
        <v>1396</v>
      </c>
    </row>
    <row r="8333" spans="1:2">
      <c r="A8333">
        <v>6291244</v>
      </c>
      <c r="B8333" t="s">
        <v>1397</v>
      </c>
    </row>
    <row r="8334" spans="1:2">
      <c r="A8334">
        <v>6291245</v>
      </c>
      <c r="B8334" t="s">
        <v>1398</v>
      </c>
    </row>
    <row r="8335" spans="1:2">
      <c r="A8335">
        <v>6291251</v>
      </c>
      <c r="B8335" t="s">
        <v>1399</v>
      </c>
    </row>
    <row r="8336" spans="1:2">
      <c r="A8336">
        <v>6291252</v>
      </c>
      <c r="B8336" t="s">
        <v>1400</v>
      </c>
    </row>
    <row r="8337" spans="1:2">
      <c r="A8337">
        <v>6291253</v>
      </c>
      <c r="B8337" t="s">
        <v>1401</v>
      </c>
    </row>
    <row r="8338" spans="1:2">
      <c r="A8338">
        <v>6291254</v>
      </c>
      <c r="B8338" t="s">
        <v>1402</v>
      </c>
    </row>
    <row r="8339" spans="1:2">
      <c r="A8339">
        <v>6291255</v>
      </c>
      <c r="B8339" t="s">
        <v>1403</v>
      </c>
    </row>
    <row r="8340" spans="1:2">
      <c r="A8340">
        <v>6291256</v>
      </c>
      <c r="B8340" t="s">
        <v>1404</v>
      </c>
    </row>
    <row r="8341" spans="1:2">
      <c r="A8341">
        <v>6291257</v>
      </c>
      <c r="B8341" t="s">
        <v>1405</v>
      </c>
    </row>
    <row r="8342" spans="1:2">
      <c r="A8342">
        <v>6291261</v>
      </c>
      <c r="B8342" t="s">
        <v>1406</v>
      </c>
    </row>
    <row r="8343" spans="1:2">
      <c r="A8343">
        <v>6291262</v>
      </c>
      <c r="B8343" t="s">
        <v>1407</v>
      </c>
    </row>
    <row r="8344" spans="1:2">
      <c r="A8344">
        <v>6291263</v>
      </c>
      <c r="B8344" t="s">
        <v>1408</v>
      </c>
    </row>
    <row r="8345" spans="1:2">
      <c r="A8345">
        <v>6291264</v>
      </c>
      <c r="B8345" t="s">
        <v>1409</v>
      </c>
    </row>
    <row r="8346" spans="1:2">
      <c r="A8346">
        <v>6291271</v>
      </c>
      <c r="B8346" t="s">
        <v>1410</v>
      </c>
    </row>
    <row r="8347" spans="1:2">
      <c r="A8347">
        <v>6291272</v>
      </c>
      <c r="B8347" t="s">
        <v>1411</v>
      </c>
    </row>
    <row r="8348" spans="1:2">
      <c r="A8348">
        <v>6291273</v>
      </c>
      <c r="B8348" t="s">
        <v>1412</v>
      </c>
    </row>
    <row r="8349" spans="1:2">
      <c r="A8349">
        <v>6291274</v>
      </c>
      <c r="B8349" t="s">
        <v>1413</v>
      </c>
    </row>
    <row r="8350" spans="1:2">
      <c r="A8350">
        <v>6291301</v>
      </c>
      <c r="B8350" t="s">
        <v>1414</v>
      </c>
    </row>
    <row r="8351" spans="1:2">
      <c r="A8351">
        <v>6291302</v>
      </c>
      <c r="B8351" t="s">
        <v>1415</v>
      </c>
    </row>
    <row r="8352" spans="1:2">
      <c r="A8352">
        <v>6291303</v>
      </c>
      <c r="B8352" t="s">
        <v>1416</v>
      </c>
    </row>
    <row r="8353" spans="1:2">
      <c r="A8353">
        <v>6291304</v>
      </c>
      <c r="B8353" t="s">
        <v>1417</v>
      </c>
    </row>
    <row r="8354" spans="1:2">
      <c r="A8354">
        <v>6291305</v>
      </c>
      <c r="B8354" t="s">
        <v>1418</v>
      </c>
    </row>
    <row r="8355" spans="1:2">
      <c r="A8355">
        <v>6291311</v>
      </c>
      <c r="B8355" t="s">
        <v>1419</v>
      </c>
    </row>
    <row r="8356" spans="1:2">
      <c r="A8356">
        <v>6291312</v>
      </c>
      <c r="B8356" t="s">
        <v>1420</v>
      </c>
    </row>
    <row r="8357" spans="1:2">
      <c r="A8357">
        <v>6291313</v>
      </c>
      <c r="B8357" t="s">
        <v>1421</v>
      </c>
    </row>
    <row r="8358" spans="1:2">
      <c r="A8358">
        <v>6291314</v>
      </c>
      <c r="B8358" t="s">
        <v>1422</v>
      </c>
    </row>
    <row r="8359" spans="1:2">
      <c r="A8359">
        <v>6291315</v>
      </c>
      <c r="B8359" t="s">
        <v>1423</v>
      </c>
    </row>
    <row r="8360" spans="1:2">
      <c r="A8360">
        <v>6291321</v>
      </c>
      <c r="B8360" t="s">
        <v>1424</v>
      </c>
    </row>
    <row r="8361" spans="1:2">
      <c r="A8361">
        <v>6291322</v>
      </c>
      <c r="B8361" t="s">
        <v>1425</v>
      </c>
    </row>
    <row r="8362" spans="1:2">
      <c r="A8362">
        <v>6291323</v>
      </c>
      <c r="B8362" t="s">
        <v>1426</v>
      </c>
    </row>
    <row r="8363" spans="1:2">
      <c r="A8363">
        <v>6292200</v>
      </c>
      <c r="B8363" t="s">
        <v>1427</v>
      </c>
    </row>
    <row r="8364" spans="1:2">
      <c r="A8364">
        <v>6292231</v>
      </c>
      <c r="B8364" t="s">
        <v>1428</v>
      </c>
    </row>
    <row r="8365" spans="1:2">
      <c r="A8365">
        <v>6292232</v>
      </c>
      <c r="B8365" t="s">
        <v>1429</v>
      </c>
    </row>
    <row r="8366" spans="1:2">
      <c r="A8366">
        <v>6292233</v>
      </c>
      <c r="B8366" t="s">
        <v>1430</v>
      </c>
    </row>
    <row r="8367" spans="1:2">
      <c r="A8367">
        <v>6292234</v>
      </c>
      <c r="B8367" t="s">
        <v>1431</v>
      </c>
    </row>
    <row r="8368" spans="1:2">
      <c r="A8368">
        <v>6292241</v>
      </c>
      <c r="B8368" t="s">
        <v>1432</v>
      </c>
    </row>
    <row r="8369" spans="1:2">
      <c r="A8369">
        <v>6292242</v>
      </c>
      <c r="B8369" t="s">
        <v>1433</v>
      </c>
    </row>
    <row r="8370" spans="1:2">
      <c r="A8370">
        <v>6292243</v>
      </c>
      <c r="B8370" t="s">
        <v>1434</v>
      </c>
    </row>
    <row r="8371" spans="1:2">
      <c r="A8371">
        <v>6292244</v>
      </c>
      <c r="B8371" t="s">
        <v>1435</v>
      </c>
    </row>
    <row r="8372" spans="1:2">
      <c r="A8372">
        <v>6292251</v>
      </c>
      <c r="B8372" t="s">
        <v>1436</v>
      </c>
    </row>
    <row r="8373" spans="1:2">
      <c r="A8373">
        <v>6292261</v>
      </c>
      <c r="B8373" t="s">
        <v>1437</v>
      </c>
    </row>
    <row r="8374" spans="1:2">
      <c r="A8374">
        <v>6292262</v>
      </c>
      <c r="B8374" t="s">
        <v>1438</v>
      </c>
    </row>
    <row r="8375" spans="1:2">
      <c r="A8375">
        <v>6292263</v>
      </c>
      <c r="B8375" t="s">
        <v>1439</v>
      </c>
    </row>
    <row r="8376" spans="1:2">
      <c r="A8376">
        <v>6292301</v>
      </c>
      <c r="B8376" t="s">
        <v>1440</v>
      </c>
    </row>
    <row r="8377" spans="1:2">
      <c r="A8377">
        <v>6292302</v>
      </c>
      <c r="B8377" t="s">
        <v>1441</v>
      </c>
    </row>
    <row r="8378" spans="1:2">
      <c r="A8378">
        <v>6292303</v>
      </c>
      <c r="B8378" t="s">
        <v>1442</v>
      </c>
    </row>
    <row r="8379" spans="1:2">
      <c r="A8379">
        <v>6292311</v>
      </c>
      <c r="B8379" t="s">
        <v>1443</v>
      </c>
    </row>
    <row r="8380" spans="1:2">
      <c r="A8380">
        <v>6292312</v>
      </c>
      <c r="B8380" t="s">
        <v>1444</v>
      </c>
    </row>
    <row r="8381" spans="1:2">
      <c r="A8381">
        <v>6292313</v>
      </c>
      <c r="B8381" t="s">
        <v>1445</v>
      </c>
    </row>
    <row r="8382" spans="1:2">
      <c r="A8382">
        <v>6292314</v>
      </c>
      <c r="B8382" t="s">
        <v>1446</v>
      </c>
    </row>
    <row r="8383" spans="1:2">
      <c r="A8383">
        <v>6292401</v>
      </c>
      <c r="B8383" t="s">
        <v>1447</v>
      </c>
    </row>
    <row r="8384" spans="1:2">
      <c r="A8384">
        <v>6292402</v>
      </c>
      <c r="B8384" t="s">
        <v>1448</v>
      </c>
    </row>
    <row r="8385" spans="1:2">
      <c r="A8385">
        <v>6292403</v>
      </c>
      <c r="B8385" t="s">
        <v>1449</v>
      </c>
    </row>
    <row r="8386" spans="1:2">
      <c r="A8386">
        <v>6292404</v>
      </c>
      <c r="B8386" t="s">
        <v>1450</v>
      </c>
    </row>
    <row r="8387" spans="1:2">
      <c r="A8387">
        <v>6292411</v>
      </c>
      <c r="B8387" t="s">
        <v>1451</v>
      </c>
    </row>
    <row r="8388" spans="1:2">
      <c r="A8388">
        <v>6292412</v>
      </c>
      <c r="B8388" t="s">
        <v>1452</v>
      </c>
    </row>
    <row r="8389" spans="1:2">
      <c r="A8389">
        <v>6292413</v>
      </c>
      <c r="B8389" t="s">
        <v>1453</v>
      </c>
    </row>
    <row r="8390" spans="1:2">
      <c r="A8390">
        <v>6292421</v>
      </c>
      <c r="B8390" t="s">
        <v>1454</v>
      </c>
    </row>
    <row r="8391" spans="1:2">
      <c r="A8391">
        <v>6292422</v>
      </c>
      <c r="B8391" t="s">
        <v>1455</v>
      </c>
    </row>
    <row r="8392" spans="1:2">
      <c r="A8392">
        <v>6292423</v>
      </c>
      <c r="B8392" t="s">
        <v>1456</v>
      </c>
    </row>
    <row r="8393" spans="1:2">
      <c r="A8393">
        <v>6292501</v>
      </c>
      <c r="B8393" t="s">
        <v>1457</v>
      </c>
    </row>
    <row r="8394" spans="1:2">
      <c r="A8394">
        <v>6292502</v>
      </c>
      <c r="B8394" t="s">
        <v>1458</v>
      </c>
    </row>
    <row r="8395" spans="1:2">
      <c r="A8395">
        <v>6292503</v>
      </c>
      <c r="B8395" t="s">
        <v>1459</v>
      </c>
    </row>
    <row r="8396" spans="1:2">
      <c r="A8396">
        <v>6292504</v>
      </c>
      <c r="B8396" t="s">
        <v>1460</v>
      </c>
    </row>
    <row r="8397" spans="1:2">
      <c r="A8397">
        <v>6292511</v>
      </c>
      <c r="B8397" t="s">
        <v>1461</v>
      </c>
    </row>
    <row r="8398" spans="1:2">
      <c r="A8398">
        <v>6292512</v>
      </c>
      <c r="B8398" t="s">
        <v>1462</v>
      </c>
    </row>
    <row r="8399" spans="1:2">
      <c r="A8399">
        <v>6292513</v>
      </c>
      <c r="B8399" t="s">
        <v>1463</v>
      </c>
    </row>
    <row r="8400" spans="1:2">
      <c r="A8400">
        <v>6292514</v>
      </c>
      <c r="B8400" t="s">
        <v>1464</v>
      </c>
    </row>
    <row r="8401" spans="1:2">
      <c r="A8401">
        <v>6292515</v>
      </c>
      <c r="B8401" t="s">
        <v>1465</v>
      </c>
    </row>
    <row r="8402" spans="1:2">
      <c r="A8402">
        <v>6292521</v>
      </c>
      <c r="B8402" t="s">
        <v>1466</v>
      </c>
    </row>
    <row r="8403" spans="1:2">
      <c r="A8403">
        <v>6292522</v>
      </c>
      <c r="B8403" t="s">
        <v>1467</v>
      </c>
    </row>
    <row r="8404" spans="1:2">
      <c r="A8404">
        <v>6292523</v>
      </c>
      <c r="B8404" t="s">
        <v>1468</v>
      </c>
    </row>
    <row r="8405" spans="1:2">
      <c r="A8405">
        <v>6292531</v>
      </c>
      <c r="B8405" t="s">
        <v>1469</v>
      </c>
    </row>
    <row r="8406" spans="1:2">
      <c r="A8406">
        <v>6292532</v>
      </c>
      <c r="B8406" t="s">
        <v>1470</v>
      </c>
    </row>
    <row r="8407" spans="1:2">
      <c r="A8407">
        <v>6292533</v>
      </c>
      <c r="B8407" t="s">
        <v>1471</v>
      </c>
    </row>
    <row r="8408" spans="1:2">
      <c r="A8408">
        <v>6292534</v>
      </c>
      <c r="B8408" t="s">
        <v>1472</v>
      </c>
    </row>
    <row r="8409" spans="1:2">
      <c r="A8409">
        <v>6293101</v>
      </c>
      <c r="B8409" t="s">
        <v>1473</v>
      </c>
    </row>
    <row r="8410" spans="1:2">
      <c r="A8410">
        <v>6293102</v>
      </c>
      <c r="B8410" t="s">
        <v>1474</v>
      </c>
    </row>
    <row r="8411" spans="1:2">
      <c r="A8411">
        <v>6293103</v>
      </c>
      <c r="B8411" t="s">
        <v>1475</v>
      </c>
    </row>
    <row r="8412" spans="1:2">
      <c r="A8412">
        <v>6293104</v>
      </c>
      <c r="B8412" t="s">
        <v>1476</v>
      </c>
    </row>
    <row r="8413" spans="1:2">
      <c r="A8413">
        <v>6293111</v>
      </c>
      <c r="B8413" t="s">
        <v>1477</v>
      </c>
    </row>
    <row r="8414" spans="1:2">
      <c r="A8414">
        <v>6293112</v>
      </c>
      <c r="B8414" t="s">
        <v>1478</v>
      </c>
    </row>
    <row r="8415" spans="1:2">
      <c r="A8415">
        <v>6293113</v>
      </c>
      <c r="B8415" t="s">
        <v>1479</v>
      </c>
    </row>
    <row r="8416" spans="1:2">
      <c r="A8416">
        <v>6293121</v>
      </c>
      <c r="B8416" t="s">
        <v>1480</v>
      </c>
    </row>
    <row r="8417" spans="1:2">
      <c r="A8417">
        <v>6293122</v>
      </c>
      <c r="B8417" t="s">
        <v>1481</v>
      </c>
    </row>
    <row r="8418" spans="1:2">
      <c r="A8418">
        <v>6293131</v>
      </c>
      <c r="B8418" t="s">
        <v>1482</v>
      </c>
    </row>
    <row r="8419" spans="1:2">
      <c r="A8419">
        <v>6293132</v>
      </c>
      <c r="B8419" t="s">
        <v>1483</v>
      </c>
    </row>
    <row r="8420" spans="1:2">
      <c r="A8420">
        <v>6293133</v>
      </c>
      <c r="B8420" t="s">
        <v>1484</v>
      </c>
    </row>
    <row r="8421" spans="1:2">
      <c r="A8421">
        <v>6293134</v>
      </c>
      <c r="B8421" t="s">
        <v>1485</v>
      </c>
    </row>
    <row r="8422" spans="1:2">
      <c r="A8422">
        <v>6293135</v>
      </c>
      <c r="B8422" t="s">
        <v>1486</v>
      </c>
    </row>
    <row r="8423" spans="1:2">
      <c r="A8423">
        <v>6293136</v>
      </c>
      <c r="B8423" t="s">
        <v>1487</v>
      </c>
    </row>
    <row r="8424" spans="1:2">
      <c r="A8424">
        <v>6293241</v>
      </c>
      <c r="B8424" t="s">
        <v>1488</v>
      </c>
    </row>
    <row r="8425" spans="1:2">
      <c r="A8425">
        <v>6293242</v>
      </c>
      <c r="B8425" t="s">
        <v>1489</v>
      </c>
    </row>
    <row r="8426" spans="1:2">
      <c r="A8426">
        <v>6293243</v>
      </c>
      <c r="B8426" t="s">
        <v>1490</v>
      </c>
    </row>
    <row r="8427" spans="1:2">
      <c r="A8427">
        <v>6293244</v>
      </c>
      <c r="B8427" t="s">
        <v>1491</v>
      </c>
    </row>
    <row r="8428" spans="1:2">
      <c r="A8428">
        <v>6293245</v>
      </c>
      <c r="B8428" t="s">
        <v>1492</v>
      </c>
    </row>
    <row r="8429" spans="1:2">
      <c r="A8429">
        <v>6293246</v>
      </c>
      <c r="B8429" t="s">
        <v>1493</v>
      </c>
    </row>
    <row r="8430" spans="1:2">
      <c r="A8430">
        <v>6293401</v>
      </c>
      <c r="B8430" t="s">
        <v>1494</v>
      </c>
    </row>
    <row r="8431" spans="1:2">
      <c r="A8431">
        <v>6293402</v>
      </c>
      <c r="B8431" t="s">
        <v>1495</v>
      </c>
    </row>
    <row r="8432" spans="1:2">
      <c r="A8432">
        <v>6293403</v>
      </c>
      <c r="B8432" t="s">
        <v>1496</v>
      </c>
    </row>
    <row r="8433" spans="1:2">
      <c r="A8433">
        <v>6293404</v>
      </c>
      <c r="B8433" t="s">
        <v>1497</v>
      </c>
    </row>
    <row r="8434" spans="1:2">
      <c r="A8434">
        <v>6293405</v>
      </c>
      <c r="B8434" t="s">
        <v>1498</v>
      </c>
    </row>
    <row r="8435" spans="1:2">
      <c r="A8435">
        <v>6293406</v>
      </c>
      <c r="B8435" t="s">
        <v>1499</v>
      </c>
    </row>
    <row r="8436" spans="1:2">
      <c r="A8436">
        <v>6293407</v>
      </c>
      <c r="B8436" t="s">
        <v>1500</v>
      </c>
    </row>
    <row r="8437" spans="1:2">
      <c r="A8437">
        <v>6293408</v>
      </c>
      <c r="B8437" t="s">
        <v>1501</v>
      </c>
    </row>
    <row r="8438" spans="1:2">
      <c r="A8438">
        <v>6293409</v>
      </c>
      <c r="B8438" t="s">
        <v>1502</v>
      </c>
    </row>
    <row r="8439" spans="1:2">
      <c r="A8439">
        <v>6293410</v>
      </c>
      <c r="B8439" t="s">
        <v>1503</v>
      </c>
    </row>
    <row r="8440" spans="1:2">
      <c r="A8440">
        <v>6293411</v>
      </c>
      <c r="B8440" t="s">
        <v>1504</v>
      </c>
    </row>
    <row r="8441" spans="1:2">
      <c r="A8441">
        <v>6293411</v>
      </c>
      <c r="B8441" t="s">
        <v>1505</v>
      </c>
    </row>
    <row r="8442" spans="1:2">
      <c r="A8442">
        <v>6293412</v>
      </c>
      <c r="B8442" t="s">
        <v>1506</v>
      </c>
    </row>
    <row r="8443" spans="1:2">
      <c r="A8443">
        <v>6293412</v>
      </c>
      <c r="B8443" t="s">
        <v>1507</v>
      </c>
    </row>
    <row r="8444" spans="1:2">
      <c r="A8444">
        <v>6293412</v>
      </c>
      <c r="B8444" t="s">
        <v>1508</v>
      </c>
    </row>
    <row r="8445" spans="1:2">
      <c r="A8445">
        <v>6293413</v>
      </c>
      <c r="B8445" t="s">
        <v>1509</v>
      </c>
    </row>
    <row r="8446" spans="1:2">
      <c r="A8446">
        <v>6293414</v>
      </c>
      <c r="B8446" t="s">
        <v>1510</v>
      </c>
    </row>
    <row r="8447" spans="1:2">
      <c r="A8447">
        <v>6293415</v>
      </c>
      <c r="B8447" t="s">
        <v>1511</v>
      </c>
    </row>
    <row r="8448" spans="1:2">
      <c r="A8448">
        <v>6293416</v>
      </c>
      <c r="B8448" t="s">
        <v>1512</v>
      </c>
    </row>
    <row r="8449" spans="1:2">
      <c r="A8449">
        <v>6293421</v>
      </c>
      <c r="B8449" t="s">
        <v>1513</v>
      </c>
    </row>
    <row r="8450" spans="1:2">
      <c r="A8450">
        <v>6293422</v>
      </c>
      <c r="B8450" t="s">
        <v>1514</v>
      </c>
    </row>
    <row r="8451" spans="1:2">
      <c r="A8451">
        <v>6293422</v>
      </c>
      <c r="B8451" t="s">
        <v>1515</v>
      </c>
    </row>
    <row r="8452" spans="1:2">
      <c r="A8452">
        <v>6293422</v>
      </c>
      <c r="B8452" t="s">
        <v>1516</v>
      </c>
    </row>
    <row r="8453" spans="1:2">
      <c r="A8453">
        <v>6293423</v>
      </c>
      <c r="B8453" t="s">
        <v>1517</v>
      </c>
    </row>
    <row r="8454" spans="1:2">
      <c r="A8454">
        <v>6293424</v>
      </c>
      <c r="B8454" t="s">
        <v>1518</v>
      </c>
    </row>
    <row r="8455" spans="1:2">
      <c r="A8455">
        <v>6293424</v>
      </c>
      <c r="B8455" t="s">
        <v>1519</v>
      </c>
    </row>
    <row r="8456" spans="1:2">
      <c r="A8456">
        <v>6293431</v>
      </c>
      <c r="B8456" t="s">
        <v>1520</v>
      </c>
    </row>
    <row r="8457" spans="1:2">
      <c r="A8457">
        <v>6293432</v>
      </c>
      <c r="B8457" t="s">
        <v>1521</v>
      </c>
    </row>
    <row r="8458" spans="1:2">
      <c r="A8458">
        <v>6293433</v>
      </c>
      <c r="B8458" t="s">
        <v>1522</v>
      </c>
    </row>
    <row r="8459" spans="1:2">
      <c r="A8459">
        <v>6293434</v>
      </c>
      <c r="B8459" t="s">
        <v>1523</v>
      </c>
    </row>
    <row r="8460" spans="1:2">
      <c r="A8460">
        <v>6293435</v>
      </c>
      <c r="B8460" t="s">
        <v>1524</v>
      </c>
    </row>
    <row r="8461" spans="1:2">
      <c r="A8461">
        <v>6293436</v>
      </c>
      <c r="B8461" t="s">
        <v>1525</v>
      </c>
    </row>
    <row r="8462" spans="1:2">
      <c r="A8462">
        <v>6293437</v>
      </c>
      <c r="B8462" t="s">
        <v>1526</v>
      </c>
    </row>
    <row r="8463" spans="1:2">
      <c r="A8463">
        <v>6293438</v>
      </c>
      <c r="B8463" t="s">
        <v>1527</v>
      </c>
    </row>
    <row r="8464" spans="1:2">
      <c r="A8464">
        <v>6293438</v>
      </c>
      <c r="B8464" t="s">
        <v>1528</v>
      </c>
    </row>
    <row r="8465" spans="1:2">
      <c r="A8465">
        <v>6293441</v>
      </c>
      <c r="B8465" t="s">
        <v>1529</v>
      </c>
    </row>
    <row r="8466" spans="1:2">
      <c r="A8466">
        <v>6293442</v>
      </c>
      <c r="B8466" t="s">
        <v>1530</v>
      </c>
    </row>
    <row r="8467" spans="1:2">
      <c r="A8467">
        <v>6293443</v>
      </c>
      <c r="B8467" t="s">
        <v>1531</v>
      </c>
    </row>
    <row r="8468" spans="1:2">
      <c r="A8468">
        <v>6293444</v>
      </c>
      <c r="B8468" t="s">
        <v>1532</v>
      </c>
    </row>
    <row r="8469" spans="1:2">
      <c r="A8469">
        <v>6293444</v>
      </c>
      <c r="B8469" t="s">
        <v>1533</v>
      </c>
    </row>
    <row r="8470" spans="1:2">
      <c r="A8470">
        <v>6293445</v>
      </c>
      <c r="B8470" t="s">
        <v>1534</v>
      </c>
    </row>
    <row r="8471" spans="1:2">
      <c r="A8471">
        <v>6293446</v>
      </c>
      <c r="B8471" t="s">
        <v>1535</v>
      </c>
    </row>
    <row r="8472" spans="1:2">
      <c r="A8472">
        <v>6293447</v>
      </c>
      <c r="B8472" t="s">
        <v>1536</v>
      </c>
    </row>
    <row r="8473" spans="1:2">
      <c r="A8473">
        <v>6293448</v>
      </c>
      <c r="B8473" t="s">
        <v>1537</v>
      </c>
    </row>
    <row r="8474" spans="1:2">
      <c r="A8474">
        <v>6293449</v>
      </c>
      <c r="B8474" t="s">
        <v>1538</v>
      </c>
    </row>
    <row r="8475" spans="1:2">
      <c r="A8475">
        <v>6293551</v>
      </c>
      <c r="B8475" t="s">
        <v>1539</v>
      </c>
    </row>
    <row r="8476" spans="1:2">
      <c r="A8476">
        <v>6293552</v>
      </c>
      <c r="B8476" t="s">
        <v>1540</v>
      </c>
    </row>
    <row r="8477" spans="1:2">
      <c r="A8477">
        <v>6293553</v>
      </c>
      <c r="B8477" t="s">
        <v>1541</v>
      </c>
    </row>
    <row r="8478" spans="1:2">
      <c r="A8478">
        <v>6293554</v>
      </c>
      <c r="B8478" t="s">
        <v>1542</v>
      </c>
    </row>
    <row r="8479" spans="1:2">
      <c r="A8479">
        <v>6293555</v>
      </c>
      <c r="B8479" t="s">
        <v>1543</v>
      </c>
    </row>
    <row r="8480" spans="1:2">
      <c r="A8480">
        <v>6293556</v>
      </c>
      <c r="B8480" t="s">
        <v>1544</v>
      </c>
    </row>
    <row r="8481" spans="1:2">
      <c r="A8481">
        <v>6293557</v>
      </c>
      <c r="B8481" t="s">
        <v>1545</v>
      </c>
    </row>
    <row r="8482" spans="1:2">
      <c r="A8482">
        <v>6293558</v>
      </c>
      <c r="B8482" t="s">
        <v>1546</v>
      </c>
    </row>
    <row r="8483" spans="1:2">
      <c r="A8483">
        <v>6293559</v>
      </c>
      <c r="B8483" t="s">
        <v>1547</v>
      </c>
    </row>
    <row r="8484" spans="1:2">
      <c r="A8484">
        <v>6293561</v>
      </c>
      <c r="B8484" t="s">
        <v>1548</v>
      </c>
    </row>
    <row r="8485" spans="1:2">
      <c r="A8485">
        <v>6293562</v>
      </c>
      <c r="B8485" t="s">
        <v>1549</v>
      </c>
    </row>
    <row r="8486" spans="1:2">
      <c r="A8486">
        <v>6293563</v>
      </c>
      <c r="B8486" t="s">
        <v>1550</v>
      </c>
    </row>
    <row r="8487" spans="1:2">
      <c r="A8487">
        <v>6293564</v>
      </c>
      <c r="B8487" t="s">
        <v>1551</v>
      </c>
    </row>
    <row r="8488" spans="1:2">
      <c r="A8488">
        <v>6293565</v>
      </c>
      <c r="B8488" t="s">
        <v>1552</v>
      </c>
    </row>
    <row r="8489" spans="1:2">
      <c r="A8489">
        <v>6293566</v>
      </c>
      <c r="B8489" t="s">
        <v>1553</v>
      </c>
    </row>
    <row r="8490" spans="1:2">
      <c r="A8490">
        <v>6293570</v>
      </c>
      <c r="B8490" t="s">
        <v>1554</v>
      </c>
    </row>
    <row r="8491" spans="1:2">
      <c r="A8491">
        <v>6293571</v>
      </c>
      <c r="B8491" t="s">
        <v>1555</v>
      </c>
    </row>
    <row r="8492" spans="1:2">
      <c r="A8492">
        <v>6293572</v>
      </c>
      <c r="B8492" t="s">
        <v>1556</v>
      </c>
    </row>
    <row r="8493" spans="1:2">
      <c r="A8493">
        <v>6293573</v>
      </c>
      <c r="B8493" t="s">
        <v>1557</v>
      </c>
    </row>
    <row r="8494" spans="1:2">
      <c r="A8494">
        <v>6293574</v>
      </c>
      <c r="B8494" t="s">
        <v>1558</v>
      </c>
    </row>
    <row r="8495" spans="1:2">
      <c r="A8495">
        <v>6293575</v>
      </c>
      <c r="B8495" t="s">
        <v>1559</v>
      </c>
    </row>
    <row r="8496" spans="1:2">
      <c r="A8496">
        <v>6293576</v>
      </c>
      <c r="B8496" t="s">
        <v>1560</v>
      </c>
    </row>
    <row r="8497" spans="1:2">
      <c r="A8497">
        <v>6293577</v>
      </c>
      <c r="B8497" t="s">
        <v>1561</v>
      </c>
    </row>
    <row r="8498" spans="1:2">
      <c r="A8498">
        <v>6293578</v>
      </c>
      <c r="B8498" t="s">
        <v>1562</v>
      </c>
    </row>
    <row r="8499" spans="1:2">
      <c r="A8499">
        <v>6293579</v>
      </c>
      <c r="B8499" t="s">
        <v>1563</v>
      </c>
    </row>
  </sheetData>
  <sheetProtection password="C724" sheet="1"/>
  <customSheetViews>
    <customSheetView guid="{BD673287-A10F-4068-ABD9-63827D97DB26}">
      <pageMargins left="0.7" right="0.7" top="0.75" bottom="0.75" header="0.3" footer="0.3"/>
    </customSheetView>
    <customSheetView guid="{FF958D2F-9903-489A-8E2E-7F86E054E683}">
      <pageMargins left="0.7" right="0.7" top="0.75" bottom="0.75" header="0.3" footer="0.3"/>
    </customSheetView>
    <customSheetView guid="{D639767C-AAF5-43B7-B827-8C53261E766A}">
      <pageMargins left="0.7" right="0.7" top="0.75" bottom="0.75" header="0.3" footer="0.3"/>
    </customSheetView>
    <customSheetView guid="{88F1D327-FFB5-4F25-B49B-DDD0F9774A98}">
      <pageMargins left="0.7" right="0.7" top="0.75" bottom="0.75" header="0.3" footer="0.3"/>
    </customSheetView>
    <customSheetView guid="{974C7168-E865-490F-B85C-3CD4E07AE638}">
      <pageMargins left="0.7" right="0.7" top="0.75" bottom="0.75" header="0.3" footer="0.3"/>
    </customSheetView>
    <customSheetView guid="{72EBFE53-015F-4AF5-85E5-6EE368152204}">
      <pageMargins left="0.7" right="0.7" top="0.75" bottom="0.75" header="0.3" footer="0.3"/>
    </customSheetView>
    <customSheetView guid="{BFAD5E82-91BD-4865-8828-7A5CD3B0AD02}">
      <pageMargins left="0.7" right="0.7" top="0.75" bottom="0.75" header="0.3" footer="0.3"/>
    </customSheetView>
    <customSheetView guid="{DA3E2843-7809-455C-A4BC-B15E27031169}">
      <pageMargins left="0.7" right="0.7" top="0.75" bottom="0.75" header="0.3" footer="0.3"/>
    </customSheetView>
  </customSheetViews>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1779"/>
  <sheetViews>
    <sheetView zoomScaleNormal="100" workbookViewId="0"/>
  </sheetViews>
  <sheetFormatPr defaultRowHeight="13.5"/>
  <cols>
    <col min="1" max="1" width="35.875" bestFit="1" customWidth="1"/>
    <col min="2" max="2" width="17.25" bestFit="1" customWidth="1"/>
  </cols>
  <sheetData>
    <row r="1" spans="1:2">
      <c r="A1" t="s">
        <v>9847</v>
      </c>
      <c r="B1" t="str">
        <f>番号</f>
        <v>10--</v>
      </c>
    </row>
    <row r="2" spans="1:2">
      <c r="A2" t="s">
        <v>9848</v>
      </c>
      <c r="B2" t="str">
        <f>IF(患者氏名="","",患者氏名)</f>
        <v/>
      </c>
    </row>
    <row r="3" spans="1:2">
      <c r="A3" t="s">
        <v>9849</v>
      </c>
      <c r="B3" s="129" t="str">
        <f>IF(患者生年月日="","",患者生年月日)</f>
        <v/>
      </c>
    </row>
    <row r="4" spans="1:2">
      <c r="A4" t="s">
        <v>9850</v>
      </c>
      <c r="B4" t="str">
        <f>IF(患者年齢="","",患者年齢)</f>
        <v/>
      </c>
    </row>
    <row r="5" spans="1:2">
      <c r="A5" t="s">
        <v>9851</v>
      </c>
      <c r="B5" t="str">
        <f>IF(患者性="","",患者性)</f>
        <v/>
      </c>
    </row>
    <row r="6" spans="1:2">
      <c r="A6" t="s">
        <v>9852</v>
      </c>
      <c r="B6" t="str">
        <f>IF(患者郵便番号="","",患者郵便番号)</f>
        <v/>
      </c>
    </row>
    <row r="7" spans="1:2">
      <c r="A7" t="s">
        <v>9853</v>
      </c>
      <c r="B7" t="str">
        <f>IF(患者住所１="","",患者住所１)</f>
        <v/>
      </c>
    </row>
    <row r="8" spans="1:2">
      <c r="A8" t="s">
        <v>9854</v>
      </c>
      <c r="B8" t="str">
        <f>IF(患者住所２="","",患者住所２)</f>
        <v/>
      </c>
    </row>
    <row r="9" spans="1:2">
      <c r="A9" t="s">
        <v>9855</v>
      </c>
      <c r="B9" t="str">
        <f>IF(診断名="","",診断名)</f>
        <v/>
      </c>
    </row>
    <row r="10" spans="1:2">
      <c r="A10" t="s">
        <v>9856</v>
      </c>
      <c r="B10" t="str">
        <f>IF(病型="","",病型)</f>
        <v/>
      </c>
    </row>
    <row r="11" spans="1:2">
      <c r="A11" t="s">
        <v>9857</v>
      </c>
      <c r="B11" s="129" t="str">
        <f>IF(発症年月日="","",発症年月日)</f>
        <v/>
      </c>
    </row>
    <row r="12" spans="1:2">
      <c r="A12" t="s">
        <v>9858</v>
      </c>
      <c r="B12" t="str">
        <f>IF(治療１="","",治療１)</f>
        <v/>
      </c>
    </row>
    <row r="13" spans="1:2">
      <c r="A13" t="s">
        <v>9859</v>
      </c>
      <c r="B13" s="129" t="str">
        <f>IF(治療１実施年月日="","",治療１実施年月日)</f>
        <v/>
      </c>
    </row>
    <row r="14" spans="1:2">
      <c r="A14" t="s">
        <v>9860</v>
      </c>
      <c r="B14" t="str">
        <f>IF(保険算定="","",保険算定)</f>
        <v/>
      </c>
    </row>
    <row r="15" spans="1:2">
      <c r="A15" t="s">
        <v>9861</v>
      </c>
      <c r="B15" t="str">
        <f>IF(急性期施設コード="","",急性期施設コード)</f>
        <v/>
      </c>
    </row>
    <row r="16" spans="1:2">
      <c r="A16" t="s">
        <v>9862</v>
      </c>
      <c r="B16" t="str">
        <f>IF(急性期施設名="","",急性期施設名)</f>
        <v/>
      </c>
    </row>
    <row r="17" spans="1:2">
      <c r="A17" t="s">
        <v>9863</v>
      </c>
      <c r="B17" t="str">
        <f>IF(急性期連絡先TEL="","",急性期連絡先TEL)</f>
        <v/>
      </c>
    </row>
    <row r="18" spans="1:2">
      <c r="A18" t="s">
        <v>9864</v>
      </c>
      <c r="B18" t="str">
        <f>IF(急性期連絡先FAX="","",急性期連絡先FAX)</f>
        <v/>
      </c>
    </row>
    <row r="19" spans="1:2">
      <c r="A19" t="s">
        <v>9865</v>
      </c>
      <c r="B19" s="129" t="str">
        <f>IF(急性期入院日="","",急性期入院日)</f>
        <v/>
      </c>
    </row>
    <row r="20" spans="1:2">
      <c r="A20" t="s">
        <v>9866</v>
      </c>
      <c r="B20" s="129" t="str">
        <f>IF(急性期退院日="","",急性期退院日)</f>
        <v/>
      </c>
    </row>
    <row r="21" spans="1:2">
      <c r="A21" t="s">
        <v>9867</v>
      </c>
      <c r="B21" t="str">
        <f>IF(急性期連絡担当="","",急性期連絡担当)</f>
        <v/>
      </c>
    </row>
    <row r="22" spans="1:2">
      <c r="A22" t="s">
        <v>9868</v>
      </c>
      <c r="B22" t="str">
        <f>IF(回復期施設コード="","",回復期施設コード)</f>
        <v/>
      </c>
    </row>
    <row r="23" spans="1:2">
      <c r="A23" t="s">
        <v>9869</v>
      </c>
      <c r="B23" t="str">
        <f>IF(回復期施設名="","",回復期施設名)</f>
        <v/>
      </c>
    </row>
    <row r="24" spans="1:2">
      <c r="A24" t="s">
        <v>9870</v>
      </c>
      <c r="B24" t="str">
        <f>IF(回復期連絡先TEL="","",回復期連絡先TEL)</f>
        <v/>
      </c>
    </row>
    <row r="25" spans="1:2">
      <c r="A25" t="s">
        <v>9871</v>
      </c>
      <c r="B25" t="str">
        <f>IF(回復期連絡先FAX="","",回復期連絡先FAX)</f>
        <v/>
      </c>
    </row>
    <row r="26" spans="1:2">
      <c r="A26" t="s">
        <v>9872</v>
      </c>
      <c r="B26" s="129" t="str">
        <f>IF(回復期入院日="","",回復期入院日)</f>
        <v/>
      </c>
    </row>
    <row r="27" spans="1:2">
      <c r="A27" t="s">
        <v>9873</v>
      </c>
      <c r="B27" s="129" t="str">
        <f>IF(回復期退院日="","",回復期退院日)</f>
        <v/>
      </c>
    </row>
    <row r="28" spans="1:2">
      <c r="A28" t="s">
        <v>9874</v>
      </c>
      <c r="B28" t="str">
        <f>IF(回復期連絡担当="","",回復期連絡担当)</f>
        <v/>
      </c>
    </row>
    <row r="29" spans="1:2">
      <c r="A29" t="s">
        <v>9875</v>
      </c>
      <c r="B29" t="str">
        <f>IF(生活期施設コード="","",生活期施設コード)</f>
        <v/>
      </c>
    </row>
    <row r="30" spans="1:2">
      <c r="A30" t="s">
        <v>9876</v>
      </c>
      <c r="B30" t="str">
        <f>IF(生活期施設名="","",生活期施設名)</f>
        <v/>
      </c>
    </row>
    <row r="31" spans="1:2">
      <c r="A31" t="s">
        <v>9877</v>
      </c>
      <c r="B31" t="str">
        <f>IF(生活期連絡先TEL="","",生活期連絡先TEL)</f>
        <v/>
      </c>
    </row>
    <row r="32" spans="1:2">
      <c r="A32" t="s">
        <v>9878</v>
      </c>
      <c r="B32" t="str">
        <f>IF(生活期連絡先FAX="","",生活期連絡先FAX)</f>
        <v/>
      </c>
    </row>
    <row r="33" spans="1:2">
      <c r="A33" t="s">
        <v>9879</v>
      </c>
      <c r="B33" s="129" t="str">
        <f>IF(生活期受診日="","",生活期受診日)</f>
        <v/>
      </c>
    </row>
    <row r="34" spans="1:2">
      <c r="A34" t="s">
        <v>9880</v>
      </c>
      <c r="B34" t="str">
        <f>IF(生活期連絡担当="","",生活期連絡担当)</f>
        <v/>
      </c>
    </row>
    <row r="35" spans="1:2">
      <c r="A35" t="s">
        <v>9881</v>
      </c>
      <c r="B35" t="str">
        <f>IF(介護療養施設コード="","",介護療養施設コード)</f>
        <v/>
      </c>
    </row>
    <row r="36" spans="1:2">
      <c r="A36" t="s">
        <v>9882</v>
      </c>
      <c r="B36" t="str">
        <f>IF(介護療養施設名="","",介護療養施設名)</f>
        <v/>
      </c>
    </row>
    <row r="37" spans="1:2">
      <c r="A37" t="s">
        <v>9883</v>
      </c>
      <c r="B37" t="str">
        <f>IF(介護療養連絡先TEL="","",介護療養連絡先TEL)</f>
        <v/>
      </c>
    </row>
    <row r="38" spans="1:2">
      <c r="A38" t="s">
        <v>9884</v>
      </c>
      <c r="B38" t="str">
        <f>IF(介護療養連絡先FAX="","",介護療養連絡先FAX)</f>
        <v/>
      </c>
    </row>
    <row r="39" spans="1:2">
      <c r="A39" t="s">
        <v>9885</v>
      </c>
      <c r="B39" s="129" t="str">
        <f>IF(介護療養入所日="","",介護療養入所日)</f>
        <v/>
      </c>
    </row>
    <row r="40" spans="1:2">
      <c r="A40" t="s">
        <v>9886</v>
      </c>
      <c r="B40" t="str">
        <f>IF(介護療養連絡担当="","",介護療養連絡担当)</f>
        <v/>
      </c>
    </row>
    <row r="41" spans="1:2">
      <c r="A41" t="s">
        <v>9887</v>
      </c>
      <c r="B41" t="str">
        <f>IF(ケアマネ事業所名="","",ケアマネ事業所名)</f>
        <v/>
      </c>
    </row>
    <row r="42" spans="1:2">
      <c r="A42" t="s">
        <v>9888</v>
      </c>
      <c r="B42" t="str">
        <f>IF(ケアマネ連絡先TEL="","",ケアマネ連絡先TEL)</f>
        <v/>
      </c>
    </row>
    <row r="43" spans="1:2">
      <c r="A43" t="s">
        <v>9889</v>
      </c>
      <c r="B43" t="str">
        <f>IF(ケアマネ連絡先FAX="","",ケアマネ連絡先FAX)</f>
        <v/>
      </c>
    </row>
    <row r="44" spans="1:2">
      <c r="A44" t="s">
        <v>9890</v>
      </c>
      <c r="B44" s="129" t="str">
        <f>IF(オーバービュー!BA5="","",オーバービュー!BA5&amp;IF(オーバービュー!BG5="","","/"&amp;オーバービュー!BG5)&amp;IF(オーバービュー!BJ5="","","/"&amp;オーバービュー!BJ5))</f>
        <v/>
      </c>
    </row>
    <row r="45" spans="1:2">
      <c r="A45" t="s">
        <v>9891</v>
      </c>
      <c r="B45" s="129" t="str">
        <f>IF(オーバービュー!BA6="","",オーバービュー!BA6&amp;IF(オーバービュー!BG6="","","/"&amp;オーバービュー!BG6&amp;IF(オーバービュー!BJ6="","","/"&amp;オーバービュー!BJ6)))</f>
        <v/>
      </c>
    </row>
    <row r="46" spans="1:2">
      <c r="A46" t="s">
        <v>9892</v>
      </c>
      <c r="B46" s="129" t="str">
        <f>IF(オーバービュー!BA7="","",オーバービュー!BA7&amp;IF(オーバービュー!BG7="","","/"&amp;オーバービュー!BG7&amp;IF(オーバービュー!BJ7="","","/"&amp;オーバービュー!BJ7)))</f>
        <v/>
      </c>
    </row>
    <row r="47" spans="1:2">
      <c r="A47" t="s">
        <v>9893</v>
      </c>
      <c r="B47" t="str">
        <f>IF(オーバービュー!AE8="","",オーバービュー!AE8)</f>
        <v/>
      </c>
    </row>
    <row r="48" spans="1:2">
      <c r="A48" t="s">
        <v>9894</v>
      </c>
      <c r="B48" s="129" t="str">
        <f>IF(急性期医師!E2="","",急性期医師!E2)</f>
        <v/>
      </c>
    </row>
    <row r="49" spans="1:2">
      <c r="A49" t="s">
        <v>9895</v>
      </c>
      <c r="B49" t="str">
        <f>IF(急性期医師!AB2="","",急性期医師!AB2)</f>
        <v/>
      </c>
    </row>
    <row r="50" spans="1:2">
      <c r="A50" t="s">
        <v>9896</v>
      </c>
      <c r="B50">
        <f>IF(急性期医師!E9="","",急性期医師!E9)</f>
        <v>0</v>
      </c>
    </row>
    <row r="51" spans="1:2">
      <c r="A51" t="s">
        <v>9897</v>
      </c>
      <c r="B51">
        <f>IF(急性期医師!V9="","",急性期医師!V9)</f>
        <v>0</v>
      </c>
    </row>
    <row r="52" spans="1:2">
      <c r="A52" t="s">
        <v>9898</v>
      </c>
      <c r="B52">
        <f>IF(急性期医師!E10=TRUE,1,0)</f>
        <v>0</v>
      </c>
    </row>
    <row r="53" spans="1:2">
      <c r="A53" t="s">
        <v>9899</v>
      </c>
      <c r="B53">
        <f>IF(急性期医師!J10=TRUE,1,0)</f>
        <v>0</v>
      </c>
    </row>
    <row r="54" spans="1:2">
      <c r="A54" t="s">
        <v>9900</v>
      </c>
      <c r="B54">
        <f>IF(急性期医師!O10=TRUE,1,0)</f>
        <v>0</v>
      </c>
    </row>
    <row r="55" spans="1:2">
      <c r="A55" t="s">
        <v>9901</v>
      </c>
      <c r="B55">
        <f>IF(急性期医師!T10=TRUE,1,0)</f>
        <v>0</v>
      </c>
    </row>
    <row r="56" spans="1:2">
      <c r="A56" t="s">
        <v>9902</v>
      </c>
      <c r="B56">
        <f>IF(急性期医師!Y10=TRUE,1,0)</f>
        <v>0</v>
      </c>
    </row>
    <row r="57" spans="1:2">
      <c r="A57" t="s">
        <v>9903</v>
      </c>
      <c r="B57">
        <f>IF(急性期医師!AE10=TRUE,1,0)</f>
        <v>0</v>
      </c>
    </row>
    <row r="58" spans="1:2">
      <c r="A58" t="s">
        <v>9904</v>
      </c>
      <c r="B58">
        <f>IF(急性期医師!E11=TRUE,1,0)</f>
        <v>0</v>
      </c>
    </row>
    <row r="59" spans="1:2">
      <c r="A59" t="s">
        <v>9905</v>
      </c>
      <c r="B59">
        <f>IF(急性期医師!I11=TRUE,1,0)</f>
        <v>0</v>
      </c>
    </row>
    <row r="60" spans="1:2">
      <c r="A60" t="s">
        <v>9906</v>
      </c>
      <c r="B60">
        <f>IF(急性期医師!M11=TRUE,1,0)</f>
        <v>0</v>
      </c>
    </row>
    <row r="61" spans="1:2">
      <c r="A61" t="s">
        <v>9907</v>
      </c>
      <c r="B61">
        <f>IF(急性期医師!Q11=TRUE,1,0)</f>
        <v>0</v>
      </c>
    </row>
    <row r="62" spans="1:2">
      <c r="A62" t="s">
        <v>9908</v>
      </c>
      <c r="B62">
        <f>IF(急性期医師!U11=TRUE,1,0)</f>
        <v>0</v>
      </c>
    </row>
    <row r="63" spans="1:2">
      <c r="A63" t="s">
        <v>9909</v>
      </c>
      <c r="B63">
        <f>IF(急性期医師!Y11=TRUE,1,0)</f>
        <v>0</v>
      </c>
    </row>
    <row r="64" spans="1:2">
      <c r="A64" t="s">
        <v>9910</v>
      </c>
      <c r="B64">
        <f>IF(急性期医師!AB11=TRUE,1,0)</f>
        <v>0</v>
      </c>
    </row>
    <row r="65" spans="1:2">
      <c r="A65" t="s">
        <v>9911</v>
      </c>
      <c r="B65">
        <f>IF(急性期医師!AE11=TRUE,1,0)</f>
        <v>0</v>
      </c>
    </row>
    <row r="66" spans="1:2">
      <c r="A66" t="s">
        <v>9912</v>
      </c>
      <c r="B66">
        <f>IF(急性期医師!AG11=TRUE,1,0)</f>
        <v>0</v>
      </c>
    </row>
    <row r="67" spans="1:2">
      <c r="A67" t="s">
        <v>9913</v>
      </c>
      <c r="B67" t="str">
        <f>IF(治療２="","",治療２)</f>
        <v/>
      </c>
    </row>
    <row r="68" spans="1:2">
      <c r="A68" t="s">
        <v>9914</v>
      </c>
      <c r="B68" s="129" t="str">
        <f>IF(治療２実施年月日="","",治療２実施年月日)</f>
        <v/>
      </c>
    </row>
    <row r="69" spans="1:2">
      <c r="A69" t="s">
        <v>9915</v>
      </c>
      <c r="B69" t="str">
        <f>IF(治療３="","",治療３)</f>
        <v/>
      </c>
    </row>
    <row r="70" spans="1:2">
      <c r="A70" t="s">
        <v>9916</v>
      </c>
      <c r="B70" s="129" t="str">
        <f>IF(治療３実施年月日="","",治療３実施年月日)</f>
        <v/>
      </c>
    </row>
    <row r="71" spans="1:2">
      <c r="A71" t="s">
        <v>9917</v>
      </c>
      <c r="B71" t="str">
        <f>IF(合併症１="","",合併症１)</f>
        <v/>
      </c>
    </row>
    <row r="72" spans="1:2">
      <c r="A72" t="s">
        <v>9918</v>
      </c>
      <c r="B72" t="str">
        <f>IF(合併症２="","",合併症２)</f>
        <v/>
      </c>
    </row>
    <row r="73" spans="1:2">
      <c r="A73" t="s">
        <v>9919</v>
      </c>
      <c r="B73" t="str">
        <f>IF(合併症３="","",合併症３)</f>
        <v/>
      </c>
    </row>
    <row r="74" spans="1:2">
      <c r="A74" t="s">
        <v>9920</v>
      </c>
      <c r="B74" t="str">
        <f>IF(急性期医師!G16="","",急性期医師!G16)</f>
        <v/>
      </c>
    </row>
    <row r="75" spans="1:2">
      <c r="A75" t="s">
        <v>9921</v>
      </c>
      <c r="B75" t="str">
        <f>IF(急性期医師!G17="","",急性期医師!G17)</f>
        <v/>
      </c>
    </row>
    <row r="76" spans="1:2">
      <c r="A76" t="s">
        <v>9922</v>
      </c>
      <c r="B76" t="str">
        <f>IF(急性期医師!U16="","",急性期医師!U16)</f>
        <v/>
      </c>
    </row>
    <row r="77" spans="1:2">
      <c r="A77" t="s">
        <v>9923</v>
      </c>
      <c r="B77" t="str">
        <f>IF(急性期医師!AC16="","",急性期医師!AC16)</f>
        <v/>
      </c>
    </row>
    <row r="78" spans="1:2">
      <c r="A78" t="s">
        <v>9924</v>
      </c>
      <c r="B78" t="str">
        <f>IF(急性期医師!V17="","",急性期医師!V17)</f>
        <v/>
      </c>
    </row>
    <row r="79" spans="1:2">
      <c r="A79" t="s">
        <v>9925</v>
      </c>
      <c r="B79" t="str">
        <f>IF(急性期医師!X17="","",急性期医師!X17)</f>
        <v/>
      </c>
    </row>
    <row r="80" spans="1:2">
      <c r="A80" t="s">
        <v>9926</v>
      </c>
      <c r="B80" t="str">
        <f>IF(急性期医師!Z17="","",急性期医師!Z17)</f>
        <v/>
      </c>
    </row>
    <row r="81" spans="1:2">
      <c r="A81" t="s">
        <v>9927</v>
      </c>
      <c r="B81" t="str">
        <f>IF(急性期医師!AD17="","",急性期医師!AD17)</f>
        <v/>
      </c>
    </row>
    <row r="82" spans="1:2">
      <c r="A82" t="s">
        <v>9928</v>
      </c>
      <c r="B82" t="str">
        <f>IF(急性期医師!AF17="","",急性期医師!AF17)</f>
        <v/>
      </c>
    </row>
    <row r="83" spans="1:2">
      <c r="A83" t="s">
        <v>9929</v>
      </c>
      <c r="B83" t="str">
        <f>IF(急性期医師!AH17="","",急性期医師!AH17)</f>
        <v/>
      </c>
    </row>
    <row r="84" spans="1:2">
      <c r="A84" t="s">
        <v>9930</v>
      </c>
      <c r="B84" t="str">
        <f>IF(急性期医師!E18="","",急性期医師!E18)</f>
        <v/>
      </c>
    </row>
    <row r="85" spans="1:2">
      <c r="A85" t="s">
        <v>9931</v>
      </c>
      <c r="B85">
        <f>IF(急性期医師!J32=TRUE,1,0)</f>
        <v>0</v>
      </c>
    </row>
    <row r="86" spans="1:2">
      <c r="A86" t="s">
        <v>9932</v>
      </c>
      <c r="B86">
        <f>IF(急性期医師!M32=TRUE,1,0)</f>
        <v>0</v>
      </c>
    </row>
    <row r="87" spans="1:2">
      <c r="A87" t="s">
        <v>9933</v>
      </c>
      <c r="B87">
        <f>IF(急性期医師!Q32=TRUE,1,0)</f>
        <v>0</v>
      </c>
    </row>
    <row r="88" spans="1:2">
      <c r="A88" t="s">
        <v>9934</v>
      </c>
      <c r="B88">
        <f>IF(急性期医師!T32=TRUE,1,0)</f>
        <v>0</v>
      </c>
    </row>
    <row r="89" spans="1:2">
      <c r="A89" t="s">
        <v>9935</v>
      </c>
      <c r="B89">
        <f>IF(急性期医師!Y32=TRUE,1,0)</f>
        <v>0</v>
      </c>
    </row>
    <row r="90" spans="1:2">
      <c r="A90" t="s">
        <v>9936</v>
      </c>
      <c r="B90">
        <f>IF(急性期医師!AC32=TRUE,1,0)</f>
        <v>0</v>
      </c>
    </row>
    <row r="91" spans="1:2">
      <c r="A91" t="s">
        <v>9937</v>
      </c>
      <c r="B91" t="str">
        <f>IF(急性期医師!AD32="","",急性期医師!AD32)</f>
        <v/>
      </c>
    </row>
    <row r="92" spans="1:2">
      <c r="A92" t="s">
        <v>9938</v>
      </c>
      <c r="B92">
        <f>IF(急性期医師!E33=TRUE,1,0)</f>
        <v>0</v>
      </c>
    </row>
    <row r="93" spans="1:2">
      <c r="A93" t="s">
        <v>9939</v>
      </c>
      <c r="B93">
        <f>IF(急性期医師!J33=TRUE,1,0)</f>
        <v>0</v>
      </c>
    </row>
    <row r="94" spans="1:2">
      <c r="A94" t="s">
        <v>9940</v>
      </c>
      <c r="B94">
        <f>IF(急性期医師!O33=TRUE,1,0)</f>
        <v>0</v>
      </c>
    </row>
    <row r="95" spans="1:2">
      <c r="A95" t="s">
        <v>9941</v>
      </c>
      <c r="B95">
        <f>IF(急性期医師!T33=TRUE,1,0)</f>
        <v>0</v>
      </c>
    </row>
    <row r="96" spans="1:2">
      <c r="A96" t="s">
        <v>9942</v>
      </c>
      <c r="B96">
        <f>IF(急性期医師!E34=TRUE,1,0)</f>
        <v>0</v>
      </c>
    </row>
    <row r="97" spans="1:2">
      <c r="A97" t="s">
        <v>9943</v>
      </c>
      <c r="B97">
        <f>IF(急性期医師!J34=TRUE,1,0)</f>
        <v>0</v>
      </c>
    </row>
    <row r="98" spans="1:2">
      <c r="A98" t="s">
        <v>9944</v>
      </c>
      <c r="B98">
        <f>IF(急性期医師!O34=TRUE,1,0)</f>
        <v>0</v>
      </c>
    </row>
    <row r="99" spans="1:2">
      <c r="A99" t="s">
        <v>9945</v>
      </c>
      <c r="B99">
        <f>IF(急性期医師!E35=TRUE,1,0)</f>
        <v>0</v>
      </c>
    </row>
    <row r="100" spans="1:2">
      <c r="A100" t="s">
        <v>9946</v>
      </c>
      <c r="B100">
        <f>IF(急性期医師!J35=TRUE,1,0)</f>
        <v>0</v>
      </c>
    </row>
    <row r="101" spans="1:2">
      <c r="A101" t="s">
        <v>9947</v>
      </c>
      <c r="B101">
        <f>IF(急性期医師!O35=TRUE,1,0)</f>
        <v>0</v>
      </c>
    </row>
    <row r="102" spans="1:2">
      <c r="A102" t="s">
        <v>9948</v>
      </c>
      <c r="B102" t="str">
        <f>IF(急性期医師!W35="","",急性期医師!W35)</f>
        <v/>
      </c>
    </row>
    <row r="103" spans="1:2">
      <c r="A103" t="s">
        <v>9949</v>
      </c>
      <c r="B103">
        <f>IF(急性期医師!I36="","",急性期医師!I36)</f>
        <v>0</v>
      </c>
    </row>
    <row r="104" spans="1:2">
      <c r="A104" t="s">
        <v>9950</v>
      </c>
      <c r="B104" t="str">
        <f>IF(急性期医師!Q36="","",急性期医師!Q36)</f>
        <v/>
      </c>
    </row>
    <row r="105" spans="1:2">
      <c r="A105" t="s">
        <v>9951</v>
      </c>
      <c r="B105">
        <f>IF(急性期医師!I37="","",急性期医師!I37)</f>
        <v>0</v>
      </c>
    </row>
    <row r="106" spans="1:2">
      <c r="A106" t="s">
        <v>9952</v>
      </c>
      <c r="B106" t="str">
        <f>IF(急性期医師!Q37="","",急性期医師!Q37)</f>
        <v/>
      </c>
    </row>
    <row r="107" spans="1:2">
      <c r="A107" t="s">
        <v>9953</v>
      </c>
      <c r="B107" t="str">
        <f>IF(急性期医師!G38="","",急性期医師!G38)</f>
        <v/>
      </c>
    </row>
    <row r="108" spans="1:2">
      <c r="A108" t="s">
        <v>9954</v>
      </c>
      <c r="B108" t="str">
        <f>IF(急性期医師!K38="","",急性期医師!K38)</f>
        <v/>
      </c>
    </row>
    <row r="109" spans="1:2">
      <c r="A109" t="s">
        <v>9955</v>
      </c>
      <c r="B109" t="str">
        <f>IF(急性期医師!O38="","",急性期医師!O38)</f>
        <v/>
      </c>
    </row>
    <row r="110" spans="1:2">
      <c r="A110" t="s">
        <v>9956</v>
      </c>
      <c r="B110" t="str">
        <f>IF(急性期医師!T38="","",急性期医師!T38)</f>
        <v/>
      </c>
    </row>
    <row r="111" spans="1:2">
      <c r="A111" t="s">
        <v>9957</v>
      </c>
      <c r="B111" t="str">
        <f>IF(急性期医師!G39="","",急性期医師!G39)</f>
        <v/>
      </c>
    </row>
    <row r="112" spans="1:2">
      <c r="A112" t="s">
        <v>9958</v>
      </c>
      <c r="B112" t="str">
        <f>IF(急性期医師!K39="","",急性期医師!K39)</f>
        <v/>
      </c>
    </row>
    <row r="113" spans="1:2">
      <c r="A113" t="s">
        <v>9959</v>
      </c>
      <c r="B113" t="str">
        <f>IF(急性期医師!O39="","",急性期医師!O39)</f>
        <v/>
      </c>
    </row>
    <row r="114" spans="1:2">
      <c r="A114" t="s">
        <v>9960</v>
      </c>
      <c r="B114" t="str">
        <f>IF(急性期医師!T39="","",急性期医師!T39)</f>
        <v/>
      </c>
    </row>
    <row r="115" spans="1:2">
      <c r="A115" t="s">
        <v>9961</v>
      </c>
      <c r="B115" t="str">
        <f>IF(急性期医師!W39="","",急性期医師!W39)</f>
        <v/>
      </c>
    </row>
    <row r="116" spans="1:2">
      <c r="A116" t="s">
        <v>9962</v>
      </c>
      <c r="B116" t="str">
        <f>IF(急性期医師!G40="","",急性期医師!G40)</f>
        <v/>
      </c>
    </row>
    <row r="117" spans="1:2">
      <c r="A117" t="s">
        <v>9963</v>
      </c>
      <c r="B117" t="str">
        <f>IF(急性期医師!K40="","",急性期医師!K40)</f>
        <v/>
      </c>
    </row>
    <row r="118" spans="1:2">
      <c r="A118" t="s">
        <v>9964</v>
      </c>
      <c r="B118" t="str">
        <f>IF(急性期医師!O40="","",急性期医師!O40)</f>
        <v/>
      </c>
    </row>
    <row r="119" spans="1:2">
      <c r="A119" t="s">
        <v>9965</v>
      </c>
      <c r="B119" t="str">
        <f>IF(急性期医師!G41="","",急性期医師!G41)</f>
        <v/>
      </c>
    </row>
    <row r="120" spans="1:2">
      <c r="A120" t="s">
        <v>9966</v>
      </c>
      <c r="B120" t="str">
        <f>IF(急性期医師!K41="","",急性期医師!K41)</f>
        <v/>
      </c>
    </row>
    <row r="121" spans="1:2">
      <c r="A121" t="s">
        <v>9967</v>
      </c>
      <c r="B121" t="str">
        <f>IF(急性期医師!O41="","",急性期医師!O41)</f>
        <v/>
      </c>
    </row>
    <row r="122" spans="1:2">
      <c r="A122" t="s">
        <v>9968</v>
      </c>
      <c r="B122" t="str">
        <f>IF(急性期医師!Q40="","",急性期医師!Q40)</f>
        <v/>
      </c>
    </row>
    <row r="123" spans="1:2">
      <c r="A123" t="s">
        <v>9969</v>
      </c>
      <c r="B123" t="str">
        <f>IF(急性期医師!T40="","",急性期医師!T40)</f>
        <v/>
      </c>
    </row>
    <row r="124" spans="1:2">
      <c r="A124" t="s">
        <v>9970</v>
      </c>
      <c r="B124">
        <f>IF(急性期医師!Q41=TRUE,1,0)</f>
        <v>0</v>
      </c>
    </row>
    <row r="125" spans="1:2">
      <c r="A125" t="s">
        <v>9971</v>
      </c>
      <c r="B125" t="str">
        <f>IF(急性期医師!AD38="","",急性期医師!AD38)</f>
        <v/>
      </c>
    </row>
    <row r="126" spans="1:2">
      <c r="A126" t="s">
        <v>9972</v>
      </c>
      <c r="B126" t="str">
        <f>IF(急性期医師!AD39="","",急性期医師!AD39)</f>
        <v/>
      </c>
    </row>
    <row r="127" spans="1:2">
      <c r="A127" t="s">
        <v>9973</v>
      </c>
      <c r="B127" t="str">
        <f>IF(急性期医師!AD40="","",急性期医師!AD40)</f>
        <v/>
      </c>
    </row>
    <row r="128" spans="1:2">
      <c r="A128" t="s">
        <v>9974</v>
      </c>
      <c r="B128" t="str">
        <f>IF(急性期医師!AD41="","",急性期医師!AD41)</f>
        <v/>
      </c>
    </row>
    <row r="129" spans="1:2">
      <c r="A129" t="s">
        <v>9975</v>
      </c>
      <c r="B129" t="str">
        <f>IF(急性期医師!E42="","",急性期医師!E42)</f>
        <v/>
      </c>
    </row>
    <row r="130" spans="1:2">
      <c r="A130" t="s">
        <v>9976</v>
      </c>
      <c r="B130" t="str">
        <f>IF(急性期医師!AD43="","",急性期医師!AD43)</f>
        <v/>
      </c>
    </row>
    <row r="131" spans="1:2">
      <c r="A131" t="s">
        <v>9977</v>
      </c>
      <c r="B131" s="129" t="str">
        <f>IF(急性期薬剤!E2="","",急性期薬剤!E2)</f>
        <v/>
      </c>
    </row>
    <row r="132" spans="1:2">
      <c r="A132" t="s">
        <v>9978</v>
      </c>
      <c r="B132" t="str">
        <f>IF(急性期薬剤!AB2="","",急性期薬剤!AB2)</f>
        <v/>
      </c>
    </row>
    <row r="133" spans="1:2">
      <c r="A133" t="s">
        <v>9979</v>
      </c>
      <c r="B133" t="str">
        <f>IF(急性期薬剤!E6="","",急性期薬剤!E6)</f>
        <v/>
      </c>
    </row>
    <row r="134" spans="1:2">
      <c r="A134" t="s">
        <v>9980</v>
      </c>
      <c r="B134" t="str">
        <f>IF(急性期薬剤!P6="","",急性期薬剤!P6)</f>
        <v/>
      </c>
    </row>
    <row r="135" spans="1:2">
      <c r="A135" t="s">
        <v>9981</v>
      </c>
      <c r="B135" t="str">
        <f>IF(急性期薬剤!R6="","",急性期薬剤!R6)</f>
        <v/>
      </c>
    </row>
    <row r="136" spans="1:2">
      <c r="A136" t="s">
        <v>9982</v>
      </c>
      <c r="B136" t="str">
        <f>IF(急性期薬剤!T6="","",急性期薬剤!T6)</f>
        <v/>
      </c>
    </row>
    <row r="137" spans="1:2">
      <c r="A137" t="s">
        <v>9983</v>
      </c>
      <c r="B137" t="str">
        <f>IF(急性期薬剤!X6="","",急性期薬剤!X6)</f>
        <v/>
      </c>
    </row>
    <row r="138" spans="1:2">
      <c r="A138" t="s">
        <v>9984</v>
      </c>
      <c r="B138" t="str">
        <f>IF(急性期薬剤!E7="","",急性期薬剤!E7)</f>
        <v/>
      </c>
    </row>
    <row r="139" spans="1:2">
      <c r="A139" t="s">
        <v>9985</v>
      </c>
      <c r="B139" t="str">
        <f>IF(急性期薬剤!P7="","",急性期薬剤!P7)</f>
        <v/>
      </c>
    </row>
    <row r="140" spans="1:2">
      <c r="A140" t="s">
        <v>9986</v>
      </c>
      <c r="B140" t="str">
        <f>IF(急性期薬剤!R7="","",急性期薬剤!R7)</f>
        <v/>
      </c>
    </row>
    <row r="141" spans="1:2">
      <c r="A141" t="s">
        <v>9987</v>
      </c>
      <c r="B141" t="str">
        <f>IF(急性期薬剤!T7="","",急性期薬剤!T7)</f>
        <v/>
      </c>
    </row>
    <row r="142" spans="1:2">
      <c r="A142" t="s">
        <v>9988</v>
      </c>
      <c r="B142" t="str">
        <f>IF(急性期薬剤!X7="","",急性期薬剤!X7)</f>
        <v/>
      </c>
    </row>
    <row r="143" spans="1:2">
      <c r="A143" t="s">
        <v>9989</v>
      </c>
      <c r="B143" t="str">
        <f>IF(急性期薬剤!E8="","",急性期薬剤!E8)</f>
        <v/>
      </c>
    </row>
    <row r="144" spans="1:2">
      <c r="A144" t="s">
        <v>9990</v>
      </c>
      <c r="B144" t="str">
        <f>IF(急性期薬剤!P8="","",急性期薬剤!P8)</f>
        <v/>
      </c>
    </row>
    <row r="145" spans="1:2">
      <c r="A145" t="s">
        <v>9991</v>
      </c>
      <c r="B145" t="str">
        <f>IF(急性期薬剤!R8="","",急性期薬剤!R8)</f>
        <v/>
      </c>
    </row>
    <row r="146" spans="1:2">
      <c r="A146" t="s">
        <v>9992</v>
      </c>
      <c r="B146" t="str">
        <f>IF(急性期薬剤!T8="","",急性期薬剤!T8)</f>
        <v/>
      </c>
    </row>
    <row r="147" spans="1:2">
      <c r="A147" t="s">
        <v>9993</v>
      </c>
      <c r="B147" t="str">
        <f>IF(急性期薬剤!X8="","",急性期薬剤!X8)</f>
        <v/>
      </c>
    </row>
    <row r="148" spans="1:2">
      <c r="A148" t="s">
        <v>9994</v>
      </c>
      <c r="B148" t="str">
        <f>IF(急性期薬剤!E9="","",急性期薬剤!E9)</f>
        <v/>
      </c>
    </row>
    <row r="149" spans="1:2">
      <c r="A149" t="s">
        <v>9995</v>
      </c>
      <c r="B149" t="str">
        <f>IF(急性期薬剤!P9="","",急性期薬剤!P9)</f>
        <v/>
      </c>
    </row>
    <row r="150" spans="1:2">
      <c r="A150" t="s">
        <v>9996</v>
      </c>
      <c r="B150" t="str">
        <f>IF(急性期薬剤!R9="","",急性期薬剤!R9)</f>
        <v/>
      </c>
    </row>
    <row r="151" spans="1:2">
      <c r="A151" t="s">
        <v>9997</v>
      </c>
      <c r="B151" t="str">
        <f>IF(急性期薬剤!T9="","",急性期薬剤!T9)</f>
        <v/>
      </c>
    </row>
    <row r="152" spans="1:2">
      <c r="A152" t="s">
        <v>9998</v>
      </c>
      <c r="B152" t="str">
        <f>IF(急性期薬剤!X9="","",急性期薬剤!X9)</f>
        <v/>
      </c>
    </row>
    <row r="153" spans="1:2">
      <c r="A153" t="s">
        <v>9999</v>
      </c>
      <c r="B153" t="str">
        <f>IF(急性期薬剤!E10="","",急性期薬剤!E10)</f>
        <v/>
      </c>
    </row>
    <row r="154" spans="1:2">
      <c r="A154" t="s">
        <v>10000</v>
      </c>
      <c r="B154" t="str">
        <f>IF(急性期薬剤!P10="","",急性期薬剤!P10)</f>
        <v/>
      </c>
    </row>
    <row r="155" spans="1:2">
      <c r="A155" t="s">
        <v>10001</v>
      </c>
      <c r="B155" t="str">
        <f>IF(急性期薬剤!R10="","",急性期薬剤!R10)</f>
        <v/>
      </c>
    </row>
    <row r="156" spans="1:2">
      <c r="A156" t="s">
        <v>10002</v>
      </c>
      <c r="B156" t="str">
        <f>IF(急性期薬剤!T10="","",急性期薬剤!T10)</f>
        <v/>
      </c>
    </row>
    <row r="157" spans="1:2">
      <c r="A157" t="s">
        <v>10003</v>
      </c>
      <c r="B157" t="str">
        <f>IF(急性期薬剤!X10="","",急性期薬剤!X10)</f>
        <v/>
      </c>
    </row>
    <row r="158" spans="1:2">
      <c r="A158" t="s">
        <v>10004</v>
      </c>
      <c r="B158" t="str">
        <f>IF(急性期薬剤!E11="","",急性期薬剤!E11)</f>
        <v/>
      </c>
    </row>
    <row r="159" spans="1:2">
      <c r="A159" t="s">
        <v>10005</v>
      </c>
      <c r="B159" t="str">
        <f>IF(急性期薬剤!P11="","",急性期薬剤!P11)</f>
        <v/>
      </c>
    </row>
    <row r="160" spans="1:2">
      <c r="A160" t="s">
        <v>10006</v>
      </c>
      <c r="B160" t="str">
        <f>IF(急性期薬剤!R11="","",急性期薬剤!R11)</f>
        <v/>
      </c>
    </row>
    <row r="161" spans="1:2">
      <c r="A161" t="s">
        <v>10007</v>
      </c>
      <c r="B161" t="str">
        <f>IF(急性期薬剤!T11="","",急性期薬剤!T11)</f>
        <v/>
      </c>
    </row>
    <row r="162" spans="1:2">
      <c r="A162" t="s">
        <v>10008</v>
      </c>
      <c r="B162" t="str">
        <f>IF(急性期薬剤!X11="","",急性期薬剤!X11)</f>
        <v/>
      </c>
    </row>
    <row r="163" spans="1:2">
      <c r="A163" t="s">
        <v>10009</v>
      </c>
      <c r="B163" t="str">
        <f>IF(急性期薬剤!E12="","",急性期薬剤!E12)</f>
        <v/>
      </c>
    </row>
    <row r="164" spans="1:2">
      <c r="A164" t="s">
        <v>10010</v>
      </c>
      <c r="B164" t="str">
        <f>IF(急性期薬剤!P12="","",急性期薬剤!P12)</f>
        <v/>
      </c>
    </row>
    <row r="165" spans="1:2">
      <c r="A165" t="s">
        <v>10011</v>
      </c>
      <c r="B165" t="str">
        <f>IF(急性期薬剤!R12="","",急性期薬剤!R12)</f>
        <v/>
      </c>
    </row>
    <row r="166" spans="1:2">
      <c r="A166" t="s">
        <v>10012</v>
      </c>
      <c r="B166" t="str">
        <f>IF(急性期薬剤!T12="","",急性期薬剤!T12)</f>
        <v/>
      </c>
    </row>
    <row r="167" spans="1:2">
      <c r="A167" t="s">
        <v>10013</v>
      </c>
      <c r="B167" t="str">
        <f>IF(急性期薬剤!X12="","",急性期薬剤!X12)</f>
        <v/>
      </c>
    </row>
    <row r="168" spans="1:2">
      <c r="A168" t="s">
        <v>10014</v>
      </c>
      <c r="B168" t="str">
        <f>IF(急性期薬剤!E13="","",急性期薬剤!E13)</f>
        <v/>
      </c>
    </row>
    <row r="169" spans="1:2">
      <c r="A169" t="s">
        <v>10015</v>
      </c>
      <c r="B169" t="str">
        <f>IF(急性期薬剤!P13="","",急性期薬剤!P13)</f>
        <v/>
      </c>
    </row>
    <row r="170" spans="1:2">
      <c r="A170" t="s">
        <v>10016</v>
      </c>
      <c r="B170" t="str">
        <f>IF(急性期薬剤!R13="","",急性期薬剤!R13)</f>
        <v/>
      </c>
    </row>
    <row r="171" spans="1:2">
      <c r="A171" t="s">
        <v>10017</v>
      </c>
      <c r="B171" t="str">
        <f>IF(急性期薬剤!T13="","",急性期薬剤!T13)</f>
        <v/>
      </c>
    </row>
    <row r="172" spans="1:2">
      <c r="A172" t="s">
        <v>10018</v>
      </c>
      <c r="B172" t="str">
        <f>IF(急性期薬剤!X13="","",急性期薬剤!X12)</f>
        <v/>
      </c>
    </row>
    <row r="173" spans="1:2">
      <c r="A173" t="s">
        <v>10019</v>
      </c>
      <c r="B173" t="str">
        <f>IF(急性期薬剤!E14="","",急性期薬剤!E14)</f>
        <v/>
      </c>
    </row>
    <row r="174" spans="1:2">
      <c r="A174" t="s">
        <v>10020</v>
      </c>
      <c r="B174" t="str">
        <f>IF(急性期薬剤!P14="","",急性期薬剤!P14)</f>
        <v/>
      </c>
    </row>
    <row r="175" spans="1:2">
      <c r="A175" t="s">
        <v>10021</v>
      </c>
      <c r="B175" t="str">
        <f>IF(急性期薬剤!R14="","",急性期薬剤!R14)</f>
        <v/>
      </c>
    </row>
    <row r="176" spans="1:2">
      <c r="A176" t="s">
        <v>10022</v>
      </c>
      <c r="B176" t="str">
        <f>IF(急性期薬剤!T14="","",急性期薬剤!T14)</f>
        <v/>
      </c>
    </row>
    <row r="177" spans="1:2">
      <c r="A177" t="s">
        <v>10023</v>
      </c>
      <c r="B177" t="str">
        <f>IF(急性期薬剤!X14="","",急性期薬剤!X14)</f>
        <v/>
      </c>
    </row>
    <row r="178" spans="1:2">
      <c r="A178" t="s">
        <v>10024</v>
      </c>
      <c r="B178" t="str">
        <f>IF(急性期薬剤!E15="","",急性期薬剤!E15)</f>
        <v/>
      </c>
    </row>
    <row r="179" spans="1:2">
      <c r="A179" t="s">
        <v>10025</v>
      </c>
      <c r="B179" t="str">
        <f>IF(急性期薬剤!P15="","",急性期薬剤!P15)</f>
        <v/>
      </c>
    </row>
    <row r="180" spans="1:2">
      <c r="A180" t="s">
        <v>10026</v>
      </c>
      <c r="B180" t="str">
        <f>IF(急性期薬剤!R15="","",急性期薬剤!R15)</f>
        <v/>
      </c>
    </row>
    <row r="181" spans="1:2">
      <c r="A181" t="s">
        <v>10027</v>
      </c>
      <c r="B181" t="str">
        <f>IF(急性期薬剤!T15="","",急性期薬剤!T15)</f>
        <v/>
      </c>
    </row>
    <row r="182" spans="1:2">
      <c r="A182" t="s">
        <v>10028</v>
      </c>
      <c r="B182" t="str">
        <f>IF(急性期薬剤!X15="","",急性期薬剤!X15)</f>
        <v/>
      </c>
    </row>
    <row r="183" spans="1:2">
      <c r="A183" t="s">
        <v>10029</v>
      </c>
      <c r="B183" t="str">
        <f>IF(急性期薬剤!E16="","",急性期薬剤!E16)</f>
        <v/>
      </c>
    </row>
    <row r="184" spans="1:2">
      <c r="A184" t="s">
        <v>10030</v>
      </c>
      <c r="B184" t="str">
        <f>IF(急性期薬剤!P16="","",急性期薬剤!P16)</f>
        <v/>
      </c>
    </row>
    <row r="185" spans="1:2">
      <c r="A185" t="s">
        <v>10031</v>
      </c>
      <c r="B185" t="str">
        <f>IF(急性期薬剤!R16="","",急性期薬剤!R16)</f>
        <v/>
      </c>
    </row>
    <row r="186" spans="1:2">
      <c r="A186" t="s">
        <v>10032</v>
      </c>
      <c r="B186" t="str">
        <f>IF(急性期薬剤!T16="","",急性期薬剤!T16)</f>
        <v/>
      </c>
    </row>
    <row r="187" spans="1:2">
      <c r="A187" t="s">
        <v>10033</v>
      </c>
      <c r="B187" t="str">
        <f>IF(急性期薬剤!X16="","",急性期薬剤!X16)</f>
        <v/>
      </c>
    </row>
    <row r="188" spans="1:2">
      <c r="A188" t="s">
        <v>10034</v>
      </c>
      <c r="B188" t="str">
        <f>IF(急性期薬剤!E17="","",急性期薬剤!E17)</f>
        <v/>
      </c>
    </row>
    <row r="189" spans="1:2">
      <c r="A189" t="s">
        <v>10035</v>
      </c>
      <c r="B189" t="str">
        <f>IF(急性期薬剤!P17="","",急性期薬剤!P17)</f>
        <v/>
      </c>
    </row>
    <row r="190" spans="1:2">
      <c r="A190" t="s">
        <v>10036</v>
      </c>
      <c r="B190" t="str">
        <f>IF(急性期薬剤!R17="","",急性期薬剤!R17)</f>
        <v/>
      </c>
    </row>
    <row r="191" spans="1:2">
      <c r="A191" t="s">
        <v>10037</v>
      </c>
      <c r="B191" t="str">
        <f>IF(急性期薬剤!T17="","",急性期薬剤!T17)</f>
        <v/>
      </c>
    </row>
    <row r="192" spans="1:2">
      <c r="A192" t="s">
        <v>10038</v>
      </c>
      <c r="B192" t="str">
        <f>IF(急性期薬剤!X17="","",急性期薬剤!X17)</f>
        <v/>
      </c>
    </row>
    <row r="193" spans="1:2">
      <c r="A193" t="s">
        <v>10039</v>
      </c>
      <c r="B193" t="str">
        <f>IF(急性期薬剤!E18="","",急性期薬剤!E18)</f>
        <v/>
      </c>
    </row>
    <row r="194" spans="1:2">
      <c r="A194" t="s">
        <v>10040</v>
      </c>
      <c r="B194" t="str">
        <f>IF(急性期薬剤!P18="","",急性期薬剤!P18)</f>
        <v/>
      </c>
    </row>
    <row r="195" spans="1:2">
      <c r="A195" t="s">
        <v>10041</v>
      </c>
      <c r="B195" t="str">
        <f>IF(急性期薬剤!R18="","",急性期薬剤!R18)</f>
        <v/>
      </c>
    </row>
    <row r="196" spans="1:2">
      <c r="A196" t="s">
        <v>10042</v>
      </c>
      <c r="B196" t="str">
        <f>IF(急性期薬剤!T18="","",急性期薬剤!T18)</f>
        <v/>
      </c>
    </row>
    <row r="197" spans="1:2">
      <c r="A197" t="s">
        <v>10043</v>
      </c>
      <c r="B197" t="str">
        <f>IF(急性期薬剤!X18="","",急性期薬剤!X18)</f>
        <v/>
      </c>
    </row>
    <row r="198" spans="1:2">
      <c r="A198" t="s">
        <v>10044</v>
      </c>
      <c r="B198" t="str">
        <f>IF(急性期薬剤!E19="","",急性期薬剤!E19)</f>
        <v/>
      </c>
    </row>
    <row r="199" spans="1:2">
      <c r="A199" t="s">
        <v>10045</v>
      </c>
      <c r="B199" t="str">
        <f>IF(急性期薬剤!P19="","",急性期薬剤!P19)</f>
        <v/>
      </c>
    </row>
    <row r="200" spans="1:2">
      <c r="A200" t="s">
        <v>10046</v>
      </c>
      <c r="B200" t="str">
        <f>IF(急性期薬剤!R19="","",急性期薬剤!R19)</f>
        <v/>
      </c>
    </row>
    <row r="201" spans="1:2">
      <c r="A201" t="s">
        <v>10047</v>
      </c>
      <c r="B201" t="str">
        <f>IF(急性期薬剤!T19="","",急性期薬剤!T19)</f>
        <v/>
      </c>
    </row>
    <row r="202" spans="1:2">
      <c r="A202" t="s">
        <v>10048</v>
      </c>
      <c r="B202" t="str">
        <f>IF(急性期薬剤!X19="","",急性期薬剤!X19)</f>
        <v/>
      </c>
    </row>
    <row r="203" spans="1:2">
      <c r="A203" t="s">
        <v>10049</v>
      </c>
      <c r="B203" t="str">
        <f>IF(急性期薬剤!E20="","",急性期薬剤!E20)</f>
        <v/>
      </c>
    </row>
    <row r="204" spans="1:2">
      <c r="A204" t="s">
        <v>10050</v>
      </c>
      <c r="B204" t="str">
        <f>IF(急性期薬剤!P20="","",急性期薬剤!P20)</f>
        <v/>
      </c>
    </row>
    <row r="205" spans="1:2">
      <c r="A205" t="s">
        <v>10051</v>
      </c>
      <c r="B205" t="str">
        <f>IF(急性期薬剤!R20="","",急性期薬剤!R20)</f>
        <v/>
      </c>
    </row>
    <row r="206" spans="1:2">
      <c r="A206" t="s">
        <v>10052</v>
      </c>
      <c r="B206" t="str">
        <f>IF(急性期薬剤!T20="","",急性期薬剤!T20)</f>
        <v/>
      </c>
    </row>
    <row r="207" spans="1:2">
      <c r="A207" t="s">
        <v>10053</v>
      </c>
      <c r="B207" t="str">
        <f>IF(急性期薬剤!X20="","",急性期薬剤!X20)</f>
        <v/>
      </c>
    </row>
    <row r="208" spans="1:2">
      <c r="A208" t="s">
        <v>10054</v>
      </c>
      <c r="B208" t="str">
        <f>IF(急性期薬剤!E21="","",急性期薬剤!E21)</f>
        <v/>
      </c>
    </row>
    <row r="209" spans="1:2">
      <c r="A209" t="s">
        <v>10055</v>
      </c>
      <c r="B209" t="str">
        <f>IF(急性期薬剤!P21="","",急性期薬剤!P21)</f>
        <v/>
      </c>
    </row>
    <row r="210" spans="1:2">
      <c r="A210" t="s">
        <v>10056</v>
      </c>
      <c r="B210" t="str">
        <f>IF(急性期薬剤!R21="","",急性期薬剤!R21)</f>
        <v/>
      </c>
    </row>
    <row r="211" spans="1:2">
      <c r="A211" t="s">
        <v>10057</v>
      </c>
      <c r="B211" t="str">
        <f>IF(急性期薬剤!T21="","",急性期薬剤!T21)</f>
        <v/>
      </c>
    </row>
    <row r="212" spans="1:2">
      <c r="A212" t="s">
        <v>10058</v>
      </c>
      <c r="B212" t="str">
        <f>IF(急性期薬剤!X21="","",急性期薬剤!X21)</f>
        <v/>
      </c>
    </row>
    <row r="213" spans="1:2">
      <c r="A213" t="s">
        <v>10059</v>
      </c>
      <c r="B213" t="str">
        <f>IF(急性期薬剤!E22="","",急性期薬剤!E22)</f>
        <v/>
      </c>
    </row>
    <row r="214" spans="1:2">
      <c r="A214" t="s">
        <v>10060</v>
      </c>
      <c r="B214" t="str">
        <f>IF(急性期薬剤!P22="","",急性期薬剤!P22)</f>
        <v/>
      </c>
    </row>
    <row r="215" spans="1:2">
      <c r="A215" t="s">
        <v>10061</v>
      </c>
      <c r="B215" t="str">
        <f>IF(急性期薬剤!R22="","",急性期薬剤!R22)</f>
        <v/>
      </c>
    </row>
    <row r="216" spans="1:2">
      <c r="A216" t="s">
        <v>10062</v>
      </c>
      <c r="B216" t="str">
        <f>IF(急性期薬剤!T22="","",急性期薬剤!T22)</f>
        <v/>
      </c>
    </row>
    <row r="217" spans="1:2">
      <c r="A217" t="s">
        <v>10063</v>
      </c>
      <c r="B217" t="str">
        <f>IF(急性期薬剤!X22="","",急性期薬剤!X22)</f>
        <v/>
      </c>
    </row>
    <row r="218" spans="1:2">
      <c r="A218" t="s">
        <v>10064</v>
      </c>
      <c r="B218" t="str">
        <f>IF(急性期薬剤!E23="","",急性期薬剤!E23)</f>
        <v/>
      </c>
    </row>
    <row r="219" spans="1:2">
      <c r="A219" t="s">
        <v>10065</v>
      </c>
      <c r="B219" t="str">
        <f>IF(急性期薬剤!P23="","",急性期薬剤!P23)</f>
        <v/>
      </c>
    </row>
    <row r="220" spans="1:2">
      <c r="A220" t="s">
        <v>10066</v>
      </c>
      <c r="B220" t="str">
        <f>IF(急性期薬剤!R23="","",急性期薬剤!R23)</f>
        <v/>
      </c>
    </row>
    <row r="221" spans="1:2">
      <c r="A221" t="s">
        <v>10067</v>
      </c>
      <c r="B221" t="str">
        <f>IF(急性期薬剤!T23="","",急性期薬剤!T23)</f>
        <v/>
      </c>
    </row>
    <row r="222" spans="1:2">
      <c r="A222" t="s">
        <v>10068</v>
      </c>
      <c r="B222" t="str">
        <f>IF(急性期薬剤!X23="","",急性期薬剤!X23)</f>
        <v/>
      </c>
    </row>
    <row r="223" spans="1:2">
      <c r="A223" t="s">
        <v>10069</v>
      </c>
      <c r="B223" t="str">
        <f>IF(急性期薬剤!E24="","",急性期薬剤!E24)</f>
        <v/>
      </c>
    </row>
    <row r="224" spans="1:2">
      <c r="A224" t="s">
        <v>10070</v>
      </c>
      <c r="B224" t="str">
        <f>IF(急性期薬剤!P24="","",急性期薬剤!P24)</f>
        <v/>
      </c>
    </row>
    <row r="225" spans="1:2">
      <c r="A225" t="s">
        <v>10071</v>
      </c>
      <c r="B225" t="str">
        <f>IF(急性期薬剤!R24="","",急性期薬剤!R24)</f>
        <v/>
      </c>
    </row>
    <row r="226" spans="1:2">
      <c r="A226" t="s">
        <v>10072</v>
      </c>
      <c r="B226" t="str">
        <f>IF(急性期薬剤!T24="","",急性期薬剤!T24)</f>
        <v/>
      </c>
    </row>
    <row r="227" spans="1:2">
      <c r="A227" t="s">
        <v>10073</v>
      </c>
      <c r="B227" t="str">
        <f>IF(急性期薬剤!X24="","",急性期薬剤!X24)</f>
        <v/>
      </c>
    </row>
    <row r="228" spans="1:2">
      <c r="A228" t="s">
        <v>10074</v>
      </c>
      <c r="B228" t="str">
        <f>IF(急性期薬剤!E25="","",急性期薬剤!E25)</f>
        <v/>
      </c>
    </row>
    <row r="229" spans="1:2">
      <c r="A229" t="s">
        <v>10075</v>
      </c>
      <c r="B229" t="str">
        <f>IF(急性期薬剤!P25="","",急性期薬剤!P25)</f>
        <v/>
      </c>
    </row>
    <row r="230" spans="1:2">
      <c r="A230" t="s">
        <v>10076</v>
      </c>
      <c r="B230" t="str">
        <f>IF(急性期薬剤!R25="","",急性期薬剤!R25)</f>
        <v/>
      </c>
    </row>
    <row r="231" spans="1:2">
      <c r="A231" t="s">
        <v>10077</v>
      </c>
      <c r="B231" t="str">
        <f>IF(急性期薬剤!T25="","",急性期薬剤!T25)</f>
        <v/>
      </c>
    </row>
    <row r="232" spans="1:2">
      <c r="A232" t="s">
        <v>10078</v>
      </c>
      <c r="B232" t="str">
        <f>IF(急性期薬剤!X25="","",急性期薬剤!X25)</f>
        <v/>
      </c>
    </row>
    <row r="233" spans="1:2">
      <c r="A233" t="s">
        <v>10079</v>
      </c>
      <c r="B233">
        <f>IF(急性期薬剤!C26=TRUE,1,0)</f>
        <v>0</v>
      </c>
    </row>
    <row r="234" spans="1:2">
      <c r="A234" t="s">
        <v>10080</v>
      </c>
      <c r="B234">
        <f>IF(急性期薬剤!E27="","",急性期薬剤!E27)</f>
        <v>0</v>
      </c>
    </row>
    <row r="235" spans="1:2">
      <c r="A235" t="s">
        <v>10081</v>
      </c>
      <c r="B235" t="str">
        <f>IF(急性期薬剤!Z27="","",急性期薬剤!Z27)</f>
        <v/>
      </c>
    </row>
    <row r="236" spans="1:2">
      <c r="A236" t="s">
        <v>10082</v>
      </c>
      <c r="B236" t="str">
        <f>IF(急性期薬剤!E28="","",急性期薬剤!E28)</f>
        <v/>
      </c>
    </row>
    <row r="237" spans="1:2">
      <c r="A237" t="s">
        <v>10083</v>
      </c>
      <c r="B237" t="str">
        <f>IF(急性期薬剤!W28="","",急性期薬剤!W28)</f>
        <v/>
      </c>
    </row>
    <row r="238" spans="1:2">
      <c r="A238" t="s">
        <v>10084</v>
      </c>
      <c r="B238" t="str">
        <f>IF(急性期薬剤!E29="","",急性期薬剤!E29)</f>
        <v/>
      </c>
    </row>
    <row r="239" spans="1:2">
      <c r="A239" t="s">
        <v>10085</v>
      </c>
      <c r="B239" t="str">
        <f>IF(急性期薬剤!E31="","",急性期薬剤!E31)</f>
        <v/>
      </c>
    </row>
    <row r="240" spans="1:2">
      <c r="A240" t="s">
        <v>10086</v>
      </c>
      <c r="B240" t="str">
        <f>IF(急性期薬剤!E34="","",急性期薬剤!E34)</f>
        <v/>
      </c>
    </row>
    <row r="241" spans="1:2">
      <c r="A241" t="s">
        <v>10087</v>
      </c>
      <c r="B241" s="129" t="str">
        <f>IF(急性期看護師!E2="","",急性期看護師!E2)</f>
        <v/>
      </c>
    </row>
    <row r="242" spans="1:2">
      <c r="A242" t="s">
        <v>10088</v>
      </c>
      <c r="B242" t="str">
        <f>IF(急性期看護師!AB2="","",急性期看護師!AB2)</f>
        <v/>
      </c>
    </row>
    <row r="243" spans="1:2">
      <c r="A243" t="s">
        <v>10089</v>
      </c>
      <c r="B243">
        <f>IF(急性期看護師!E5="","",急性期看護師!E5)</f>
        <v>0</v>
      </c>
    </row>
    <row r="244" spans="1:2">
      <c r="A244" t="s">
        <v>10090</v>
      </c>
      <c r="B244">
        <f>IF(急性期看護師!M5="","",急性期看護師!M5)</f>
        <v>0</v>
      </c>
    </row>
    <row r="245" spans="1:2">
      <c r="A245" t="s">
        <v>10091</v>
      </c>
      <c r="B245">
        <f>IF(急性期看護師!E6="","",急性期看護師!E6)</f>
        <v>0</v>
      </c>
    </row>
    <row r="246" spans="1:2">
      <c r="A246" t="s">
        <v>10092</v>
      </c>
      <c r="B246" t="str">
        <f>IF(急性期看護師!I7="","",急性期看護師!I7)</f>
        <v/>
      </c>
    </row>
    <row r="247" spans="1:2">
      <c r="A247" t="s">
        <v>10093</v>
      </c>
      <c r="B247" t="str">
        <f>IF(急性期看護師!G8="","",急性期看護師!G8)</f>
        <v/>
      </c>
    </row>
    <row r="248" spans="1:2">
      <c r="A248" t="s">
        <v>10094</v>
      </c>
      <c r="B248" t="str">
        <f>IF(急性期看護師!N8="","",急性期看護師!N8)</f>
        <v/>
      </c>
    </row>
    <row r="249" spans="1:2">
      <c r="A249" t="s">
        <v>10095</v>
      </c>
      <c r="B249">
        <f>IF(急性期看護師!Y8=TRUE,1,0)</f>
        <v>0</v>
      </c>
    </row>
    <row r="250" spans="1:2">
      <c r="A250" t="s">
        <v>10096</v>
      </c>
      <c r="B250">
        <f>IF(急性期看護師!E9="","",急性期看護師!E9)</f>
        <v>0</v>
      </c>
    </row>
    <row r="251" spans="1:2">
      <c r="A251" t="s">
        <v>10097</v>
      </c>
      <c r="B251" s="129" t="str">
        <f>IF(急性期看護師!AD9="","",急性期看護師!AD9)</f>
        <v/>
      </c>
    </row>
    <row r="252" spans="1:2">
      <c r="A252" t="s">
        <v>10098</v>
      </c>
      <c r="B252">
        <f>IF(急性期看護師!E10="","",急性期看護師!E10)</f>
        <v>0</v>
      </c>
    </row>
    <row r="253" spans="1:2">
      <c r="A253" t="s">
        <v>10099</v>
      </c>
      <c r="B253">
        <f>IF(急性期看護師!E11="","",急性期看護師!E11)</f>
        <v>0</v>
      </c>
    </row>
    <row r="254" spans="1:2">
      <c r="A254" t="s">
        <v>10100</v>
      </c>
      <c r="B254" t="str">
        <f>IF(急性期看護師!E12="","",急性期看護師!E12)</f>
        <v/>
      </c>
    </row>
    <row r="255" spans="1:2">
      <c r="A255" t="s">
        <v>10101</v>
      </c>
      <c r="B255" t="str">
        <f>IF(急性期看護師!T12="","",急性期看護師!T12)</f>
        <v/>
      </c>
    </row>
    <row r="256" spans="1:2">
      <c r="A256" t="s">
        <v>10102</v>
      </c>
      <c r="B256">
        <f>IF(急性期看護師!E13="","",急性期看護師!E13)</f>
        <v>0</v>
      </c>
    </row>
    <row r="257" spans="1:2">
      <c r="A257" t="s">
        <v>10103</v>
      </c>
      <c r="B257">
        <f>IF(急性期看護師!J14=TRUE,1,0)</f>
        <v>0</v>
      </c>
    </row>
    <row r="258" spans="1:2">
      <c r="A258" t="s">
        <v>10104</v>
      </c>
      <c r="B258">
        <f>IF(急性期看護師!N14=TRUE,1,0)</f>
        <v>0</v>
      </c>
    </row>
    <row r="259" spans="1:2">
      <c r="A259" t="s">
        <v>10105</v>
      </c>
      <c r="B259">
        <f>IF(急性期看護師!R14=TRUE,1,0)</f>
        <v>0</v>
      </c>
    </row>
    <row r="260" spans="1:2">
      <c r="A260" t="s">
        <v>10106</v>
      </c>
      <c r="B260">
        <f>IF(急性期看護師!W14=TRUE,1,0)</f>
        <v>0</v>
      </c>
    </row>
    <row r="261" spans="1:2">
      <c r="A261" t="s">
        <v>10107</v>
      </c>
      <c r="B261">
        <f>IF(急性期看護師!AA14=TRUE,1,0)</f>
        <v>0</v>
      </c>
    </row>
    <row r="262" spans="1:2">
      <c r="A262" t="s">
        <v>10108</v>
      </c>
      <c r="B262">
        <f>IF(急性期看護師!AE14=TRUE,1,0)</f>
        <v>0</v>
      </c>
    </row>
    <row r="263" spans="1:2">
      <c r="A263" t="s">
        <v>10109</v>
      </c>
      <c r="B263">
        <f>IF(急性期看護師!J15=TRUE,1,0)</f>
        <v>0</v>
      </c>
    </row>
    <row r="264" spans="1:2">
      <c r="A264" t="s">
        <v>10110</v>
      </c>
      <c r="B264">
        <f>IF(急性期看護師!N15=TRUE,1,0)</f>
        <v>0</v>
      </c>
    </row>
    <row r="265" spans="1:2">
      <c r="A265" t="s">
        <v>10111</v>
      </c>
      <c r="B265">
        <f>IF(急性期看護師!R15=TRUE,1,0)</f>
        <v>0</v>
      </c>
    </row>
    <row r="266" spans="1:2">
      <c r="A266" t="s">
        <v>10112</v>
      </c>
      <c r="B266">
        <f>IF(急性期看護師!W15=TRUE,1,0)</f>
        <v>0</v>
      </c>
    </row>
    <row r="267" spans="1:2">
      <c r="A267" t="s">
        <v>10113</v>
      </c>
      <c r="B267">
        <f>IF(急性期看護師!AA15=TRUE,1,0)</f>
        <v>0</v>
      </c>
    </row>
    <row r="268" spans="1:2">
      <c r="A268" t="s">
        <v>10114</v>
      </c>
      <c r="B268">
        <f>IF(急性期看護師!AE15=TRUE,1,0)</f>
        <v>0</v>
      </c>
    </row>
    <row r="269" spans="1:2">
      <c r="A269" t="s">
        <v>10115</v>
      </c>
      <c r="B269" t="str">
        <f>IF(急性期看護師!E16="","",急性期看護師!E16)</f>
        <v/>
      </c>
    </row>
    <row r="270" spans="1:2">
      <c r="A270" t="s">
        <v>10116</v>
      </c>
      <c r="B270">
        <f>IF(急性期看護師!M16=TRUE,1,0)</f>
        <v>0</v>
      </c>
    </row>
    <row r="271" spans="1:2">
      <c r="A271" t="s">
        <v>10117</v>
      </c>
      <c r="B271">
        <f>IF(急性期看護師!Q16=TRUE,1,0)</f>
        <v>0</v>
      </c>
    </row>
    <row r="272" spans="1:2">
      <c r="A272" t="s">
        <v>10118</v>
      </c>
      <c r="B272">
        <f>IF(急性期看護師!U16=TRUE,1,0)</f>
        <v>0</v>
      </c>
    </row>
    <row r="273" spans="1:2">
      <c r="A273" t="s">
        <v>10119</v>
      </c>
      <c r="B273">
        <f>IF(急性期看護師!Z16=TRUE,1,0)</f>
        <v>0</v>
      </c>
    </row>
    <row r="274" spans="1:2">
      <c r="A274" t="s">
        <v>10120</v>
      </c>
      <c r="B274">
        <f>IF(急性期看護師!AE16=TRUE,1,0)</f>
        <v>0</v>
      </c>
    </row>
    <row r="275" spans="1:2">
      <c r="A275" t="s">
        <v>10121</v>
      </c>
      <c r="B275">
        <f>IF(急性期看護師!E18=TRUE,1,0)</f>
        <v>0</v>
      </c>
    </row>
    <row r="276" spans="1:2">
      <c r="A276" t="s">
        <v>10122</v>
      </c>
      <c r="B276" t="str">
        <f>IF(急性期看護師!J18="","",急性期看護師!J18)</f>
        <v/>
      </c>
    </row>
    <row r="277" spans="1:2">
      <c r="A277" t="s">
        <v>10123</v>
      </c>
      <c r="B277" t="str">
        <f>IF(急性期看護師!N18="","",急性期看護師!N18)</f>
        <v/>
      </c>
    </row>
    <row r="278" spans="1:2">
      <c r="A278" t="s">
        <v>10124</v>
      </c>
      <c r="B278" s="129" t="str">
        <f>IF(急性期看護師!T18="","",急性期看護師!T18&amp;IF(急性期看護師!V18="","","/"&amp;急性期看護師!V18))</f>
        <v/>
      </c>
    </row>
    <row r="279" spans="1:2">
      <c r="A279" t="s">
        <v>10125</v>
      </c>
      <c r="B279">
        <f>IF(急性期看護師!E19=TRUE,1,0)</f>
        <v>0</v>
      </c>
    </row>
    <row r="280" spans="1:2">
      <c r="A280" t="s">
        <v>10126</v>
      </c>
      <c r="B280" t="str">
        <f>IF(急性期看護師!J19="","",急性期看護師!J19)</f>
        <v/>
      </c>
    </row>
    <row r="281" spans="1:2">
      <c r="A281" t="s">
        <v>10127</v>
      </c>
      <c r="B281" t="str">
        <f>IF(急性期看護師!N19="","",急性期看護師!N19)</f>
        <v/>
      </c>
    </row>
    <row r="282" spans="1:2">
      <c r="A282" t="s">
        <v>10128</v>
      </c>
      <c r="B282" s="129" t="str">
        <f>IF(急性期看護師!T19="","",急性期看護師!T19&amp;IF(急性期看護師!V19="","","/"&amp;急性期看護師!V19))</f>
        <v/>
      </c>
    </row>
    <row r="283" spans="1:2">
      <c r="A283" t="s">
        <v>10129</v>
      </c>
      <c r="B283">
        <f>IF(急性期看護師!E20=TRUE,1,0)</f>
        <v>0</v>
      </c>
    </row>
    <row r="284" spans="1:2">
      <c r="A284" t="s">
        <v>10130</v>
      </c>
      <c r="B284" t="str">
        <f>IF(急性期看護師!J20="","",急性期看護師!J20)</f>
        <v/>
      </c>
    </row>
    <row r="285" spans="1:2">
      <c r="A285" t="s">
        <v>10131</v>
      </c>
      <c r="B285" t="str">
        <f>IF(急性期看護師!N20="","",急性期看護師!N20)</f>
        <v/>
      </c>
    </row>
    <row r="286" spans="1:2">
      <c r="A286" t="s">
        <v>10132</v>
      </c>
      <c r="B286" s="129" t="str">
        <f>IF(急性期看護師!T20="","",急性期看護師!T20&amp;IF(急性期看護師!V20="","","/"&amp;急性期看護師!V20))</f>
        <v/>
      </c>
    </row>
    <row r="287" spans="1:2">
      <c r="A287" t="s">
        <v>10133</v>
      </c>
      <c r="B287">
        <f>IF(急性期看護師!E21=TRUE,1,0)</f>
        <v>0</v>
      </c>
    </row>
    <row r="288" spans="1:2">
      <c r="A288" t="s">
        <v>10134</v>
      </c>
      <c r="B288" t="str">
        <f>IF(急性期看護師!J21="","",急性期看護師!J21)</f>
        <v/>
      </c>
    </row>
    <row r="289" spans="1:2">
      <c r="A289" t="s">
        <v>10135</v>
      </c>
      <c r="B289" t="str">
        <f>IF(急性期看護師!P21="","",急性期看護師!P21)</f>
        <v/>
      </c>
    </row>
    <row r="290" spans="1:2">
      <c r="A290" t="s">
        <v>10136</v>
      </c>
      <c r="B290">
        <f>IF(急性期看護師!W17=TRUE,1,0)</f>
        <v>0</v>
      </c>
    </row>
    <row r="291" spans="1:2">
      <c r="A291" t="s">
        <v>10137</v>
      </c>
      <c r="B291" t="str">
        <f>IF(急性期看護師!AB17="","",急性期看護師!AB17)</f>
        <v/>
      </c>
    </row>
    <row r="292" spans="1:2">
      <c r="A292" t="s">
        <v>10138</v>
      </c>
      <c r="B292">
        <f>IF(急性期看護師!W18=TRUE,1,0)</f>
        <v>0</v>
      </c>
    </row>
    <row r="293" spans="1:2">
      <c r="A293" t="s">
        <v>10139</v>
      </c>
      <c r="B293" t="str">
        <f>IF(急性期看護師!AB18="","",急性期看護師!AB18)</f>
        <v/>
      </c>
    </row>
    <row r="294" spans="1:2">
      <c r="A294" t="s">
        <v>10140</v>
      </c>
      <c r="B294">
        <f>IF(急性期看護師!W19=TRUE,1,0)</f>
        <v>0</v>
      </c>
    </row>
    <row r="295" spans="1:2">
      <c r="A295" t="s">
        <v>10141</v>
      </c>
      <c r="B295" t="str">
        <f>IF(急性期看護師!AB19="","",急性期看護師!AB19)</f>
        <v/>
      </c>
    </row>
    <row r="296" spans="1:2">
      <c r="A296" t="s">
        <v>10142</v>
      </c>
      <c r="B296">
        <f>IF(急性期看護師!W20=TRUE,1,0)</f>
        <v>0</v>
      </c>
    </row>
    <row r="297" spans="1:2">
      <c r="A297" t="s">
        <v>10143</v>
      </c>
      <c r="B297" t="str">
        <f>IF(急性期看護師!AB20="","",急性期看護師!AB20)</f>
        <v/>
      </c>
    </row>
    <row r="298" spans="1:2">
      <c r="A298" t="s">
        <v>10144</v>
      </c>
      <c r="B298">
        <f>IF(急性期看護師!W21=TRUE,1,0)</f>
        <v>0</v>
      </c>
    </row>
    <row r="299" spans="1:2">
      <c r="A299" t="s">
        <v>10145</v>
      </c>
      <c r="B299" t="str">
        <f>IF(急性期看護師!AB21="","",急性期看護師!AB21)</f>
        <v/>
      </c>
    </row>
    <row r="300" spans="1:2">
      <c r="A300" t="s">
        <v>10146</v>
      </c>
      <c r="B300" t="str">
        <f>IF(急性期看護師!AC23="","",急性期看護師!AC23)</f>
        <v/>
      </c>
    </row>
    <row r="301" spans="1:2">
      <c r="A301" t="s">
        <v>10147</v>
      </c>
      <c r="B301" t="str">
        <f>IF(急性期看護師!AC24="","",急性期看護師!AC24)</f>
        <v/>
      </c>
    </row>
    <row r="302" spans="1:2">
      <c r="A302" t="s">
        <v>10148</v>
      </c>
      <c r="B302" t="str">
        <f>IF(急性期看護師!AC25="","",急性期看護師!AC25)</f>
        <v/>
      </c>
    </row>
    <row r="303" spans="1:2">
      <c r="A303" t="s">
        <v>10149</v>
      </c>
      <c r="B303" t="str">
        <f>IF(急性期看護師!AC26="","",急性期看護師!AC26)</f>
        <v/>
      </c>
    </row>
    <row r="304" spans="1:2">
      <c r="A304" t="s">
        <v>10150</v>
      </c>
      <c r="B304" t="str">
        <f>IF(急性期看護師!AC27="","",急性期看護師!AC27)</f>
        <v/>
      </c>
    </row>
    <row r="305" spans="1:2">
      <c r="A305" t="s">
        <v>10151</v>
      </c>
      <c r="B305" t="str">
        <f>IF(急性期看護師!AC28="","",急性期看護師!AC28)</f>
        <v/>
      </c>
    </row>
    <row r="306" spans="1:2">
      <c r="A306" t="s">
        <v>10152</v>
      </c>
      <c r="B306" t="str">
        <f>IF(急性期看護師!AC29="","",急性期看護師!AC29)</f>
        <v/>
      </c>
    </row>
    <row r="307" spans="1:2">
      <c r="A307" t="s">
        <v>10153</v>
      </c>
      <c r="B307" t="str">
        <f>IF(急性期看護師!AC30="","",急性期看護師!AC30)</f>
        <v/>
      </c>
    </row>
    <row r="308" spans="1:2">
      <c r="A308" t="s">
        <v>10154</v>
      </c>
      <c r="B308" t="str">
        <f>IF(急性期看護師!AC31="","",急性期看護師!AC31)</f>
        <v/>
      </c>
    </row>
    <row r="309" spans="1:2">
      <c r="A309" t="s">
        <v>10155</v>
      </c>
      <c r="B309" t="str">
        <f>IF(急性期看護師!AC32="","",急性期看護師!AC32)</f>
        <v/>
      </c>
    </row>
    <row r="310" spans="1:2">
      <c r="A310" t="s">
        <v>10156</v>
      </c>
      <c r="B310" t="str">
        <f>IF(急性期看護師!AC33="","",急性期看護師!AC33)</f>
        <v/>
      </c>
    </row>
    <row r="311" spans="1:2">
      <c r="A311" t="s">
        <v>10157</v>
      </c>
      <c r="B311" t="str">
        <f>IF(急性期看護師!AC34="","",急性期看護師!AC34)</f>
        <v/>
      </c>
    </row>
    <row r="312" spans="1:2">
      <c r="A312" t="s">
        <v>10158</v>
      </c>
      <c r="B312" t="str">
        <f>IF(急性期看護師!AC35="","",急性期看護師!AC35)</f>
        <v/>
      </c>
    </row>
    <row r="313" spans="1:2">
      <c r="A313" t="s">
        <v>10159</v>
      </c>
      <c r="B313" t="str">
        <f>IF(急性期看護師!AF23="","",急性期看護師!AF23)</f>
        <v/>
      </c>
    </row>
    <row r="314" spans="1:2">
      <c r="A314" t="s">
        <v>10160</v>
      </c>
      <c r="B314" t="str">
        <f>IF(急性期看護師!AF24="","",急性期看護師!AF24)</f>
        <v/>
      </c>
    </row>
    <row r="315" spans="1:2">
      <c r="A315" t="s">
        <v>10161</v>
      </c>
      <c r="B315" t="str">
        <f>IF(急性期看護師!AF25="","",急性期看護師!AF25)</f>
        <v/>
      </c>
    </row>
    <row r="316" spans="1:2">
      <c r="A316" t="s">
        <v>10162</v>
      </c>
      <c r="B316" t="str">
        <f>IF(急性期看護師!AF26="","",急性期看護師!AF26)</f>
        <v/>
      </c>
    </row>
    <row r="317" spans="1:2">
      <c r="A317" t="s">
        <v>10163</v>
      </c>
      <c r="B317" t="str">
        <f>IF(急性期看護師!AF27="","",急性期看護師!AF27)</f>
        <v/>
      </c>
    </row>
    <row r="318" spans="1:2">
      <c r="A318" t="s">
        <v>10164</v>
      </c>
      <c r="B318" t="str">
        <f>IF(急性期看護師!AF28="","",急性期看護師!AF28)</f>
        <v/>
      </c>
    </row>
    <row r="319" spans="1:2">
      <c r="A319" t="s">
        <v>10165</v>
      </c>
      <c r="B319" t="str">
        <f>IF(急性期看護師!AF29="","",急性期看護師!AF29)</f>
        <v/>
      </c>
    </row>
    <row r="320" spans="1:2">
      <c r="A320" t="s">
        <v>10166</v>
      </c>
      <c r="B320" t="str">
        <f>IF(急性期看護師!AF30="","",急性期看護師!AF30)</f>
        <v/>
      </c>
    </row>
    <row r="321" spans="1:2">
      <c r="A321" t="s">
        <v>10167</v>
      </c>
      <c r="B321" t="str">
        <f>IF(急性期看護師!AF31="","",急性期看護師!AF31)</f>
        <v/>
      </c>
    </row>
    <row r="322" spans="1:2">
      <c r="A322" t="s">
        <v>10168</v>
      </c>
      <c r="B322" t="str">
        <f>IF(急性期看護師!AF32="","",急性期看護師!AF32)</f>
        <v/>
      </c>
    </row>
    <row r="323" spans="1:2">
      <c r="A323" t="s">
        <v>10169</v>
      </c>
      <c r="B323" t="str">
        <f>IF(急性期看護師!AF33="","",急性期看護師!AF33)</f>
        <v/>
      </c>
    </row>
    <row r="324" spans="1:2">
      <c r="A324" t="s">
        <v>10170</v>
      </c>
      <c r="B324" t="str">
        <f>IF(急性期看護師!AF34="","",急性期看護師!AF34)</f>
        <v/>
      </c>
    </row>
    <row r="325" spans="1:2">
      <c r="A325" t="s">
        <v>10171</v>
      </c>
      <c r="B325" t="str">
        <f>IF(急性期看護師!AF35="","",急性期看護師!AF35)</f>
        <v/>
      </c>
    </row>
    <row r="326" spans="1:2">
      <c r="A326" t="s">
        <v>10172</v>
      </c>
      <c r="B326">
        <f>IF(急性期看護師!K37="","",急性期看護師!K37)</f>
        <v>0</v>
      </c>
    </row>
    <row r="327" spans="1:2">
      <c r="A327" t="s">
        <v>10173</v>
      </c>
      <c r="B327" t="s">
        <v>9588</v>
      </c>
    </row>
    <row r="328" spans="1:2">
      <c r="A328" t="s">
        <v>10174</v>
      </c>
      <c r="B328" t="str">
        <f>IF(急性期看護師!E39="","",急性期看護師!E39)</f>
        <v/>
      </c>
    </row>
    <row r="329" spans="1:2">
      <c r="A329" t="s">
        <v>10433</v>
      </c>
      <c r="B329" s="129" t="str">
        <f>IF(急性期リハビリ!E2="","",急性期リハビリ!E2)</f>
        <v/>
      </c>
    </row>
    <row r="330" spans="1:2">
      <c r="A330" t="s">
        <v>10434</v>
      </c>
      <c r="B330" t="str">
        <f>IF(急性期リハビリ!AB2="","",急性期リハビリ!AB2)</f>
        <v/>
      </c>
    </row>
    <row r="331" spans="1:2">
      <c r="A331" t="s">
        <v>10435</v>
      </c>
      <c r="B331" s="129" t="str">
        <f>IF(急性期リハビリ!E5="","",急性期リハビリ!E5)</f>
        <v/>
      </c>
    </row>
    <row r="332" spans="1:2">
      <c r="A332" t="s">
        <v>10436</v>
      </c>
      <c r="B332" t="str">
        <f>IF(急性期リハビリ!Q5="","",急性期リハビリ!Q5)</f>
        <v/>
      </c>
    </row>
    <row r="333" spans="1:2">
      <c r="A333" t="s">
        <v>10437</v>
      </c>
      <c r="B333" t="str">
        <f>IF(急性期リハビリ!J6="","",急性期リハビリ!J6)</f>
        <v/>
      </c>
    </row>
    <row r="334" spans="1:2">
      <c r="A334" t="s">
        <v>10438</v>
      </c>
      <c r="B334" t="str">
        <f>IF(急性期リハビリ!J7="","",急性期リハビリ!J7)</f>
        <v/>
      </c>
    </row>
    <row r="335" spans="1:2">
      <c r="A335" t="s">
        <v>10439</v>
      </c>
      <c r="B335">
        <f>IF(急性期リハビリ!S7=TRUE,1,0)</f>
        <v>0</v>
      </c>
    </row>
    <row r="336" spans="1:2">
      <c r="A336" t="s">
        <v>10440</v>
      </c>
      <c r="B336">
        <f>IF(急性期リハビリ!U7=TRUE,1,0)</f>
        <v>0</v>
      </c>
    </row>
    <row r="337" spans="1:2">
      <c r="A337" t="s">
        <v>10441</v>
      </c>
      <c r="B337">
        <f>IF(急性期リハビリ!Y7=TRUE,1,0)</f>
        <v>0</v>
      </c>
    </row>
    <row r="338" spans="1:2">
      <c r="A338" t="s">
        <v>10442</v>
      </c>
      <c r="B338">
        <f>IF(急性期リハビリ!AB7=TRUE,1,0)</f>
        <v>0</v>
      </c>
    </row>
    <row r="339" spans="1:2">
      <c r="A339" t="s">
        <v>10443</v>
      </c>
      <c r="B339" t="str">
        <f>IF(急性期リハビリ!J8="","",急性期リハビリ!J8)</f>
        <v/>
      </c>
    </row>
    <row r="340" spans="1:2">
      <c r="A340" t="s">
        <v>10444</v>
      </c>
      <c r="B340">
        <f>IF(急性期リハビリ!S8=TRUE,1,0)</f>
        <v>0</v>
      </c>
    </row>
    <row r="341" spans="1:2">
      <c r="A341" t="s">
        <v>10445</v>
      </c>
      <c r="B341">
        <f>IF(急性期リハビリ!U8=TRUE,1,0)</f>
        <v>0</v>
      </c>
    </row>
    <row r="342" spans="1:2">
      <c r="A342" t="s">
        <v>10446</v>
      </c>
      <c r="B342">
        <f>IF(急性期リハビリ!Y8=TRUE,1,0)</f>
        <v>0</v>
      </c>
    </row>
    <row r="343" spans="1:2">
      <c r="A343" t="s">
        <v>10447</v>
      </c>
      <c r="B343">
        <f>IF(急性期リハビリ!AB8=TRUE,1,0)</f>
        <v>0</v>
      </c>
    </row>
    <row r="344" spans="1:2">
      <c r="A344" t="s">
        <v>10448</v>
      </c>
      <c r="B344" t="str">
        <f>IF(急性期リハビリ!J9="","",急性期リハビリ!J9)</f>
        <v/>
      </c>
    </row>
    <row r="345" spans="1:2">
      <c r="A345" t="s">
        <v>10449</v>
      </c>
      <c r="B345" t="str">
        <f>IF(急性期リハビリ!J10="","",急性期リハビリ!J10)</f>
        <v/>
      </c>
    </row>
    <row r="346" spans="1:2">
      <c r="A346" t="s">
        <v>10450</v>
      </c>
      <c r="B346">
        <f>IF(急性期リハビリ!S10=TRUE,1,0)</f>
        <v>0</v>
      </c>
    </row>
    <row r="347" spans="1:2">
      <c r="A347" t="s">
        <v>10451</v>
      </c>
      <c r="B347">
        <f>IF(急性期リハビリ!V10=TRUE,1,0)</f>
        <v>0</v>
      </c>
    </row>
    <row r="348" spans="1:2">
      <c r="A348" t="s">
        <v>10452</v>
      </c>
      <c r="B348">
        <f>IF(急性期リハビリ!Y10=TRUE,1,0)</f>
        <v>0</v>
      </c>
    </row>
    <row r="349" spans="1:2">
      <c r="A349" t="s">
        <v>10453</v>
      </c>
      <c r="B349">
        <f>IF(急性期リハビリ!AB10=TRUE,1,0)</f>
        <v>0</v>
      </c>
    </row>
    <row r="350" spans="1:2">
      <c r="A350" t="s">
        <v>10454</v>
      </c>
      <c r="B350">
        <f>IF(急性期リハビリ!AE10=TRUE,1,0)</f>
        <v>0</v>
      </c>
    </row>
    <row r="351" spans="1:2">
      <c r="A351" t="s">
        <v>10455</v>
      </c>
      <c r="B351" t="str">
        <f>IF(急性期リハビリ!J11="","",急性期リハビリ!J11)</f>
        <v/>
      </c>
    </row>
    <row r="352" spans="1:2">
      <c r="A352" t="s">
        <v>10456</v>
      </c>
      <c r="B352">
        <f>IF(急性期リハビリ!S11=TRUE,1,0)</f>
        <v>0</v>
      </c>
    </row>
    <row r="353" spans="1:2">
      <c r="A353" t="s">
        <v>10457</v>
      </c>
      <c r="B353">
        <f>IF(急性期リハビリ!V11=TRUE,1,0)</f>
        <v>0</v>
      </c>
    </row>
    <row r="354" spans="1:2">
      <c r="A354" t="s">
        <v>10458</v>
      </c>
      <c r="B354" t="str">
        <f>IF(急性期リハビリ!J12="","",急性期リハビリ!J12)</f>
        <v/>
      </c>
    </row>
    <row r="355" spans="1:2">
      <c r="A355" t="s">
        <v>10459</v>
      </c>
      <c r="B355" t="str">
        <f>IF(急性期リハビリ!J13="","",急性期リハビリ!J13)</f>
        <v/>
      </c>
    </row>
    <row r="356" spans="1:2">
      <c r="A356" t="s">
        <v>10460</v>
      </c>
      <c r="B356" t="str">
        <f>IF(急性期リハビリ!J14="","",急性期リハビリ!J14)</f>
        <v/>
      </c>
    </row>
    <row r="357" spans="1:2">
      <c r="A357" t="s">
        <v>10461</v>
      </c>
      <c r="B357">
        <f>IF(急性期リハビリ!S14=TRUE,1,0)</f>
        <v>0</v>
      </c>
    </row>
    <row r="358" spans="1:2">
      <c r="A358" t="s">
        <v>10462</v>
      </c>
      <c r="B358">
        <f>IF(急性期リハビリ!W14=TRUE,1,0)</f>
        <v>0</v>
      </c>
    </row>
    <row r="359" spans="1:2">
      <c r="A359" t="s">
        <v>10463</v>
      </c>
      <c r="B359">
        <f>IF(急性期リハビリ!AA14=TRUE,1,0)</f>
        <v>0</v>
      </c>
    </row>
    <row r="360" spans="1:2">
      <c r="A360" t="s">
        <v>10464</v>
      </c>
      <c r="B360" t="str">
        <f>IF(急性期リハビリ!E15="","",急性期リハビリ!E15)</f>
        <v/>
      </c>
    </row>
    <row r="361" spans="1:2">
      <c r="A361" t="s">
        <v>10465</v>
      </c>
      <c r="B361" t="str">
        <f>IF(急性期リハビリ!A24="","",急性期リハビリ!A24)</f>
        <v/>
      </c>
    </row>
    <row r="362" spans="1:2">
      <c r="A362" t="s">
        <v>10466</v>
      </c>
      <c r="B362" t="str">
        <f>IF(急性期リハビリ!E18="","",急性期リハビリ!E18)</f>
        <v/>
      </c>
    </row>
    <row r="363" spans="1:2">
      <c r="A363" t="s">
        <v>10467</v>
      </c>
      <c r="B363" t="str">
        <f>IF(急性期リハビリ!A33="","",急性期リハビリ!A33)</f>
        <v/>
      </c>
    </row>
    <row r="364" spans="1:2">
      <c r="A364" t="s">
        <v>10468</v>
      </c>
      <c r="B364" t="str">
        <f>IF(急性期リハビリ!E27="","",急性期リハビリ!E27)</f>
        <v/>
      </c>
    </row>
    <row r="365" spans="1:2">
      <c r="A365" t="s">
        <v>10469</v>
      </c>
      <c r="B365" t="str">
        <f>IF(急性期リハビリ!A42="","",急性期リハビリ!A42)</f>
        <v/>
      </c>
    </row>
    <row r="366" spans="1:2">
      <c r="A366" t="s">
        <v>10470</v>
      </c>
      <c r="B366" t="str">
        <f>IF(急性期リハビリ!E36="","",急性期リハビリ!E36)</f>
        <v/>
      </c>
    </row>
    <row r="367" spans="1:2">
      <c r="A367" t="s">
        <v>10471</v>
      </c>
      <c r="B367">
        <f>IF(急性期リハビリ!AE18="","",急性期リハビリ!AE18)</f>
        <v>0</v>
      </c>
    </row>
    <row r="368" spans="1:2">
      <c r="A368" t="s">
        <v>10472</v>
      </c>
      <c r="B368" t="s">
        <v>9588</v>
      </c>
    </row>
    <row r="369" spans="1:2">
      <c r="A369" t="s">
        <v>10473</v>
      </c>
      <c r="B369" t="str">
        <f>IF(急性期リハビリ!AE20="","",急性期リハビリ!AE20)</f>
        <v/>
      </c>
    </row>
    <row r="370" spans="1:2">
      <c r="A370" t="s">
        <v>10474</v>
      </c>
      <c r="B370" t="str">
        <f>IF(急性期リハビリ!AE21="","",急性期リハビリ!AE21)</f>
        <v/>
      </c>
    </row>
    <row r="371" spans="1:2">
      <c r="A371" t="s">
        <v>10475</v>
      </c>
      <c r="B371" t="str">
        <f>IF(急性期リハビリ!AE22="","",急性期リハビリ!AE22)</f>
        <v/>
      </c>
    </row>
    <row r="372" spans="1:2">
      <c r="A372" t="s">
        <v>10476</v>
      </c>
      <c r="B372" t="str">
        <f>IF(急性期リハビリ!AE23="","",急性期リハビリ!AE23)</f>
        <v/>
      </c>
    </row>
    <row r="373" spans="1:2">
      <c r="A373" t="s">
        <v>10477</v>
      </c>
      <c r="B373" t="str">
        <f>IF(急性期リハビリ!AE24="","",急性期リハビリ!AE24)</f>
        <v/>
      </c>
    </row>
    <row r="374" spans="1:2">
      <c r="A374" t="s">
        <v>10478</v>
      </c>
      <c r="B374" t="str">
        <f>IF(急性期リハビリ!AE25="","",急性期リハビリ!AE25)</f>
        <v/>
      </c>
    </row>
    <row r="375" spans="1:2">
      <c r="A375" t="s">
        <v>10479</v>
      </c>
      <c r="B375">
        <f>IF(急性期リハビリ!AE26="","",急性期リハビリ!AE26)</f>
        <v>0</v>
      </c>
    </row>
    <row r="376" spans="1:2">
      <c r="A376" t="s">
        <v>10480</v>
      </c>
      <c r="B376">
        <f>IF(急性期リハビリ!AE27="","",急性期リハビリ!AE27)</f>
        <v>0</v>
      </c>
    </row>
    <row r="377" spans="1:2">
      <c r="A377" t="s">
        <v>10481</v>
      </c>
      <c r="B377">
        <f>IF(急性期リハビリ!AE28="","",急性期リハビリ!AE28)</f>
        <v>0</v>
      </c>
    </row>
    <row r="378" spans="1:2">
      <c r="A378" t="s">
        <v>10482</v>
      </c>
      <c r="B378">
        <f>IF(急性期リハビリ!AE29="","",急性期リハビリ!AE29)</f>
        <v>0</v>
      </c>
    </row>
    <row r="379" spans="1:2">
      <c r="A379" t="s">
        <v>10483</v>
      </c>
      <c r="B379" t="str">
        <f>IF(急性期リハビリ!AC30="","",急性期リハビリ!AC30)</f>
        <v/>
      </c>
    </row>
    <row r="380" spans="1:2">
      <c r="A380" t="s">
        <v>10484</v>
      </c>
      <c r="B380">
        <f>IF(急性期リハビリ!Z32=TRUE,1,0)</f>
        <v>0</v>
      </c>
    </row>
    <row r="381" spans="1:2">
      <c r="A381" t="s">
        <v>10485</v>
      </c>
      <c r="B381">
        <f>IF(急性期リハビリ!Z33=TRUE,1,0)</f>
        <v>0</v>
      </c>
    </row>
    <row r="382" spans="1:2">
      <c r="A382" t="s">
        <v>10486</v>
      </c>
      <c r="B382">
        <f>IF(急性期リハビリ!Z34=TRUE,1,0)</f>
        <v>0</v>
      </c>
    </row>
    <row r="383" spans="1:2">
      <c r="A383" t="s">
        <v>10487</v>
      </c>
      <c r="B383">
        <f>IF(急性期リハビリ!AE32=TRUE,1,0)</f>
        <v>0</v>
      </c>
    </row>
    <row r="384" spans="1:2">
      <c r="A384" t="s">
        <v>10488</v>
      </c>
      <c r="B384">
        <f>IF(急性期リハビリ!AE33=TRUE,1,0)</f>
        <v>0</v>
      </c>
    </row>
    <row r="385" spans="1:2">
      <c r="A385" t="s">
        <v>10489</v>
      </c>
      <c r="B385">
        <f>IF(急性期リハビリ!AE34=TRUE,1,0)</f>
        <v>0</v>
      </c>
    </row>
    <row r="386" spans="1:2">
      <c r="A386" t="s">
        <v>10490</v>
      </c>
      <c r="B386">
        <f>IF(急性期リハビリ!Z35=TRUE,1,0)</f>
        <v>0</v>
      </c>
    </row>
    <row r="387" spans="1:2">
      <c r="A387" t="s">
        <v>10491</v>
      </c>
      <c r="B387">
        <f>IF(急性期リハビリ!Z36=TRUE,1,0)</f>
        <v>0</v>
      </c>
    </row>
    <row r="388" spans="1:2">
      <c r="A388" t="s">
        <v>10492</v>
      </c>
      <c r="B388">
        <f>IF(急性期リハビリ!Z37=TRUE,1,0)</f>
        <v>0</v>
      </c>
    </row>
    <row r="389" spans="1:2">
      <c r="A389" t="s">
        <v>10493</v>
      </c>
      <c r="B389">
        <f>IF(急性期リハビリ!Z39=TRUE,1,0)</f>
        <v>0</v>
      </c>
    </row>
    <row r="390" spans="1:2">
      <c r="A390" t="s">
        <v>10494</v>
      </c>
      <c r="B390" t="str">
        <f>IF(急性期リハビリ!AC40="","",急性期リハビリ!AC40)</f>
        <v/>
      </c>
    </row>
    <row r="391" spans="1:2">
      <c r="A391" t="s">
        <v>10495</v>
      </c>
      <c r="B391" s="129" t="str">
        <f>IF(急性期リハビリ!AG40="","",急性期リハビリ!AG40&amp;IF(急性期リハビリ!AI40="","","/"&amp;急性期リハビリ!AI40))</f>
        <v/>
      </c>
    </row>
    <row r="392" spans="1:2">
      <c r="A392" t="s">
        <v>10496</v>
      </c>
      <c r="B392" t="str">
        <f>IF(急性期リハビリ!AC41="","",急性期リハビリ!AC41)</f>
        <v/>
      </c>
    </row>
    <row r="393" spans="1:2">
      <c r="A393" t="s">
        <v>10497</v>
      </c>
      <c r="B393" s="129" t="str">
        <f>IF(急性期リハビリ!AG41="","",急性期リハビリ!AG41&amp;IF(急性期リハビリ!AI41="","","/"&amp;急性期リハビリ!AI41))</f>
        <v/>
      </c>
    </row>
    <row r="394" spans="1:2">
      <c r="A394" t="s">
        <v>10498</v>
      </c>
      <c r="B394">
        <f>IF(急性期リハビリ!AC42="","",急性期リハビリ!AC42)</f>
        <v>0</v>
      </c>
    </row>
    <row r="395" spans="1:2">
      <c r="A395" t="s">
        <v>10499</v>
      </c>
      <c r="B395" t="str">
        <f>IF(急性期リハビリ!AD44="","",急性期リハビリ!AD44)</f>
        <v/>
      </c>
    </row>
    <row r="396" spans="1:2">
      <c r="A396" t="s">
        <v>10500</v>
      </c>
      <c r="B396" t="str">
        <f>IF(急性期リハビリ!G48="","",急性期リハビリ!G48)</f>
        <v/>
      </c>
    </row>
    <row r="397" spans="1:2">
      <c r="A397" t="s">
        <v>10501</v>
      </c>
      <c r="B397" t="str">
        <f>IF(急性期リハビリ!H48="","",急性期リハビリ!H48)</f>
        <v/>
      </c>
    </row>
    <row r="398" spans="1:2">
      <c r="A398" t="s">
        <v>10502</v>
      </c>
      <c r="B398" t="str">
        <f>IF(急性期リハビリ!I48="","",急性期リハビリ!I48)</f>
        <v/>
      </c>
    </row>
    <row r="399" spans="1:2">
      <c r="A399" t="s">
        <v>10503</v>
      </c>
      <c r="B399" t="str">
        <f>IF(急性期リハビリ!J48="","",急性期リハビリ!J48)</f>
        <v/>
      </c>
    </row>
    <row r="400" spans="1:2">
      <c r="A400" t="s">
        <v>10504</v>
      </c>
      <c r="B400" t="str">
        <f>IF(急性期リハビリ!K48="","",急性期リハビリ!K48)</f>
        <v/>
      </c>
    </row>
    <row r="401" spans="1:2">
      <c r="A401" t="s">
        <v>10505</v>
      </c>
      <c r="B401" t="str">
        <f>IF(急性期リハビリ!L48="","",急性期リハビリ!L48)</f>
        <v/>
      </c>
    </row>
    <row r="402" spans="1:2">
      <c r="A402" t="s">
        <v>10506</v>
      </c>
      <c r="B402" t="str">
        <f>IF(急性期リハビリ!M48="","",急性期リハビリ!M48)</f>
        <v/>
      </c>
    </row>
    <row r="403" spans="1:2">
      <c r="A403" t="s">
        <v>10507</v>
      </c>
      <c r="B403" t="str">
        <f>IF(急性期リハビリ!O48="","",急性期リハビリ!O48)</f>
        <v/>
      </c>
    </row>
    <row r="404" spans="1:2">
      <c r="A404" t="s">
        <v>10508</v>
      </c>
      <c r="B404" t="str">
        <f>IF(急性期リハビリ!Q48="","",急性期リハビリ!Q48)</f>
        <v/>
      </c>
    </row>
    <row r="405" spans="1:2">
      <c r="A405" t="s">
        <v>10509</v>
      </c>
      <c r="B405" t="str">
        <f>IF(急性期リハビリ!S48="","",急性期リハビリ!S48)</f>
        <v/>
      </c>
    </row>
    <row r="406" spans="1:2">
      <c r="A406" t="s">
        <v>10510</v>
      </c>
      <c r="B406" t="str">
        <f>IF(急性期リハビリ!T48="","",急性期リハビリ!T48)</f>
        <v/>
      </c>
    </row>
    <row r="407" spans="1:2">
      <c r="A407" t="s">
        <v>10511</v>
      </c>
      <c r="B407" t="str">
        <f>IF(急性期リハビリ!V48="","",急性期リハビリ!V48)</f>
        <v/>
      </c>
    </row>
    <row r="408" spans="1:2">
      <c r="A408" t="s">
        <v>10512</v>
      </c>
      <c r="B408" t="str">
        <f>IF(急性期リハビリ!W48="","",急性期リハビリ!W48)</f>
        <v/>
      </c>
    </row>
    <row r="409" spans="1:2">
      <c r="A409" t="s">
        <v>10513</v>
      </c>
      <c r="B409" t="str">
        <f>IF(急性期リハビリ!X48="","",急性期リハビリ!X48)</f>
        <v/>
      </c>
    </row>
    <row r="410" spans="1:2">
      <c r="A410" t="s">
        <v>10514</v>
      </c>
      <c r="B410" t="str">
        <f>IF(急性期リハビリ!Y48="","",急性期リハビリ!Y48)</f>
        <v/>
      </c>
    </row>
    <row r="411" spans="1:2">
      <c r="A411" t="s">
        <v>10515</v>
      </c>
      <c r="B411" t="str">
        <f>IF(急性期リハビリ!Z48="","",急性期リハビリ!Z48)</f>
        <v/>
      </c>
    </row>
    <row r="412" spans="1:2">
      <c r="A412" t="s">
        <v>10516</v>
      </c>
      <c r="B412" t="str">
        <f>IF(急性期リハビリ!AA48="","",急性期リハビリ!AA48)</f>
        <v/>
      </c>
    </row>
    <row r="413" spans="1:2">
      <c r="A413" t="s">
        <v>10517</v>
      </c>
      <c r="B413" t="str">
        <f>IF(急性期リハビリ!AB48="","",急性期リハビリ!AB48)</f>
        <v/>
      </c>
    </row>
    <row r="414" spans="1:2">
      <c r="A414" t="s">
        <v>10518</v>
      </c>
      <c r="B414">
        <f>IF(急性期リハビリ!AC48="","",急性期リハビリ!AC48)</f>
        <v>0</v>
      </c>
    </row>
    <row r="415" spans="1:2">
      <c r="A415" t="s">
        <v>10519</v>
      </c>
      <c r="B415">
        <f>IF(急性期リハビリ!AE48="","",急性期リハビリ!AE48)</f>
        <v>0</v>
      </c>
    </row>
    <row r="416" spans="1:2">
      <c r="A416" t="s">
        <v>10520</v>
      </c>
      <c r="B416" t="str">
        <f>IF(急性期リハビリ!AG48="","",急性期リハビリ!AG48)</f>
        <v/>
      </c>
    </row>
    <row r="417" spans="1:2">
      <c r="A417" t="s">
        <v>10521</v>
      </c>
      <c r="B417" t="str">
        <f>IF(急性期リハビリ!G49="","",急性期リハビリ!G49)</f>
        <v/>
      </c>
    </row>
    <row r="418" spans="1:2">
      <c r="A418" t="s">
        <v>10522</v>
      </c>
      <c r="B418" t="str">
        <f>IF(急性期リハビリ!H49="","",急性期リハビリ!H49)</f>
        <v/>
      </c>
    </row>
    <row r="419" spans="1:2">
      <c r="A419" t="s">
        <v>10523</v>
      </c>
      <c r="B419" t="str">
        <f>IF(急性期リハビリ!I49="","",急性期リハビリ!I49)</f>
        <v/>
      </c>
    </row>
    <row r="420" spans="1:2">
      <c r="A420" t="s">
        <v>10524</v>
      </c>
      <c r="B420" t="str">
        <f>IF(急性期リハビリ!J49="","",急性期リハビリ!J49)</f>
        <v/>
      </c>
    </row>
    <row r="421" spans="1:2">
      <c r="A421" t="s">
        <v>10525</v>
      </c>
      <c r="B421" t="str">
        <f>IF(急性期リハビリ!K49="","",急性期リハビリ!K49)</f>
        <v/>
      </c>
    </row>
    <row r="422" spans="1:2">
      <c r="A422" t="s">
        <v>10526</v>
      </c>
      <c r="B422" t="str">
        <f>IF(急性期リハビリ!L49="","",急性期リハビリ!L49)</f>
        <v/>
      </c>
    </row>
    <row r="423" spans="1:2">
      <c r="A423" t="s">
        <v>10527</v>
      </c>
      <c r="B423" t="str">
        <f>IF(急性期リハビリ!M49="","",急性期リハビリ!M49)</f>
        <v/>
      </c>
    </row>
    <row r="424" spans="1:2">
      <c r="A424" t="s">
        <v>10528</v>
      </c>
      <c r="B424" t="str">
        <f>IF(急性期リハビリ!O49="","",急性期リハビリ!O49)</f>
        <v/>
      </c>
    </row>
    <row r="425" spans="1:2">
      <c r="A425" t="s">
        <v>10529</v>
      </c>
      <c r="B425" t="str">
        <f>IF(急性期リハビリ!Q49="","",急性期リハビリ!Q49)</f>
        <v/>
      </c>
    </row>
    <row r="426" spans="1:2">
      <c r="A426" t="s">
        <v>10530</v>
      </c>
      <c r="B426" t="str">
        <f>IF(急性期リハビリ!S49="","",急性期リハビリ!S49)</f>
        <v/>
      </c>
    </row>
    <row r="427" spans="1:2">
      <c r="A427" t="s">
        <v>10531</v>
      </c>
      <c r="B427" t="str">
        <f>IF(急性期リハビリ!T49="","",急性期リハビリ!T49)</f>
        <v/>
      </c>
    </row>
    <row r="428" spans="1:2">
      <c r="A428" t="s">
        <v>10532</v>
      </c>
      <c r="B428" t="str">
        <f>IF(急性期リハビリ!V49="","",急性期リハビリ!V49)</f>
        <v/>
      </c>
    </row>
    <row r="429" spans="1:2">
      <c r="A429" t="s">
        <v>10533</v>
      </c>
      <c r="B429" t="str">
        <f>IF(急性期リハビリ!W49="","",急性期リハビリ!W49)</f>
        <v/>
      </c>
    </row>
    <row r="430" spans="1:2">
      <c r="A430" t="s">
        <v>10534</v>
      </c>
      <c r="B430" t="str">
        <f>IF(急性期リハビリ!X49="","",急性期リハビリ!X49)</f>
        <v/>
      </c>
    </row>
    <row r="431" spans="1:2">
      <c r="A431" t="s">
        <v>10535</v>
      </c>
      <c r="B431" t="str">
        <f>IF(急性期リハビリ!Y49="","",急性期リハビリ!Y49)</f>
        <v/>
      </c>
    </row>
    <row r="432" spans="1:2">
      <c r="A432" t="s">
        <v>10536</v>
      </c>
      <c r="B432" t="str">
        <f>IF(急性期リハビリ!Z49="","",急性期リハビリ!Z49)</f>
        <v/>
      </c>
    </row>
    <row r="433" spans="1:2">
      <c r="A433" t="s">
        <v>10537</v>
      </c>
      <c r="B433" t="str">
        <f>IF(急性期リハビリ!AA49="","",急性期リハビリ!AA49)</f>
        <v/>
      </c>
    </row>
    <row r="434" spans="1:2">
      <c r="A434" t="s">
        <v>10538</v>
      </c>
      <c r="B434" t="str">
        <f>IF(急性期リハビリ!AB49="","",急性期リハビリ!AB49)</f>
        <v/>
      </c>
    </row>
    <row r="435" spans="1:2">
      <c r="A435" t="s">
        <v>10539</v>
      </c>
      <c r="B435">
        <f>IF(急性期リハビリ!AC49="","",急性期リハビリ!AC49)</f>
        <v>0</v>
      </c>
    </row>
    <row r="436" spans="1:2">
      <c r="A436" t="s">
        <v>10540</v>
      </c>
      <c r="B436">
        <f>IF(急性期リハビリ!AE49="","",急性期リハビリ!AE49)</f>
        <v>0</v>
      </c>
    </row>
    <row r="437" spans="1:2">
      <c r="A437" t="s">
        <v>10541</v>
      </c>
      <c r="B437" t="str">
        <f>IF(急性期リハビリ!AG49="","",急性期リハビリ!AG49)</f>
        <v/>
      </c>
    </row>
    <row r="438" spans="1:2">
      <c r="A438" t="s">
        <v>10542</v>
      </c>
      <c r="B438" s="129" t="str">
        <f>IF(急性期MSW!E2="","",急性期MSW!E2)</f>
        <v/>
      </c>
    </row>
    <row r="439" spans="1:2">
      <c r="A439" t="s">
        <v>10543</v>
      </c>
      <c r="B439" t="str">
        <f>IF(急性期MSW!AB2="","",急性期MSW!AB2)</f>
        <v/>
      </c>
    </row>
    <row r="440" spans="1:2">
      <c r="A440" t="s">
        <v>10544</v>
      </c>
      <c r="B440" t="str">
        <f>IF(急性期MSW!E6="","",急性期MSW!E6)</f>
        <v/>
      </c>
    </row>
    <row r="441" spans="1:2">
      <c r="A441" t="s">
        <v>10545</v>
      </c>
      <c r="B441">
        <f>IF(急性期MSW!E10=TRUE,1,0)</f>
        <v>0</v>
      </c>
    </row>
    <row r="442" spans="1:2">
      <c r="A442" t="s">
        <v>10546</v>
      </c>
      <c r="B442">
        <f>IF(急性期MSW!H10=TRUE,1,0)</f>
        <v>0</v>
      </c>
    </row>
    <row r="443" spans="1:2">
      <c r="A443" t="s">
        <v>10547</v>
      </c>
      <c r="B443">
        <f>IF(急性期MSW!K10=TRUE,1,0)</f>
        <v>0</v>
      </c>
    </row>
    <row r="444" spans="1:2">
      <c r="A444" t="s">
        <v>10548</v>
      </c>
      <c r="B444">
        <f>IF(急性期MSW!N10=TRUE,1,0)</f>
        <v>0</v>
      </c>
    </row>
    <row r="445" spans="1:2">
      <c r="A445" t="s">
        <v>10549</v>
      </c>
      <c r="B445">
        <f>IF(急性期MSW!Q10=TRUE,1,0)</f>
        <v>0</v>
      </c>
    </row>
    <row r="446" spans="1:2">
      <c r="A446" t="s">
        <v>10550</v>
      </c>
      <c r="B446">
        <f>IF(急性期MSW!T10=TRUE,1,0)</f>
        <v>0</v>
      </c>
    </row>
    <row r="447" spans="1:2">
      <c r="A447" t="s">
        <v>10551</v>
      </c>
      <c r="B447">
        <f>IF(急性期MSW!Z10=TRUE,1,0)</f>
        <v>0</v>
      </c>
    </row>
    <row r="448" spans="1:2">
      <c r="A448" t="s">
        <v>10552</v>
      </c>
      <c r="B448">
        <f>IF(急性期MSW!E11=TRUE,1,0)</f>
        <v>0</v>
      </c>
    </row>
    <row r="449" spans="1:2">
      <c r="A449" t="s">
        <v>10553</v>
      </c>
      <c r="B449" t="str">
        <f>IF(急性期MSW!H11="","",急性期MSW!H11)</f>
        <v/>
      </c>
    </row>
    <row r="450" spans="1:2">
      <c r="A450" t="s">
        <v>10554</v>
      </c>
      <c r="B450" t="str">
        <f>IF(急性期MSW!S11="","",急性期MSW!S11)</f>
        <v/>
      </c>
    </row>
    <row r="451" spans="1:2">
      <c r="A451" t="s">
        <v>10555</v>
      </c>
      <c r="B451">
        <f>IF(急性期MSW!Z11=TRUE,1,0)</f>
        <v>0</v>
      </c>
    </row>
    <row r="452" spans="1:2">
      <c r="A452" t="s">
        <v>10556</v>
      </c>
      <c r="B452" t="str">
        <f>IF(急性期MSW!AD11="","",急性期MSW!AD11)</f>
        <v/>
      </c>
    </row>
    <row r="453" spans="1:2">
      <c r="A453" t="s">
        <v>10557</v>
      </c>
      <c r="B453">
        <f>IF(急性期MSW!E12=TRUE,1,0)</f>
        <v>0</v>
      </c>
    </row>
    <row r="454" spans="1:2">
      <c r="A454" t="s">
        <v>10558</v>
      </c>
      <c r="B454">
        <f>IF(急性期MSW!H12=TRUE,1,0)</f>
        <v>0</v>
      </c>
    </row>
    <row r="455" spans="1:2">
      <c r="A455" t="s">
        <v>10559</v>
      </c>
      <c r="B455">
        <f>IF(急性期MSW!K12=TRUE,1,0)</f>
        <v>0</v>
      </c>
    </row>
    <row r="456" spans="1:2">
      <c r="A456" t="s">
        <v>10560</v>
      </c>
      <c r="B456">
        <f>IF(急性期MSW!N12=TRUE,1,0)</f>
        <v>0</v>
      </c>
    </row>
    <row r="457" spans="1:2">
      <c r="A457" t="s">
        <v>10561</v>
      </c>
      <c r="B457">
        <f>IF(急性期MSW!Q12=TRUE,1,0)</f>
        <v>0</v>
      </c>
    </row>
    <row r="458" spans="1:2">
      <c r="A458" t="s">
        <v>10562</v>
      </c>
      <c r="B458">
        <f>IF(急性期MSW!U12=TRUE,1,0)</f>
        <v>0</v>
      </c>
    </row>
    <row r="459" spans="1:2">
      <c r="A459" t="s">
        <v>10563</v>
      </c>
      <c r="B459">
        <f>IF(急性期MSW!Y12=TRUE,1,0)</f>
        <v>0</v>
      </c>
    </row>
    <row r="460" spans="1:2">
      <c r="A460" t="s">
        <v>10564</v>
      </c>
      <c r="B460">
        <f>IF(急性期MSW!AB12=TRUE,1,0)</f>
        <v>0</v>
      </c>
    </row>
    <row r="461" spans="1:2">
      <c r="A461" t="s">
        <v>10565</v>
      </c>
      <c r="B461" t="str">
        <f>IF(急性期MSW!AF12="","",急性期MSW!AF12)</f>
        <v/>
      </c>
    </row>
    <row r="462" spans="1:2">
      <c r="A462" t="s">
        <v>10566</v>
      </c>
      <c r="B462" t="str">
        <f>IF(急性期MSW!E13="","",急性期MSW!E13)</f>
        <v/>
      </c>
    </row>
    <row r="463" spans="1:2">
      <c r="A463" t="s">
        <v>10567</v>
      </c>
      <c r="B463" t="str">
        <f>IF(急性期MSW!E14="","",急性期MSW!E14)</f>
        <v/>
      </c>
    </row>
    <row r="464" spans="1:2">
      <c r="A464" t="s">
        <v>10568</v>
      </c>
      <c r="B464" t="str">
        <f>IF(急性期MSW!O14="","",急性期MSW!O14)</f>
        <v/>
      </c>
    </row>
    <row r="465" spans="1:2">
      <c r="A465" t="s">
        <v>10569</v>
      </c>
      <c r="B465" t="str">
        <f>IF(急性期MSW!AD14="","",急性期MSW!AD14)</f>
        <v/>
      </c>
    </row>
    <row r="466" spans="1:2">
      <c r="A466" t="s">
        <v>10570</v>
      </c>
      <c r="B466" t="str">
        <f>IF(急性期MSW!E15="","",急性期MSW!E15)</f>
        <v/>
      </c>
    </row>
    <row r="467" spans="1:2">
      <c r="A467" t="s">
        <v>10571</v>
      </c>
      <c r="B467" t="str">
        <f>IF(急性期MSW!H16="","",急性期MSW!H16)</f>
        <v/>
      </c>
    </row>
    <row r="468" spans="1:2">
      <c r="A468" t="s">
        <v>10572</v>
      </c>
      <c r="B468" t="str">
        <f>IF(急性期MSW!S16="","",急性期MSW!S16)</f>
        <v/>
      </c>
    </row>
    <row r="469" spans="1:2">
      <c r="A469" t="s">
        <v>10573</v>
      </c>
      <c r="B469" t="str">
        <f>IF(急性期MSW!Y16="","",急性期MSW!Y16)</f>
        <v/>
      </c>
    </row>
    <row r="470" spans="1:2">
      <c r="A470" t="s">
        <v>10574</v>
      </c>
      <c r="B470" t="str">
        <f>IF(急性期MSW!AE16="","",急性期MSW!AE16)</f>
        <v/>
      </c>
    </row>
    <row r="471" spans="1:2">
      <c r="A471" t="s">
        <v>10575</v>
      </c>
      <c r="B471" t="str">
        <f>IF(急性期MSW!E17="","",急性期MSW!E17)</f>
        <v/>
      </c>
    </row>
    <row r="472" spans="1:2">
      <c r="A472" t="s">
        <v>10576</v>
      </c>
      <c r="B472" t="str">
        <f>IF(急性期MSW!R17="","",急性期MSW!R17)</f>
        <v/>
      </c>
    </row>
    <row r="473" spans="1:2">
      <c r="A473" t="s">
        <v>10577</v>
      </c>
      <c r="B473" t="str">
        <f>IF(急性期MSW!W17="","",急性期MSW!W17)</f>
        <v/>
      </c>
    </row>
    <row r="474" spans="1:2">
      <c r="A474" t="s">
        <v>10578</v>
      </c>
      <c r="B474">
        <f>IF(急性期MSW!E18=TRUE,1,0)</f>
        <v>0</v>
      </c>
    </row>
    <row r="475" spans="1:2">
      <c r="A475" t="s">
        <v>10579</v>
      </c>
      <c r="B475">
        <f>IF(急性期MSW!H18=TRUE,1,0)</f>
        <v>0</v>
      </c>
    </row>
    <row r="476" spans="1:2">
      <c r="A476" t="s">
        <v>10580</v>
      </c>
      <c r="B476">
        <f>IF(急性期MSW!K18=TRUE,1,0)</f>
        <v>0</v>
      </c>
    </row>
    <row r="477" spans="1:2">
      <c r="A477" t="s">
        <v>10581</v>
      </c>
      <c r="B477">
        <f>IF(急性期MSW!N18=TRUE,1,0)</f>
        <v>0</v>
      </c>
    </row>
    <row r="478" spans="1:2">
      <c r="A478" t="s">
        <v>10582</v>
      </c>
      <c r="B478">
        <f>IF(急性期MSW!Q18=TRUE,1,0)</f>
        <v>0</v>
      </c>
    </row>
    <row r="479" spans="1:2">
      <c r="A479" t="s">
        <v>10583</v>
      </c>
      <c r="B479" t="str">
        <f>IF(急性期MSW!V18="","",急性期MSW!V18)</f>
        <v/>
      </c>
    </row>
    <row r="480" spans="1:2">
      <c r="A480" t="s">
        <v>10584</v>
      </c>
      <c r="B480" t="str">
        <f>IF(急性期MSW!E19="","",急性期MSW!E19)</f>
        <v/>
      </c>
    </row>
    <row r="481" spans="1:2">
      <c r="A481" t="s">
        <v>10585</v>
      </c>
      <c r="B481" t="str">
        <f>IF(急性期MSW!K19="","",急性期MSW!K19)</f>
        <v/>
      </c>
    </row>
    <row r="482" spans="1:2">
      <c r="A482" t="s">
        <v>10586</v>
      </c>
      <c r="B482" t="str">
        <f>IF(急性期MSW!V19="","",急性期MSW!V19)</f>
        <v/>
      </c>
    </row>
    <row r="483" spans="1:2">
      <c r="A483" t="s">
        <v>10587</v>
      </c>
      <c r="B483" t="str">
        <f>IF(急性期MSW!G20="","",急性期MSW!G20)</f>
        <v/>
      </c>
    </row>
    <row r="484" spans="1:2">
      <c r="A484" t="s">
        <v>10588</v>
      </c>
      <c r="B484" t="str">
        <f>IF(急性期MSW!R20="","",急性期MSW!R20)</f>
        <v/>
      </c>
    </row>
    <row r="485" spans="1:2">
      <c r="A485" t="s">
        <v>10589</v>
      </c>
      <c r="B485" t="str">
        <f>IF(急性期MSW!Y20="","",急性期MSW!Y20)</f>
        <v/>
      </c>
    </row>
    <row r="486" spans="1:2">
      <c r="A486" t="s">
        <v>10590</v>
      </c>
      <c r="B486">
        <f>IF(急性期MSW!E21=TRUE,1,0)</f>
        <v>0</v>
      </c>
    </row>
    <row r="487" spans="1:2">
      <c r="A487" t="s">
        <v>10591</v>
      </c>
      <c r="B487">
        <f>IF(急性期MSW!H21=TRUE,1,0)</f>
        <v>0</v>
      </c>
    </row>
    <row r="488" spans="1:2">
      <c r="A488" t="s">
        <v>10592</v>
      </c>
      <c r="B488">
        <f>IF(急性期MSW!K21=TRUE,1,0)</f>
        <v>0</v>
      </c>
    </row>
    <row r="489" spans="1:2">
      <c r="A489" t="s">
        <v>10593</v>
      </c>
      <c r="B489" t="str">
        <f>IF(急性期MSW!N21="","",急性期MSW!N21)</f>
        <v/>
      </c>
    </row>
    <row r="490" spans="1:2">
      <c r="A490" t="s">
        <v>10594</v>
      </c>
      <c r="B490">
        <f>IF(急性期MSW!Q21=TRUE,1,0)</f>
        <v>0</v>
      </c>
    </row>
    <row r="491" spans="1:2">
      <c r="A491" t="s">
        <v>10595</v>
      </c>
      <c r="B491">
        <f>IF(急性期MSW!S21=TRUE,1,0)</f>
        <v>0</v>
      </c>
    </row>
    <row r="492" spans="1:2">
      <c r="A492" t="s">
        <v>10596</v>
      </c>
      <c r="B492">
        <f>IF(急性期MSW!U21=TRUE,1,0)</f>
        <v>0</v>
      </c>
    </row>
    <row r="493" spans="1:2">
      <c r="A493" t="s">
        <v>10597</v>
      </c>
      <c r="B493" t="str">
        <f>IF(急性期MSW!Y21="","",急性期MSW!Y21)</f>
        <v/>
      </c>
    </row>
    <row r="494" spans="1:2">
      <c r="A494" t="s">
        <v>10598</v>
      </c>
      <c r="B494">
        <f>IF(急性期MSW!AB21=TRUE,1,0)</f>
        <v>0</v>
      </c>
    </row>
    <row r="495" spans="1:2">
      <c r="A495" t="s">
        <v>10599</v>
      </c>
      <c r="B495" t="str">
        <f>IF(急性期MSW!AF21="","",急性期MSW!AF21)</f>
        <v/>
      </c>
    </row>
    <row r="496" spans="1:2">
      <c r="A496" t="s">
        <v>10600</v>
      </c>
      <c r="B496">
        <f>IF(急性期MSW!E22=TRUE,1,0)</f>
        <v>0</v>
      </c>
    </row>
    <row r="497" spans="1:2">
      <c r="A497" t="s">
        <v>10601</v>
      </c>
      <c r="B497">
        <f>IF(急性期MSW!H22=TRUE,1,0)</f>
        <v>0</v>
      </c>
    </row>
    <row r="498" spans="1:2">
      <c r="A498" t="s">
        <v>10602</v>
      </c>
      <c r="B498">
        <f>IF(急性期MSW!K22=TRUE,1,0)</f>
        <v>0</v>
      </c>
    </row>
    <row r="499" spans="1:2">
      <c r="A499" t="s">
        <v>10603</v>
      </c>
      <c r="B499" t="str">
        <f>IF(急性期MSW!N22="","",急性期MSW!N22)</f>
        <v/>
      </c>
    </row>
    <row r="500" spans="1:2">
      <c r="A500" t="s">
        <v>10604</v>
      </c>
      <c r="B500">
        <f>IF(急性期MSW!Q22=TRUE,1,0)</f>
        <v>0</v>
      </c>
    </row>
    <row r="501" spans="1:2">
      <c r="A501" t="s">
        <v>10605</v>
      </c>
      <c r="B501">
        <f>IF(急性期MSW!S22=TRUE,1,0)</f>
        <v>0</v>
      </c>
    </row>
    <row r="502" spans="1:2">
      <c r="A502" t="s">
        <v>10606</v>
      </c>
      <c r="B502">
        <f>IF(急性期MSW!U22=TRUE,1,0)</f>
        <v>0</v>
      </c>
    </row>
    <row r="503" spans="1:2">
      <c r="A503" t="s">
        <v>10607</v>
      </c>
      <c r="B503" t="str">
        <f>IF(急性期MSW!Y22="","",急性期MSW!Y22)</f>
        <v/>
      </c>
    </row>
    <row r="504" spans="1:2">
      <c r="A504" t="s">
        <v>10608</v>
      </c>
      <c r="B504">
        <f>IF(急性期MSW!AB22=TRUE,1,0)</f>
        <v>0</v>
      </c>
    </row>
    <row r="505" spans="1:2">
      <c r="A505" t="s">
        <v>10609</v>
      </c>
      <c r="B505" t="str">
        <f>IF(急性期MSW!AF22="","",急性期MSW!AF22)</f>
        <v/>
      </c>
    </row>
    <row r="506" spans="1:2">
      <c r="A506" t="s">
        <v>10610</v>
      </c>
      <c r="B506" t="str">
        <f>IF(急性期MSW!E23="","",急性期MSW!E23)</f>
        <v/>
      </c>
    </row>
    <row r="507" spans="1:2">
      <c r="A507" t="s">
        <v>10611</v>
      </c>
      <c r="B507" t="str">
        <f>IF(急性期MSW!N23="","",急性期MSW!N23)</f>
        <v/>
      </c>
    </row>
    <row r="508" spans="1:2">
      <c r="A508" t="s">
        <v>10612</v>
      </c>
      <c r="B508" t="str">
        <f>IF(急性期MSW!E24="","",急性期MSW!E24)</f>
        <v/>
      </c>
    </row>
    <row r="509" spans="1:2">
      <c r="A509" t="s">
        <v>10613</v>
      </c>
      <c r="B509">
        <f>IF(急性期MSW!E25=TRUE,1,0)</f>
        <v>0</v>
      </c>
    </row>
    <row r="510" spans="1:2">
      <c r="A510" t="s">
        <v>10614</v>
      </c>
      <c r="B510">
        <f>IF(急性期MSW!H25=TRUE,1,0)</f>
        <v>0</v>
      </c>
    </row>
    <row r="511" spans="1:2">
      <c r="A511" t="s">
        <v>10615</v>
      </c>
      <c r="B511" t="str">
        <f>IF(急性期MSW!K25="","",急性期MSW!K25)</f>
        <v/>
      </c>
    </row>
    <row r="512" spans="1:2">
      <c r="A512" t="s">
        <v>10616</v>
      </c>
      <c r="B512" t="str">
        <f>IF(急性期MSW!Y25="","",急性期MSW!Y25)</f>
        <v/>
      </c>
    </row>
    <row r="513" spans="1:2">
      <c r="A513" t="s">
        <v>10617</v>
      </c>
      <c r="B513" t="str">
        <f>IF(急性期MSW!H26="","",急性期MSW!H26)</f>
        <v/>
      </c>
    </row>
    <row r="514" spans="1:2">
      <c r="A514" t="s">
        <v>10618</v>
      </c>
      <c r="B514" t="str">
        <f>IF(急性期MSW!S26="","",急性期MSW!S26)</f>
        <v/>
      </c>
    </row>
    <row r="515" spans="1:2">
      <c r="A515" t="s">
        <v>10619</v>
      </c>
      <c r="B515" t="str">
        <f>IF(急性期MSW!Y26="","",急性期MSW!Y26)</f>
        <v/>
      </c>
    </row>
    <row r="516" spans="1:2">
      <c r="A516" t="s">
        <v>10620</v>
      </c>
      <c r="B516" t="str">
        <f>IF(急性期MSW!AE26="","",急性期MSW!AE26)</f>
        <v/>
      </c>
    </row>
    <row r="517" spans="1:2">
      <c r="A517" t="s">
        <v>10621</v>
      </c>
      <c r="B517" t="str">
        <f>IF(急性期MSW!E27="","",急性期MSW!E27)</f>
        <v/>
      </c>
    </row>
    <row r="518" spans="1:2">
      <c r="A518" t="s">
        <v>10622</v>
      </c>
      <c r="B518" t="str">
        <f>IF(急性期MSW!W27="","",急性期MSW!W27)</f>
        <v/>
      </c>
    </row>
    <row r="519" spans="1:2">
      <c r="A519" t="s">
        <v>10623</v>
      </c>
      <c r="B519" t="str">
        <f>IF(急性期MSW!E28="","",急性期MSW!E28)</f>
        <v/>
      </c>
    </row>
    <row r="520" spans="1:2">
      <c r="A520" t="s">
        <v>10624</v>
      </c>
      <c r="B520" t="str">
        <f>IF(急性期MSW!E29="","",急性期MSW!E29)</f>
        <v/>
      </c>
    </row>
    <row r="521" spans="1:2">
      <c r="A521" t="s">
        <v>10625</v>
      </c>
      <c r="B521">
        <f>IF(急性期MSW!E30=TRUE,1,0)</f>
        <v>0</v>
      </c>
    </row>
    <row r="522" spans="1:2">
      <c r="A522" t="s">
        <v>10626</v>
      </c>
      <c r="B522">
        <f>IF(急性期MSW!H30=TRUE,1,0)</f>
        <v>0</v>
      </c>
    </row>
    <row r="523" spans="1:2">
      <c r="A523" t="s">
        <v>10627</v>
      </c>
      <c r="B523">
        <f>IF(急性期MSW!M30=TRUE,1,0)</f>
        <v>0</v>
      </c>
    </row>
    <row r="524" spans="1:2">
      <c r="A524" t="s">
        <v>10628</v>
      </c>
      <c r="B524">
        <f>IF(急性期MSW!R30=TRUE,1,0)</f>
        <v>0</v>
      </c>
    </row>
    <row r="525" spans="1:2">
      <c r="A525" t="s">
        <v>10629</v>
      </c>
      <c r="B525">
        <f>IF(急性期MSW!W30=TRUE,1,0)</f>
        <v>0</v>
      </c>
    </row>
    <row r="526" spans="1:2">
      <c r="A526" t="s">
        <v>10630</v>
      </c>
      <c r="B526">
        <f>IF(急性期MSW!Z30=TRUE,1,0)</f>
        <v>0</v>
      </c>
    </row>
    <row r="527" spans="1:2">
      <c r="A527" t="s">
        <v>10631</v>
      </c>
      <c r="B527" t="str">
        <f>IF(急性期MSW!E31="","",急性期MSW!E31)</f>
        <v/>
      </c>
    </row>
    <row r="528" spans="1:2">
      <c r="A528" t="s">
        <v>10632</v>
      </c>
      <c r="B528">
        <f>IF(急性期MSW!E33=TRUE,1,0)</f>
        <v>0</v>
      </c>
    </row>
    <row r="529" spans="1:2">
      <c r="A529" t="s">
        <v>10633</v>
      </c>
      <c r="B529">
        <f>IF(急性期MSW!I33=TRUE,1,0)</f>
        <v>0</v>
      </c>
    </row>
    <row r="530" spans="1:2">
      <c r="A530" t="s">
        <v>10634</v>
      </c>
      <c r="B530">
        <f>IF(急性期MSW!M33=TRUE,1,0)</f>
        <v>0</v>
      </c>
    </row>
    <row r="531" spans="1:2">
      <c r="A531" t="s">
        <v>10635</v>
      </c>
      <c r="B531">
        <f>IF(急性期MSW!Q33=TRUE,1,0)</f>
        <v>0</v>
      </c>
    </row>
    <row r="532" spans="1:2">
      <c r="A532" t="s">
        <v>10636</v>
      </c>
      <c r="B532" t="str">
        <f>IF(急性期MSW!W33="","",急性期MSW!W33)</f>
        <v/>
      </c>
    </row>
    <row r="533" spans="1:2">
      <c r="A533" t="s">
        <v>10637</v>
      </c>
      <c r="B533" t="str">
        <f>IF(急性期MSW!B34="","",急性期MSW!B34)</f>
        <v>在宅主治医</v>
      </c>
    </row>
    <row r="534" spans="1:2">
      <c r="A534" t="s">
        <v>10638</v>
      </c>
      <c r="B534" t="str">
        <f>IF(急性期MSW!H34="","",急性期MSW!H34)</f>
        <v/>
      </c>
    </row>
    <row r="535" spans="1:2">
      <c r="A535" t="s">
        <v>10639</v>
      </c>
      <c r="B535" t="str">
        <f>IF(急性期MSW!S34="","",急性期MSW!S34)</f>
        <v/>
      </c>
    </row>
    <row r="536" spans="1:2">
      <c r="A536" t="s">
        <v>10640</v>
      </c>
      <c r="B536" t="str">
        <f>IF(急性期MSW!Y34="","",急性期MSW!Y34)</f>
        <v/>
      </c>
    </row>
    <row r="537" spans="1:2">
      <c r="A537" t="s">
        <v>10641</v>
      </c>
      <c r="B537" t="str">
        <f>IF(急性期MSW!AE34="","",急性期MSW!AE34)</f>
        <v/>
      </c>
    </row>
    <row r="538" spans="1:2">
      <c r="A538" t="s">
        <v>10642</v>
      </c>
      <c r="B538" t="str">
        <f>IF(急性期MSW!B35="","",急性期MSW!B35)</f>
        <v/>
      </c>
    </row>
    <row r="539" spans="1:2">
      <c r="A539" t="s">
        <v>10643</v>
      </c>
      <c r="B539" t="str">
        <f>IF(急性期MSW!H35="","",急性期MSW!H35)</f>
        <v/>
      </c>
    </row>
    <row r="540" spans="1:2">
      <c r="A540" t="s">
        <v>10644</v>
      </c>
      <c r="B540" t="str">
        <f>IF(急性期MSW!S35="","",急性期MSW!S35)</f>
        <v/>
      </c>
    </row>
    <row r="541" spans="1:2">
      <c r="A541" t="s">
        <v>10645</v>
      </c>
      <c r="B541" t="str">
        <f>IF(急性期MSW!Y35="","",急性期MSW!Y35)</f>
        <v/>
      </c>
    </row>
    <row r="542" spans="1:2">
      <c r="A542" t="s">
        <v>10646</v>
      </c>
      <c r="B542" t="str">
        <f>IF(急性期MSW!AE35="","",急性期MSW!AE35)</f>
        <v/>
      </c>
    </row>
    <row r="543" spans="1:2">
      <c r="A543" t="s">
        <v>10647</v>
      </c>
      <c r="B543" t="str">
        <f>IF(急性期MSW!B36="","",急性期MSW!B36)</f>
        <v/>
      </c>
    </row>
    <row r="544" spans="1:2">
      <c r="A544" t="s">
        <v>10648</v>
      </c>
      <c r="B544" t="str">
        <f>IF(急性期MSW!H36="","",急性期MSW!H36)</f>
        <v/>
      </c>
    </row>
    <row r="545" spans="1:2">
      <c r="A545" t="s">
        <v>10649</v>
      </c>
      <c r="B545" t="str">
        <f>IF(急性期MSW!S36="","",急性期MSW!S36)</f>
        <v/>
      </c>
    </row>
    <row r="546" spans="1:2">
      <c r="A546" t="s">
        <v>10650</v>
      </c>
      <c r="B546" t="str">
        <f>IF(急性期MSW!Y36="","",急性期MSW!Y36)</f>
        <v/>
      </c>
    </row>
    <row r="547" spans="1:2">
      <c r="A547" t="s">
        <v>10651</v>
      </c>
      <c r="B547" t="str">
        <f>IF(急性期MSW!AE36="","",急性期MSW!AE36)</f>
        <v/>
      </c>
    </row>
    <row r="548" spans="1:2">
      <c r="A548" t="s">
        <v>10652</v>
      </c>
      <c r="B548">
        <f>IF(急性期MSW!E37=TRUE,1,0)</f>
        <v>0</v>
      </c>
    </row>
    <row r="549" spans="1:2">
      <c r="A549" t="s">
        <v>10653</v>
      </c>
      <c r="B549">
        <f>IF(急性期MSW!I37=TRUE,1,0)</f>
        <v>0</v>
      </c>
    </row>
    <row r="550" spans="1:2">
      <c r="A550" t="s">
        <v>10654</v>
      </c>
      <c r="B550">
        <f>IF(急性期MSW!M37=TRUE,1,0)</f>
        <v>0</v>
      </c>
    </row>
    <row r="551" spans="1:2">
      <c r="A551" t="s">
        <v>10655</v>
      </c>
      <c r="B551">
        <f>IF(急性期MSW!R37=TRUE,1,0)</f>
        <v>0</v>
      </c>
    </row>
    <row r="552" spans="1:2">
      <c r="A552" t="s">
        <v>10656</v>
      </c>
      <c r="B552" t="str">
        <f>IF(急性期MSW!E38="","",急性期MSW!E38)</f>
        <v/>
      </c>
    </row>
    <row r="553" spans="1:2">
      <c r="A553" t="s">
        <v>10657</v>
      </c>
      <c r="B553" t="e">
        <f>IF(#REF!="","",#REF!)</f>
        <v>#REF!</v>
      </c>
    </row>
    <row r="554" spans="1:2">
      <c r="A554" t="s">
        <v>10658</v>
      </c>
      <c r="B554" t="e">
        <f>IF(#REF!="","",#REF!)</f>
        <v>#REF!</v>
      </c>
    </row>
    <row r="555" spans="1:2">
      <c r="A555" t="s">
        <v>10659</v>
      </c>
      <c r="B555" t="e">
        <f>IF(#REF!="","",#REF!)</f>
        <v>#REF!</v>
      </c>
    </row>
    <row r="556" spans="1:2">
      <c r="A556" t="s">
        <v>10660</v>
      </c>
      <c r="B556" t="e">
        <f>IF(#REF!="","",#REF!)</f>
        <v>#REF!</v>
      </c>
    </row>
    <row r="557" spans="1:2">
      <c r="A557" t="s">
        <v>10661</v>
      </c>
      <c r="B557" t="e">
        <f>IF(#REF!="","",#REF!)</f>
        <v>#REF!</v>
      </c>
    </row>
    <row r="558" spans="1:2">
      <c r="A558" t="s">
        <v>10662</v>
      </c>
      <c r="B558" t="e">
        <f>IF(#REF!="","",#REF!)</f>
        <v>#REF!</v>
      </c>
    </row>
    <row r="559" spans="1:2">
      <c r="A559" t="s">
        <v>10663</v>
      </c>
      <c r="B559" t="e">
        <f>IF(#REF!="","",#REF!)</f>
        <v>#REF!</v>
      </c>
    </row>
    <row r="560" spans="1:2">
      <c r="A560" t="s">
        <v>10664</v>
      </c>
      <c r="B560" t="e">
        <f>IF(#REF!="","",#REF!)</f>
        <v>#REF!</v>
      </c>
    </row>
    <row r="561" spans="1:2">
      <c r="A561" t="s">
        <v>10665</v>
      </c>
      <c r="B561" t="e">
        <f>IF(#REF!="","",#REF!)</f>
        <v>#REF!</v>
      </c>
    </row>
    <row r="562" spans="1:2">
      <c r="A562" t="s">
        <v>10666</v>
      </c>
      <c r="B562" t="e">
        <f>IF(#REF!="","",#REF!)</f>
        <v>#REF!</v>
      </c>
    </row>
    <row r="563" spans="1:2">
      <c r="A563" t="s">
        <v>10667</v>
      </c>
      <c r="B563" t="e">
        <f>IF(#REF!="","",#REF!)</f>
        <v>#REF!</v>
      </c>
    </row>
    <row r="564" spans="1:2">
      <c r="A564" t="s">
        <v>10668</v>
      </c>
      <c r="B564" t="e">
        <f>IF(#REF!="","",#REF!)</f>
        <v>#REF!</v>
      </c>
    </row>
    <row r="565" spans="1:2">
      <c r="A565" t="s">
        <v>10669</v>
      </c>
      <c r="B565" t="e">
        <f>IF(#REF!="","",#REF!)</f>
        <v>#REF!</v>
      </c>
    </row>
    <row r="566" spans="1:2">
      <c r="A566" t="s">
        <v>10670</v>
      </c>
      <c r="B566" t="e">
        <f>IF(#REF!="","",#REF!)</f>
        <v>#REF!</v>
      </c>
    </row>
    <row r="567" spans="1:2">
      <c r="A567" t="s">
        <v>10671</v>
      </c>
      <c r="B567" t="e">
        <f>IF(#REF!="","",#REF!)</f>
        <v>#REF!</v>
      </c>
    </row>
    <row r="568" spans="1:2">
      <c r="A568" t="s">
        <v>10672</v>
      </c>
      <c r="B568" t="e">
        <f>IF(#REF!="","",#REF!)</f>
        <v>#REF!</v>
      </c>
    </row>
    <row r="569" spans="1:2">
      <c r="A569" t="s">
        <v>10673</v>
      </c>
      <c r="B569" t="e">
        <f>IF(#REF!="","",#REF!)</f>
        <v>#REF!</v>
      </c>
    </row>
    <row r="570" spans="1:2">
      <c r="A570" t="s">
        <v>10674</v>
      </c>
      <c r="B570" t="e">
        <f>IF(#REF!="","",#REF!)</f>
        <v>#REF!</v>
      </c>
    </row>
    <row r="571" spans="1:2">
      <c r="A571" t="s">
        <v>10675</v>
      </c>
      <c r="B571" t="e">
        <f>IF(#REF!="","",#REF!)</f>
        <v>#REF!</v>
      </c>
    </row>
    <row r="572" spans="1:2">
      <c r="A572" t="s">
        <v>10676</v>
      </c>
      <c r="B572" t="e">
        <f>IF(#REF!="","",#REF!)</f>
        <v>#REF!</v>
      </c>
    </row>
    <row r="573" spans="1:2">
      <c r="A573" t="s">
        <v>10677</v>
      </c>
      <c r="B573" t="e">
        <f>IF(#REF!="","",#REF!)</f>
        <v>#REF!</v>
      </c>
    </row>
    <row r="574" spans="1:2">
      <c r="A574" t="s">
        <v>10678</v>
      </c>
      <c r="B574" t="e">
        <f>IF(#REF!="","",#REF!)</f>
        <v>#REF!</v>
      </c>
    </row>
    <row r="575" spans="1:2">
      <c r="A575" t="s">
        <v>10679</v>
      </c>
      <c r="B575" t="e">
        <f>IF(#REF!="","",#REF!)</f>
        <v>#REF!</v>
      </c>
    </row>
    <row r="576" spans="1:2">
      <c r="A576" t="s">
        <v>10680</v>
      </c>
      <c r="B576" t="e">
        <f>IF(#REF!="","",#REF!)</f>
        <v>#REF!</v>
      </c>
    </row>
    <row r="577" spans="1:2">
      <c r="A577" t="s">
        <v>10681</v>
      </c>
      <c r="B577" t="e">
        <f>IF(#REF!="","",#REF!)</f>
        <v>#REF!</v>
      </c>
    </row>
    <row r="578" spans="1:2">
      <c r="A578" t="s">
        <v>10682</v>
      </c>
      <c r="B578" t="e">
        <f>IF(#REF!="","",#REF!)</f>
        <v>#REF!</v>
      </c>
    </row>
    <row r="579" spans="1:2">
      <c r="A579" t="s">
        <v>10683</v>
      </c>
      <c r="B579" t="e">
        <f>IF(#REF!="","",#REF!)</f>
        <v>#REF!</v>
      </c>
    </row>
    <row r="580" spans="1:2">
      <c r="A580" t="s">
        <v>10684</v>
      </c>
      <c r="B580" t="e">
        <f>IF(#REF!="","",#REF!)</f>
        <v>#REF!</v>
      </c>
    </row>
    <row r="581" spans="1:2">
      <c r="A581" t="s">
        <v>10685</v>
      </c>
      <c r="B581" t="e">
        <f>IF(#REF!="","",#REF!)</f>
        <v>#REF!</v>
      </c>
    </row>
    <row r="582" spans="1:2">
      <c r="A582" t="s">
        <v>10686</v>
      </c>
      <c r="B582" t="e">
        <f>IF(#REF!="","",#REF!)</f>
        <v>#REF!</v>
      </c>
    </row>
    <row r="583" spans="1:2">
      <c r="A583" t="s">
        <v>10687</v>
      </c>
      <c r="B583" t="e">
        <f>IF(#REF!="","",#REF!)</f>
        <v>#REF!</v>
      </c>
    </row>
    <row r="584" spans="1:2">
      <c r="A584" t="s">
        <v>10688</v>
      </c>
      <c r="B584" t="e">
        <f>IF(#REF!="","",#REF!)</f>
        <v>#REF!</v>
      </c>
    </row>
    <row r="585" spans="1:2">
      <c r="A585" t="s">
        <v>10689</v>
      </c>
      <c r="B585" t="e">
        <f>IF(#REF!="","",#REF!)</f>
        <v>#REF!</v>
      </c>
    </row>
    <row r="586" spans="1:2">
      <c r="A586" t="s">
        <v>10690</v>
      </c>
      <c r="B586" t="e">
        <f>IF(#REF!="","",#REF!)</f>
        <v>#REF!</v>
      </c>
    </row>
    <row r="587" spans="1:2">
      <c r="A587" t="s">
        <v>10691</v>
      </c>
      <c r="B587" t="e">
        <f>IF(#REF!="","",#REF!)</f>
        <v>#REF!</v>
      </c>
    </row>
    <row r="588" spans="1:2">
      <c r="A588" t="s">
        <v>10692</v>
      </c>
      <c r="B588" t="e">
        <f>IF(#REF!="","",#REF!)</f>
        <v>#REF!</v>
      </c>
    </row>
    <row r="589" spans="1:2">
      <c r="A589" t="s">
        <v>10693</v>
      </c>
      <c r="B589" t="e">
        <f>IF(#REF!="","",#REF!)</f>
        <v>#REF!</v>
      </c>
    </row>
    <row r="590" spans="1:2">
      <c r="A590" t="s">
        <v>10694</v>
      </c>
      <c r="B590" t="e">
        <f>IF(#REF!="","",#REF!)</f>
        <v>#REF!</v>
      </c>
    </row>
    <row r="591" spans="1:2">
      <c r="A591" t="s">
        <v>10695</v>
      </c>
      <c r="B591" t="e">
        <f>IF(#REF!="","",#REF!)</f>
        <v>#REF!</v>
      </c>
    </row>
    <row r="592" spans="1:2">
      <c r="A592" t="s">
        <v>10696</v>
      </c>
      <c r="B592" t="e">
        <f>IF(#REF!="","",#REF!)</f>
        <v>#REF!</v>
      </c>
    </row>
    <row r="593" spans="1:2">
      <c r="A593" t="s">
        <v>10697</v>
      </c>
      <c r="B593" t="e">
        <f>IF(#REF!="","",#REF!)</f>
        <v>#REF!</v>
      </c>
    </row>
    <row r="594" spans="1:2">
      <c r="A594" t="s">
        <v>10698</v>
      </c>
      <c r="B594" t="e">
        <f>IF(#REF!="","",#REF!)</f>
        <v>#REF!</v>
      </c>
    </row>
    <row r="595" spans="1:2">
      <c r="A595" t="s">
        <v>10699</v>
      </c>
      <c r="B595" t="e">
        <f>IF(#REF!="","",#REF!)</f>
        <v>#REF!</v>
      </c>
    </row>
    <row r="596" spans="1:2">
      <c r="A596" t="s">
        <v>10700</v>
      </c>
      <c r="B596" t="e">
        <f>IF(#REF!="","",#REF!)</f>
        <v>#REF!</v>
      </c>
    </row>
    <row r="597" spans="1:2">
      <c r="A597" t="s">
        <v>10701</v>
      </c>
      <c r="B597" t="e">
        <f>IF(#REF!="","",#REF!)</f>
        <v>#REF!</v>
      </c>
    </row>
    <row r="598" spans="1:2">
      <c r="A598" t="s">
        <v>10702</v>
      </c>
      <c r="B598" t="e">
        <f>IF(#REF!="","",#REF!)</f>
        <v>#REF!</v>
      </c>
    </row>
    <row r="599" spans="1:2">
      <c r="A599" t="s">
        <v>10703</v>
      </c>
      <c r="B599" t="e">
        <f>IF(#REF!="","",#REF!)</f>
        <v>#REF!</v>
      </c>
    </row>
    <row r="600" spans="1:2">
      <c r="A600" t="s">
        <v>10704</v>
      </c>
      <c r="B600" t="e">
        <f>IF(#REF!="","",#REF!)</f>
        <v>#REF!</v>
      </c>
    </row>
    <row r="601" spans="1:2">
      <c r="A601" t="s">
        <v>10705</v>
      </c>
      <c r="B601" t="e">
        <f>IF(#REF!="","",#REF!)</f>
        <v>#REF!</v>
      </c>
    </row>
    <row r="602" spans="1:2">
      <c r="A602" t="s">
        <v>10706</v>
      </c>
      <c r="B602" t="e">
        <f>IF(#REF!="","",#REF!)</f>
        <v>#REF!</v>
      </c>
    </row>
    <row r="603" spans="1:2">
      <c r="A603" t="s">
        <v>10707</v>
      </c>
      <c r="B603" t="e">
        <f>IF(#REF!="","",#REF!)</f>
        <v>#REF!</v>
      </c>
    </row>
    <row r="604" spans="1:2">
      <c r="A604" t="s">
        <v>10708</v>
      </c>
      <c r="B604" t="e">
        <f>IF(#REF!="","",#REF!)</f>
        <v>#REF!</v>
      </c>
    </row>
    <row r="605" spans="1:2">
      <c r="A605" t="s">
        <v>10709</v>
      </c>
      <c r="B605" t="e">
        <f>IF(#REF!="","",#REF!)</f>
        <v>#REF!</v>
      </c>
    </row>
    <row r="606" spans="1:2">
      <c r="A606" t="s">
        <v>10710</v>
      </c>
      <c r="B606" t="e">
        <f>IF(#REF!="","",#REF!)</f>
        <v>#REF!</v>
      </c>
    </row>
    <row r="607" spans="1:2">
      <c r="A607" t="s">
        <v>10711</v>
      </c>
      <c r="B607" s="129" t="e">
        <f>IF(#REF!="","",#REF!&amp;IF(#REF!="","","/"&amp;#REF!&amp;IF(#REF!="","","/"&amp;#REF!)))</f>
        <v>#REF!</v>
      </c>
    </row>
    <row r="608" spans="1:2">
      <c r="A608" t="s">
        <v>10712</v>
      </c>
      <c r="B608" t="e">
        <f>IF(#REF!="","",#REF!)</f>
        <v>#REF!</v>
      </c>
    </row>
    <row r="609" spans="1:2">
      <c r="A609" t="s">
        <v>10713</v>
      </c>
      <c r="B609" s="130" t="e">
        <f>IF(#REF!="","",#REF!&amp;IF(#REF!="","","/"&amp;#REF!&amp;IF(#REF!="","","/"&amp;#REF!)))</f>
        <v>#REF!</v>
      </c>
    </row>
    <row r="610" spans="1:2">
      <c r="A610" t="s">
        <v>10714</v>
      </c>
      <c r="B610" t="e">
        <f>IF(#REF!="","",#REF!)</f>
        <v>#REF!</v>
      </c>
    </row>
    <row r="611" spans="1:2">
      <c r="A611" t="s">
        <v>10715</v>
      </c>
      <c r="B611" s="129" t="e">
        <f>IF(#REF!="","",#REF!&amp;IF(#REF!="","","/"&amp;#REF!&amp;IF(#REF!="","","/"&amp;#REF!)))</f>
        <v>#REF!</v>
      </c>
    </row>
    <row r="612" spans="1:2">
      <c r="A612" t="s">
        <v>10716</v>
      </c>
      <c r="B612" t="e">
        <f>IF(#REF!="","",#REF!)</f>
        <v>#REF!</v>
      </c>
    </row>
    <row r="613" spans="1:2">
      <c r="A613" t="s">
        <v>10717</v>
      </c>
      <c r="B613" t="e">
        <f>IF(#REF!="","",#REF!)</f>
        <v>#REF!</v>
      </c>
    </row>
    <row r="614" spans="1:2">
      <c r="A614" t="s">
        <v>10718</v>
      </c>
      <c r="B614" s="129" t="e">
        <f>IF(#REF!="","",#REF!&amp;IF(#REF!="","","/"&amp;#REF!&amp;IF(#REF!="","","/"&amp;#REF!)))</f>
        <v>#REF!</v>
      </c>
    </row>
    <row r="615" spans="1:2">
      <c r="A615" t="s">
        <v>10719</v>
      </c>
      <c r="B615" t="e">
        <f>IF(#REF!="","",#REF!)</f>
        <v>#REF!</v>
      </c>
    </row>
    <row r="616" spans="1:2">
      <c r="A616" t="s">
        <v>10720</v>
      </c>
      <c r="B616" t="e">
        <f>IF(#REF!="","",#REF!)</f>
        <v>#REF!</v>
      </c>
    </row>
    <row r="617" spans="1:2">
      <c r="A617" t="s">
        <v>10721</v>
      </c>
      <c r="B617" s="129" t="e">
        <f>IF(#REF!="","",#REF!&amp;IF(#REF!="","","/"&amp;#REF!&amp;IF(#REF!="","","/"&amp;#REF!)))</f>
        <v>#REF!</v>
      </c>
    </row>
    <row r="618" spans="1:2">
      <c r="A618" t="s">
        <v>10722</v>
      </c>
      <c r="B618" t="e">
        <f>IF(#REF!="","",#REF!)</f>
        <v>#REF!</v>
      </c>
    </row>
    <row r="619" spans="1:2">
      <c r="A619" t="s">
        <v>10723</v>
      </c>
      <c r="B619" t="e">
        <f>IF(#REF!="","",#REF!)</f>
        <v>#REF!</v>
      </c>
    </row>
    <row r="620" spans="1:2">
      <c r="A620" t="s">
        <v>10724</v>
      </c>
      <c r="B620" t="e">
        <f>IF(#REF!="","",#REF!)</f>
        <v>#REF!</v>
      </c>
    </row>
    <row r="621" spans="1:2">
      <c r="A621" t="s">
        <v>10725</v>
      </c>
      <c r="B621" t="e">
        <f>IF(#REF!=TRUE,1,0)</f>
        <v>#REF!</v>
      </c>
    </row>
    <row r="622" spans="1:2">
      <c r="A622" t="s">
        <v>10726</v>
      </c>
      <c r="B622" t="e">
        <f>IF(#REF!="","",#REF!)</f>
        <v>#REF!</v>
      </c>
    </row>
    <row r="623" spans="1:2">
      <c r="A623" t="s">
        <v>10727</v>
      </c>
      <c r="B623" t="e">
        <f>IF(#REF!=TRUE,1,0)</f>
        <v>#REF!</v>
      </c>
    </row>
    <row r="624" spans="1:2">
      <c r="A624" t="s">
        <v>10728</v>
      </c>
      <c r="B624" t="e">
        <f>IF(#REF!="","",#REF!)</f>
        <v>#REF!</v>
      </c>
    </row>
    <row r="625" spans="1:2">
      <c r="A625" t="s">
        <v>10729</v>
      </c>
      <c r="B625" t="e">
        <f>IF(#REF!=TRUE,1,0)</f>
        <v>#REF!</v>
      </c>
    </row>
    <row r="626" spans="1:2">
      <c r="A626" t="s">
        <v>10730</v>
      </c>
      <c r="B626" t="e">
        <f>IF(#REF!="","",#REF!)</f>
        <v>#REF!</v>
      </c>
    </row>
    <row r="627" spans="1:2">
      <c r="A627" t="s">
        <v>10731</v>
      </c>
      <c r="B627" t="e">
        <f>IF(#REF!=TRUE,1,0)</f>
        <v>#REF!</v>
      </c>
    </row>
    <row r="628" spans="1:2">
      <c r="A628" t="s">
        <v>10732</v>
      </c>
      <c r="B628" t="e">
        <f>IF(#REF!="","",#REF!)</f>
        <v>#REF!</v>
      </c>
    </row>
    <row r="629" spans="1:2">
      <c r="A629" t="s">
        <v>10733</v>
      </c>
      <c r="B629" t="e">
        <f>IF(#REF!="","",#REF!)</f>
        <v>#REF!</v>
      </c>
    </row>
    <row r="630" spans="1:2">
      <c r="A630" t="s">
        <v>10734</v>
      </c>
      <c r="B630" s="129" t="e">
        <f>IF(#REF!="","",#REF!&amp;IF(#REF!="","","/"&amp;#REF!&amp;IF(#REF!="","","/"&amp;#REF!)))</f>
        <v>#REF!</v>
      </c>
    </row>
    <row r="631" spans="1:2">
      <c r="A631" t="s">
        <v>10735</v>
      </c>
      <c r="B631" t="e">
        <f>IF(#REF!="","",#REF!)</f>
        <v>#REF!</v>
      </c>
    </row>
    <row r="632" spans="1:2">
      <c r="A632" t="s">
        <v>10736</v>
      </c>
      <c r="B632" t="e">
        <f>IF(#REF!="","",#REF!)</f>
        <v>#REF!</v>
      </c>
    </row>
    <row r="633" spans="1:2">
      <c r="A633" t="s">
        <v>10175</v>
      </c>
      <c r="B633" s="129" t="str">
        <f>IF(スタッフ用パス!I8="","",スタッフ用パス!I8)</f>
        <v/>
      </c>
    </row>
    <row r="634" spans="1:2">
      <c r="A634" t="s">
        <v>10176</v>
      </c>
      <c r="B634" s="129" t="str">
        <f>IF(スタッフ用パス!S8="","",スタッフ用パス!S8)</f>
        <v/>
      </c>
    </row>
    <row r="635" spans="1:2">
      <c r="A635" t="s">
        <v>10177</v>
      </c>
      <c r="B635">
        <f>IF(スタッフ用パス!G9=TRUE,1,0)</f>
        <v>0</v>
      </c>
    </row>
    <row r="636" spans="1:2">
      <c r="A636" t="s">
        <v>10178</v>
      </c>
      <c r="B636" t="str">
        <f>IF(スタッフ用パス!H10="","",スタッフ用パス!H10)</f>
        <v/>
      </c>
    </row>
    <row r="637" spans="1:2">
      <c r="A637" t="s">
        <v>10179</v>
      </c>
      <c r="B637" s="129" t="str">
        <f>IF(スタッフ用パス!Q11="","",スタッフ用パス!Q11)</f>
        <v/>
      </c>
    </row>
    <row r="638" spans="1:2">
      <c r="A638" t="s">
        <v>10180</v>
      </c>
      <c r="B638">
        <f>IF(スタッフ用パス!G12=TRUE,1,0)</f>
        <v>0</v>
      </c>
    </row>
    <row r="639" spans="1:2">
      <c r="A639" t="s">
        <v>10181</v>
      </c>
      <c r="B639" t="str">
        <f>IF(スタッフ用パス!H13="","",スタッフ用パス!H13)</f>
        <v/>
      </c>
    </row>
    <row r="640" spans="1:2">
      <c r="A640" t="s">
        <v>10182</v>
      </c>
      <c r="B640" s="129" t="str">
        <f>IF(スタッフ用パス!Q14="","",スタッフ用パス!Q14)</f>
        <v/>
      </c>
    </row>
    <row r="641" spans="1:2">
      <c r="A641" t="s">
        <v>10183</v>
      </c>
      <c r="B641">
        <f>IF(スタッフ用パス!G15=TRUE,1,0)</f>
        <v>0</v>
      </c>
    </row>
    <row r="642" spans="1:2">
      <c r="A642" t="s">
        <v>10184</v>
      </c>
      <c r="B642" t="str">
        <f>IF(スタッフ用パス!H16="","",スタッフ用パス!H16)</f>
        <v/>
      </c>
    </row>
    <row r="643" spans="1:2">
      <c r="A643" t="s">
        <v>10185</v>
      </c>
      <c r="B643" s="130" t="str">
        <f>IF(スタッフ用パス!Q17="","",スタッフ用パス!Q17)</f>
        <v/>
      </c>
    </row>
    <row r="644" spans="1:2">
      <c r="A644" t="s">
        <v>10186</v>
      </c>
      <c r="B644">
        <f>IF(スタッフ用パス!G18=TRUE,1,0)</f>
        <v>0</v>
      </c>
    </row>
    <row r="645" spans="1:2">
      <c r="A645" t="s">
        <v>10187</v>
      </c>
      <c r="B645" t="str">
        <f>IF(スタッフ用パス!H19="","",スタッフ用パス!H19)</f>
        <v/>
      </c>
    </row>
    <row r="646" spans="1:2">
      <c r="A646" t="s">
        <v>10188</v>
      </c>
      <c r="B646" s="129" t="str">
        <f>IF(スタッフ用パス!Q20="","",スタッフ用パス!Q20)</f>
        <v/>
      </c>
    </row>
    <row r="647" spans="1:2">
      <c r="A647" t="s">
        <v>10189</v>
      </c>
      <c r="B647">
        <f>IF(スタッフ用パス!G21=TRUE,1,0)</f>
        <v>0</v>
      </c>
    </row>
    <row r="648" spans="1:2">
      <c r="A648" t="s">
        <v>10190</v>
      </c>
      <c r="B648" t="str">
        <f>IF(スタッフ用パス!H22="","",スタッフ用パス!H22)</f>
        <v/>
      </c>
    </row>
    <row r="649" spans="1:2">
      <c r="A649" t="s">
        <v>10191</v>
      </c>
      <c r="B649" s="129" t="str">
        <f>IF(スタッフ用パス!Q23="","",スタッフ用パス!Q23)</f>
        <v/>
      </c>
    </row>
    <row r="650" spans="1:2">
      <c r="A650" t="s">
        <v>10192</v>
      </c>
      <c r="B650">
        <f>IF(スタッフ用パス!G24=TRUE,1,0)</f>
        <v>0</v>
      </c>
    </row>
    <row r="651" spans="1:2">
      <c r="A651" t="s">
        <v>10193</v>
      </c>
      <c r="B651" t="str">
        <f>IF(スタッフ用パス!H25="","",スタッフ用パス!H25)</f>
        <v/>
      </c>
    </row>
    <row r="652" spans="1:2">
      <c r="A652" t="s">
        <v>10194</v>
      </c>
      <c r="B652" s="129" t="str">
        <f>IF(スタッフ用パス!Q26="","",スタッフ用パス!Q26)</f>
        <v/>
      </c>
    </row>
    <row r="653" spans="1:2">
      <c r="A653" t="s">
        <v>10195</v>
      </c>
      <c r="B653">
        <f>IF(スタッフ用パス!G28=TRUE,1,0)</f>
        <v>0</v>
      </c>
    </row>
    <row r="654" spans="1:2">
      <c r="A654" t="s">
        <v>10196</v>
      </c>
      <c r="B654" t="str">
        <f>IF(スタッフ用パス!H29="","",スタッフ用パス!H29)</f>
        <v/>
      </c>
    </row>
    <row r="655" spans="1:2">
      <c r="A655" t="s">
        <v>10197</v>
      </c>
      <c r="B655" s="131" t="str">
        <f>IF(スタッフ用パス!Q30="","",スタッフ用パス!Q30)</f>
        <v/>
      </c>
    </row>
    <row r="656" spans="1:2">
      <c r="A656" t="s">
        <v>10198</v>
      </c>
      <c r="B656">
        <f>IF(スタッフ用パス!G31=TRUE,1,0)</f>
        <v>0</v>
      </c>
    </row>
    <row r="657" spans="1:2">
      <c r="A657" t="s">
        <v>10199</v>
      </c>
      <c r="B657" t="str">
        <f>IF(スタッフ用パス!H32="","",スタッフ用パス!H32)</f>
        <v/>
      </c>
    </row>
    <row r="658" spans="1:2">
      <c r="A658" t="s">
        <v>10200</v>
      </c>
      <c r="B658" s="131" t="str">
        <f>IF(スタッフ用パス!Q33="","",スタッフ用パス!Q33)</f>
        <v/>
      </c>
    </row>
    <row r="659" spans="1:2">
      <c r="A659" t="s">
        <v>10201</v>
      </c>
      <c r="B659" t="str">
        <f>IF(スタッフ用パス!H34="","",スタッフ用パス!H34)</f>
        <v/>
      </c>
    </row>
    <row r="660" spans="1:2">
      <c r="A660" t="s">
        <v>10202</v>
      </c>
      <c r="B660">
        <f>IF(スタッフ用パス!G34=TRUE,1,0)</f>
        <v>0</v>
      </c>
    </row>
    <row r="661" spans="1:2">
      <c r="A661" t="s">
        <v>10203</v>
      </c>
      <c r="B661" t="str">
        <f>IF(スタッフ用パス!H35="","",スタッフ用パス!H35)</f>
        <v/>
      </c>
    </row>
    <row r="662" spans="1:2">
      <c r="A662" t="s">
        <v>10204</v>
      </c>
      <c r="B662" s="131" t="str">
        <f>IF(スタッフ用パス!Q36="","",スタッフ用パス!Q36)</f>
        <v/>
      </c>
    </row>
    <row r="663" spans="1:2">
      <c r="A663" t="s">
        <v>10205</v>
      </c>
      <c r="B663" t="str">
        <f>IF(スタッフ用パス!G37="","",スタッフ用パス!G37)</f>
        <v/>
      </c>
    </row>
    <row r="664" spans="1:2">
      <c r="A664" t="s">
        <v>10206</v>
      </c>
      <c r="B664" t="str">
        <f>IF(スタッフ用パス!J37="","",スタッフ用パス!J37)</f>
        <v/>
      </c>
    </row>
    <row r="665" spans="1:2">
      <c r="A665" t="s">
        <v>10207</v>
      </c>
      <c r="B665" t="str">
        <f>IF(スタッフ用パス!X37="","",スタッフ用パス!X37)</f>
        <v/>
      </c>
    </row>
    <row r="666" spans="1:2">
      <c r="A666" t="s">
        <v>10208</v>
      </c>
      <c r="B666" t="str">
        <f>IF(スタッフ用パス!G38="","",スタッフ用パス!G38)</f>
        <v/>
      </c>
    </row>
    <row r="667" spans="1:2">
      <c r="A667" t="s">
        <v>10209</v>
      </c>
      <c r="B667" t="str">
        <f>IF(スタッフ用パス!J38="","",スタッフ用パス!J38)</f>
        <v/>
      </c>
    </row>
    <row r="668" spans="1:2">
      <c r="A668" t="s">
        <v>10210</v>
      </c>
      <c r="B668" t="str">
        <f>IF(スタッフ用パス!X38="","",スタッフ用パス!X38)</f>
        <v/>
      </c>
    </row>
    <row r="669" spans="1:2">
      <c r="A669" t="s">
        <v>10211</v>
      </c>
      <c r="B669" t="str">
        <f>IF(スタッフ用パス!G39="","",スタッフ用パス!G39)</f>
        <v/>
      </c>
    </row>
    <row r="670" spans="1:2">
      <c r="A670" t="s">
        <v>10212</v>
      </c>
      <c r="B670" t="str">
        <f>IF(スタッフ用パス!J39="","",スタッフ用パス!J39)</f>
        <v/>
      </c>
    </row>
    <row r="671" spans="1:2">
      <c r="A671" t="s">
        <v>10213</v>
      </c>
      <c r="B671" t="str">
        <f>IF(スタッフ用パス!X39="","",スタッフ用パス!X39)</f>
        <v/>
      </c>
    </row>
    <row r="672" spans="1:2">
      <c r="A672" t="s">
        <v>10214</v>
      </c>
      <c r="B672" t="str">
        <f>IF(スタッフ用パス!G40="","",スタッフ用パス!G40)</f>
        <v/>
      </c>
    </row>
    <row r="673" spans="1:2">
      <c r="A673" t="s">
        <v>10215</v>
      </c>
      <c r="B673" t="str">
        <f>IF(スタッフ用パス!J40="","",スタッフ用パス!J40)</f>
        <v/>
      </c>
    </row>
    <row r="674" spans="1:2">
      <c r="A674" t="s">
        <v>10216</v>
      </c>
      <c r="B674" t="str">
        <f>IF(スタッフ用パス!X40="","",スタッフ用パス!X40)</f>
        <v/>
      </c>
    </row>
    <row r="675" spans="1:2">
      <c r="A675" t="s">
        <v>10217</v>
      </c>
      <c r="B675" t="str">
        <f>IF(スタッフ用パス!G41="","",スタッフ用パス!G41)</f>
        <v/>
      </c>
    </row>
    <row r="676" spans="1:2">
      <c r="A676" t="s">
        <v>10218</v>
      </c>
      <c r="B676" t="str">
        <f>IF(スタッフ用パス!J41="","",スタッフ用パス!J41)</f>
        <v/>
      </c>
    </row>
    <row r="677" spans="1:2">
      <c r="A677" t="s">
        <v>10219</v>
      </c>
      <c r="B677" t="str">
        <f>IF(スタッフ用パス!X41="","",スタッフ用パス!X41)</f>
        <v/>
      </c>
    </row>
    <row r="678" spans="1:2">
      <c r="A678" t="s">
        <v>10220</v>
      </c>
      <c r="B678" t="str">
        <f>IF(スタッフ用パス!G42="","",スタッフ用パス!G42)</f>
        <v/>
      </c>
    </row>
    <row r="679" spans="1:2">
      <c r="A679" t="s">
        <v>10221</v>
      </c>
      <c r="B679" t="str">
        <f>IF(スタッフ用パス!J42="","",スタッフ用パス!J42)</f>
        <v/>
      </c>
    </row>
    <row r="680" spans="1:2">
      <c r="A680" t="s">
        <v>10222</v>
      </c>
      <c r="B680" t="str">
        <f>IF(スタッフ用パス!X42="","",スタッフ用パス!X42)</f>
        <v/>
      </c>
    </row>
    <row r="681" spans="1:2">
      <c r="A681" t="s">
        <v>10223</v>
      </c>
      <c r="B681" t="str">
        <f>IF(スタッフ用パス!G43="","",スタッフ用パス!G43)</f>
        <v/>
      </c>
    </row>
    <row r="682" spans="1:2">
      <c r="A682" t="s">
        <v>10224</v>
      </c>
      <c r="B682" t="str">
        <f>IF(スタッフ用パス!J43="","",スタッフ用パス!J43)</f>
        <v/>
      </c>
    </row>
    <row r="683" spans="1:2">
      <c r="A683" t="s">
        <v>10225</v>
      </c>
      <c r="B683" t="str">
        <f>IF(スタッフ用パス!X43="","",スタッフ用パス!X43)</f>
        <v/>
      </c>
    </row>
    <row r="684" spans="1:2">
      <c r="A684" t="s">
        <v>10226</v>
      </c>
      <c r="B684" s="129" t="str">
        <f>IF(スタッフ用パス!AC8="","",スタッフ用パス!AC8)</f>
        <v/>
      </c>
    </row>
    <row r="685" spans="1:2">
      <c r="A685" t="s">
        <v>10227</v>
      </c>
      <c r="B685" s="129" t="str">
        <f>IF(スタッフ用パス!AM8="","",スタッフ用パス!AM8)</f>
        <v/>
      </c>
    </row>
    <row r="686" spans="1:2">
      <c r="A686" t="s">
        <v>10228</v>
      </c>
      <c r="B686">
        <f>IF(スタッフ用パス!AA9=TRUE,1,0)</f>
        <v>0</v>
      </c>
    </row>
    <row r="687" spans="1:2">
      <c r="A687" t="s">
        <v>10229</v>
      </c>
      <c r="B687" t="str">
        <f>IF(スタッフ用パス!AB10="","",スタッフ用パス!AB10)</f>
        <v/>
      </c>
    </row>
    <row r="688" spans="1:2">
      <c r="A688" t="s">
        <v>10230</v>
      </c>
      <c r="B688" s="129" t="str">
        <f>IF(スタッフ用パス!AK11="","",スタッフ用パス!AK11)</f>
        <v/>
      </c>
    </row>
    <row r="689" spans="1:2">
      <c r="A689" t="s">
        <v>10231</v>
      </c>
      <c r="B689">
        <f>IF(スタッフ用パス!AA12=TRUE,1,0)</f>
        <v>0</v>
      </c>
    </row>
    <row r="690" spans="1:2">
      <c r="A690" t="s">
        <v>10232</v>
      </c>
      <c r="B690" t="str">
        <f>IF(スタッフ用パス!AB13="","",スタッフ用パス!AB13)</f>
        <v/>
      </c>
    </row>
    <row r="691" spans="1:2">
      <c r="A691" t="s">
        <v>10233</v>
      </c>
      <c r="B691" s="129" t="str">
        <f>IF(スタッフ用パス!AK14="","",スタッフ用パス!AK14)</f>
        <v/>
      </c>
    </row>
    <row r="692" spans="1:2">
      <c r="A692" t="s">
        <v>10234</v>
      </c>
      <c r="B692">
        <f>IF(スタッフ用パス!AA15=TRUE,1,0)</f>
        <v>0</v>
      </c>
    </row>
    <row r="693" spans="1:2">
      <c r="A693" t="s">
        <v>10235</v>
      </c>
      <c r="B693" t="str">
        <f>IF(スタッフ用パス!AB16="","",スタッフ用パス!AB16)</f>
        <v/>
      </c>
    </row>
    <row r="694" spans="1:2">
      <c r="A694" t="s">
        <v>10236</v>
      </c>
      <c r="B694" s="129" t="str">
        <f>IF(スタッフ用パス!AK17="","",スタッフ用パス!AK17)</f>
        <v/>
      </c>
    </row>
    <row r="695" spans="1:2">
      <c r="A695" t="s">
        <v>10237</v>
      </c>
      <c r="B695">
        <f>IF(スタッフ用パス!AA18=TRUE,1,0)</f>
        <v>0</v>
      </c>
    </row>
    <row r="696" spans="1:2">
      <c r="A696" t="s">
        <v>10238</v>
      </c>
      <c r="B696" t="str">
        <f>IF(スタッフ用パス!AB19="","",スタッフ用パス!AB19)</f>
        <v/>
      </c>
    </row>
    <row r="697" spans="1:2">
      <c r="A697" t="s">
        <v>10239</v>
      </c>
      <c r="B697" s="129" t="str">
        <f>IF(スタッフ用パス!AK20="","",スタッフ用パス!AK20)</f>
        <v/>
      </c>
    </row>
    <row r="698" spans="1:2">
      <c r="A698" t="s">
        <v>10240</v>
      </c>
      <c r="B698">
        <f>IF(スタッフ用パス!AA21=TRUE,1,0)</f>
        <v>0</v>
      </c>
    </row>
    <row r="699" spans="1:2">
      <c r="A699" t="s">
        <v>10241</v>
      </c>
      <c r="B699" t="str">
        <f>IF(スタッフ用パス!AB22="","",スタッフ用パス!AB22)</f>
        <v/>
      </c>
    </row>
    <row r="700" spans="1:2">
      <c r="A700" t="s">
        <v>10242</v>
      </c>
      <c r="B700" s="129" t="str">
        <f>IF(スタッフ用パス!AK23="","",スタッフ用パス!AK23)</f>
        <v/>
      </c>
    </row>
    <row r="701" spans="1:2">
      <c r="A701" t="s">
        <v>10243</v>
      </c>
      <c r="B701">
        <f>IF(スタッフ用パス!AA24=TRUE,1,0)</f>
        <v>0</v>
      </c>
    </row>
    <row r="702" spans="1:2">
      <c r="A702" t="s">
        <v>10244</v>
      </c>
      <c r="B702" t="str">
        <f>IF(スタッフ用パス!AB25="","",スタッフ用パス!AB25)</f>
        <v/>
      </c>
    </row>
    <row r="703" spans="1:2">
      <c r="A703" t="s">
        <v>10245</v>
      </c>
      <c r="B703" s="129" t="str">
        <f>IF(スタッフ用パス!AK26="","",スタッフ用パス!AK26)</f>
        <v/>
      </c>
    </row>
    <row r="704" spans="1:2">
      <c r="A704" t="s">
        <v>10246</v>
      </c>
      <c r="B704">
        <f>IF(スタッフ用パス!AA28=TRUE,1,0)</f>
        <v>0</v>
      </c>
    </row>
    <row r="705" spans="1:2">
      <c r="A705" t="s">
        <v>10247</v>
      </c>
      <c r="B705" t="str">
        <f>IF(スタッフ用パス!AB29="","",スタッフ用パス!AB29)</f>
        <v/>
      </c>
    </row>
    <row r="706" spans="1:2">
      <c r="A706" t="s">
        <v>10248</v>
      </c>
      <c r="B706" s="131" t="str">
        <f>IF(スタッフ用パス!AK30="","",スタッフ用パス!AK30)</f>
        <v/>
      </c>
    </row>
    <row r="707" spans="1:2">
      <c r="A707" t="s">
        <v>10249</v>
      </c>
      <c r="B707">
        <f>IF(スタッフ用パス!AA31=TRUE,1,0)</f>
        <v>0</v>
      </c>
    </row>
    <row r="708" spans="1:2">
      <c r="A708" t="s">
        <v>10250</v>
      </c>
      <c r="B708" t="str">
        <f>IF(スタッフ用パス!AB32="","",スタッフ用パス!AB32)</f>
        <v/>
      </c>
    </row>
    <row r="709" spans="1:2">
      <c r="A709" t="s">
        <v>10251</v>
      </c>
      <c r="B709" s="131" t="str">
        <f>IF(スタッフ用パス!AK33="","",スタッフ用パス!AK33)</f>
        <v/>
      </c>
    </row>
    <row r="710" spans="1:2">
      <c r="A710" t="s">
        <v>10252</v>
      </c>
      <c r="B710" t="str">
        <f>IF(スタッフ用パス!AB34="","",スタッフ用パス!AB34)</f>
        <v/>
      </c>
    </row>
    <row r="711" spans="1:2">
      <c r="A711" t="s">
        <v>10253</v>
      </c>
      <c r="B711">
        <f>IF(スタッフ用パス!AA34=TRUE,1,0)</f>
        <v>0</v>
      </c>
    </row>
    <row r="712" spans="1:2">
      <c r="A712" t="s">
        <v>10254</v>
      </c>
      <c r="B712" t="str">
        <f>IF(スタッフ用パス!AB35="","",スタッフ用パス!AB35)</f>
        <v/>
      </c>
    </row>
    <row r="713" spans="1:2">
      <c r="A713" t="s">
        <v>10255</v>
      </c>
      <c r="B713" s="131" t="str">
        <f>IF(スタッフ用パス!AK36="","",スタッフ用パス!AK36)</f>
        <v/>
      </c>
    </row>
    <row r="714" spans="1:2">
      <c r="A714" t="s">
        <v>10256</v>
      </c>
      <c r="B714" t="str">
        <f>IF(スタッフ用パス!AA37="","",スタッフ用パス!AA37)</f>
        <v/>
      </c>
    </row>
    <row r="715" spans="1:2">
      <c r="A715" t="s">
        <v>10257</v>
      </c>
      <c r="B715" t="str">
        <f>IF(スタッフ用パス!AD37="","",スタッフ用パス!AD37)</f>
        <v/>
      </c>
    </row>
    <row r="716" spans="1:2">
      <c r="A716" t="s">
        <v>10258</v>
      </c>
      <c r="B716" t="str">
        <f>IF(スタッフ用パス!AR37="","",スタッフ用パス!AR37)</f>
        <v/>
      </c>
    </row>
    <row r="717" spans="1:2">
      <c r="A717" t="s">
        <v>10259</v>
      </c>
      <c r="B717" t="str">
        <f>IF(スタッフ用パス!AA38="","",スタッフ用パス!AA38)</f>
        <v/>
      </c>
    </row>
    <row r="718" spans="1:2">
      <c r="A718" t="s">
        <v>10260</v>
      </c>
      <c r="B718" t="str">
        <f>IF(スタッフ用パス!AD38="","",スタッフ用パス!AD38)</f>
        <v/>
      </c>
    </row>
    <row r="719" spans="1:2">
      <c r="A719" t="s">
        <v>10261</v>
      </c>
      <c r="B719" t="str">
        <f>IF(スタッフ用パス!AR38="","",スタッフ用パス!AR38)</f>
        <v/>
      </c>
    </row>
    <row r="720" spans="1:2">
      <c r="A720" t="s">
        <v>10262</v>
      </c>
      <c r="B720" t="str">
        <f>IF(スタッフ用パス!AA39="","",スタッフ用パス!AA39)</f>
        <v/>
      </c>
    </row>
    <row r="721" spans="1:2">
      <c r="A721" t="s">
        <v>10263</v>
      </c>
      <c r="B721" t="str">
        <f>IF(スタッフ用パス!AD39="","",スタッフ用パス!AD39)</f>
        <v/>
      </c>
    </row>
    <row r="722" spans="1:2">
      <c r="A722" t="s">
        <v>10264</v>
      </c>
      <c r="B722" t="str">
        <f>IF(スタッフ用パス!AR39="","",スタッフ用パス!AR39)</f>
        <v/>
      </c>
    </row>
    <row r="723" spans="1:2">
      <c r="A723" t="s">
        <v>10265</v>
      </c>
      <c r="B723" t="str">
        <f>IF(スタッフ用パス!AA40="","",スタッフ用パス!AA40)</f>
        <v/>
      </c>
    </row>
    <row r="724" spans="1:2">
      <c r="A724" t="s">
        <v>10266</v>
      </c>
      <c r="B724" t="str">
        <f>IF(スタッフ用パス!AD40="","",スタッフ用パス!AD40)</f>
        <v/>
      </c>
    </row>
    <row r="725" spans="1:2">
      <c r="A725" t="s">
        <v>10267</v>
      </c>
      <c r="B725" t="str">
        <f>IF(スタッフ用パス!AR40="","",スタッフ用パス!AR40)</f>
        <v/>
      </c>
    </row>
    <row r="726" spans="1:2">
      <c r="A726" t="s">
        <v>10268</v>
      </c>
      <c r="B726" t="str">
        <f>IF(スタッフ用パス!AA41="","",スタッフ用パス!AA41)</f>
        <v/>
      </c>
    </row>
    <row r="727" spans="1:2">
      <c r="A727" t="s">
        <v>10269</v>
      </c>
      <c r="B727" t="str">
        <f>IF(スタッフ用パス!AD41="","",スタッフ用パス!AD41)</f>
        <v/>
      </c>
    </row>
    <row r="728" spans="1:2">
      <c r="A728" t="s">
        <v>10270</v>
      </c>
      <c r="B728" t="str">
        <f>IF(スタッフ用パス!AR41="","",スタッフ用パス!AR41)</f>
        <v/>
      </c>
    </row>
    <row r="729" spans="1:2">
      <c r="A729" t="s">
        <v>10271</v>
      </c>
      <c r="B729" t="str">
        <f>IF(スタッフ用パス!AA42="","",スタッフ用パス!AA42)</f>
        <v/>
      </c>
    </row>
    <row r="730" spans="1:2">
      <c r="A730" t="s">
        <v>10272</v>
      </c>
      <c r="B730" t="str">
        <f>IF(スタッフ用パス!AD42="","",スタッフ用パス!AD42)</f>
        <v/>
      </c>
    </row>
    <row r="731" spans="1:2">
      <c r="A731" t="s">
        <v>10273</v>
      </c>
      <c r="B731" t="str">
        <f>IF(スタッフ用パス!AR42="","",スタッフ用パス!AR42)</f>
        <v/>
      </c>
    </row>
    <row r="732" spans="1:2">
      <c r="A732" t="s">
        <v>10274</v>
      </c>
      <c r="B732" t="str">
        <f>IF(スタッフ用パス!AA43="","",スタッフ用パス!AA43)</f>
        <v/>
      </c>
    </row>
    <row r="733" spans="1:2">
      <c r="A733" t="s">
        <v>10275</v>
      </c>
      <c r="B733" t="str">
        <f>IF(スタッフ用パス!AD43="","",スタッフ用パス!AD43)</f>
        <v/>
      </c>
    </row>
    <row r="734" spans="1:2">
      <c r="A734" t="s">
        <v>10276</v>
      </c>
      <c r="B734" t="str">
        <f>IF(スタッフ用パス!AR43="","",スタッフ用パス!AR43)</f>
        <v/>
      </c>
    </row>
    <row r="735" spans="1:2">
      <c r="A735" t="s">
        <v>10277</v>
      </c>
      <c r="B735" t="str">
        <f>IF(スタッフ用パス!AY8="","",スタッフ用パス!AY8)</f>
        <v/>
      </c>
    </row>
    <row r="736" spans="1:2">
      <c r="A736" t="s">
        <v>10278</v>
      </c>
      <c r="B736" t="str">
        <f>IF(スタッフ用パス!AU9="","",スタッフ用パス!AU9)</f>
        <v/>
      </c>
    </row>
    <row r="737" spans="1:2">
      <c r="A737" t="s">
        <v>10279</v>
      </c>
      <c r="B737" t="str">
        <f>IF(スタッフ用パス!AU12="","",スタッフ用パス!AU12)</f>
        <v/>
      </c>
    </row>
    <row r="738" spans="1:2">
      <c r="A738" t="s">
        <v>10280</v>
      </c>
      <c r="B738" t="str">
        <f>IF(スタッフ用パス!AU15="","",スタッフ用パス!AU15)</f>
        <v/>
      </c>
    </row>
    <row r="739" spans="1:2">
      <c r="A739" t="s">
        <v>10281</v>
      </c>
      <c r="B739" t="str">
        <f>IF(スタッフ用パス!AU18="","",スタッフ用パス!AU18)</f>
        <v/>
      </c>
    </row>
    <row r="740" spans="1:2">
      <c r="A740" t="s">
        <v>10282</v>
      </c>
      <c r="B740" t="str">
        <f>IF(スタッフ用パス!AU21="","",スタッフ用パス!AU21)</f>
        <v/>
      </c>
    </row>
    <row r="741" spans="1:2">
      <c r="A741" t="s">
        <v>10283</v>
      </c>
      <c r="B741" t="str">
        <f>IF(スタッフ用パス!AU24="","",スタッフ用パス!AU24)</f>
        <v/>
      </c>
    </row>
    <row r="742" spans="1:2">
      <c r="A742" t="s">
        <v>10284</v>
      </c>
      <c r="B742" t="str">
        <f>IF(スタッフ用パス!AU28="","",スタッフ用パス!AU28)</f>
        <v/>
      </c>
    </row>
    <row r="743" spans="1:2">
      <c r="A743" t="s">
        <v>10285</v>
      </c>
      <c r="B743" t="str">
        <f>IF(スタッフ用パス!AU31="","",スタッフ用パス!AU31)</f>
        <v/>
      </c>
    </row>
    <row r="744" spans="1:2">
      <c r="A744" t="s">
        <v>10286</v>
      </c>
      <c r="B744" t="str">
        <f>IF(スタッフ用パス!AU34="","",スタッフ用パス!AU34)</f>
        <v/>
      </c>
    </row>
    <row r="745" spans="1:2">
      <c r="A745" t="s">
        <v>10287</v>
      </c>
      <c r="B745" t="str">
        <f>IF(スタッフ用パス!AU37="","",スタッフ用パス!AU37)</f>
        <v/>
      </c>
    </row>
    <row r="746" spans="1:2">
      <c r="A746" t="s">
        <v>10288</v>
      </c>
      <c r="B746" t="str">
        <f>IF(スタッフ用パス!AU38="","",スタッフ用パス!AU38)</f>
        <v/>
      </c>
    </row>
    <row r="747" spans="1:2">
      <c r="A747" t="s">
        <v>10289</v>
      </c>
      <c r="B747" t="str">
        <f>IF(スタッフ用パス!AU39="","",スタッフ用パス!AU39)</f>
        <v/>
      </c>
    </row>
    <row r="748" spans="1:2">
      <c r="A748" t="s">
        <v>10290</v>
      </c>
      <c r="B748" t="str">
        <f>IF(スタッフ用パス!AU40="","",スタッフ用パス!AU40)</f>
        <v/>
      </c>
    </row>
    <row r="749" spans="1:2">
      <c r="A749" t="s">
        <v>10291</v>
      </c>
      <c r="B749" t="str">
        <f>IF(スタッフ用パス!AU41="","",スタッフ用パス!AU41)</f>
        <v/>
      </c>
    </row>
    <row r="750" spans="1:2">
      <c r="A750" t="s">
        <v>10292</v>
      </c>
      <c r="B750" t="str">
        <f>IF(スタッフ用パス!AU42="","",スタッフ用パス!AU42)</f>
        <v/>
      </c>
    </row>
    <row r="751" spans="1:2">
      <c r="A751" t="s">
        <v>10293</v>
      </c>
      <c r="B751" t="str">
        <f>IF(スタッフ用パス!AU43="","",スタッフ用パス!AU43)</f>
        <v/>
      </c>
    </row>
    <row r="752" spans="1:2">
      <c r="A752" t="s">
        <v>10294</v>
      </c>
      <c r="B752" s="129" t="str">
        <f>IF(スタッフ用パス!BG8="","",スタッフ用パス!BG8)</f>
        <v/>
      </c>
    </row>
    <row r="753" spans="1:2">
      <c r="A753" t="s">
        <v>10295</v>
      </c>
      <c r="B753" s="129" t="str">
        <f>IF(スタッフ用パス!BQ8="","",スタッフ用パス!BQ8)</f>
        <v/>
      </c>
    </row>
    <row r="754" spans="1:2">
      <c r="A754" t="s">
        <v>10296</v>
      </c>
      <c r="B754">
        <f>IF(スタッフ用パス!BE9=TRUE,1,0)</f>
        <v>0</v>
      </c>
    </row>
    <row r="755" spans="1:2">
      <c r="A755" t="s">
        <v>10297</v>
      </c>
      <c r="B755" t="str">
        <f>IF(スタッフ用パス!BF10="","",スタッフ用パス!BF10)</f>
        <v/>
      </c>
    </row>
    <row r="756" spans="1:2">
      <c r="A756" t="s">
        <v>10298</v>
      </c>
      <c r="B756" s="129" t="str">
        <f>IF(スタッフ用パス!BO11="","",スタッフ用パス!BO11)</f>
        <v/>
      </c>
    </row>
    <row r="757" spans="1:2">
      <c r="A757" t="s">
        <v>10299</v>
      </c>
      <c r="B757">
        <f>IF(スタッフ用パス!BE12=TRUE,1,0)</f>
        <v>0</v>
      </c>
    </row>
    <row r="758" spans="1:2">
      <c r="A758" t="s">
        <v>10300</v>
      </c>
      <c r="B758" t="str">
        <f>IF(スタッフ用パス!BF13="","",スタッフ用パス!BF13)</f>
        <v/>
      </c>
    </row>
    <row r="759" spans="1:2">
      <c r="A759" t="s">
        <v>10301</v>
      </c>
      <c r="B759" s="129" t="str">
        <f>IF(スタッフ用パス!BO14="","",スタッフ用パス!BO14)</f>
        <v/>
      </c>
    </row>
    <row r="760" spans="1:2">
      <c r="A760" t="s">
        <v>10302</v>
      </c>
      <c r="B760">
        <f>IF(スタッフ用パス!BE15=TRUE,1,0)</f>
        <v>0</v>
      </c>
    </row>
    <row r="761" spans="1:2">
      <c r="A761" t="s">
        <v>10303</v>
      </c>
      <c r="B761" t="str">
        <f>IF(スタッフ用パス!BF16="","",スタッフ用パス!BF16)</f>
        <v/>
      </c>
    </row>
    <row r="762" spans="1:2">
      <c r="A762" t="s">
        <v>10304</v>
      </c>
      <c r="B762" s="129" t="str">
        <f>IF(スタッフ用パス!BO17="","",スタッフ用パス!BO17)</f>
        <v/>
      </c>
    </row>
    <row r="763" spans="1:2">
      <c r="A763" t="s">
        <v>10305</v>
      </c>
      <c r="B763">
        <f>IF(スタッフ用パス!BE18=TRUE,1,0)</f>
        <v>0</v>
      </c>
    </row>
    <row r="764" spans="1:2">
      <c r="A764" t="s">
        <v>10306</v>
      </c>
      <c r="B764" t="str">
        <f>IF(スタッフ用パス!BF19="","",スタッフ用パス!BF19)</f>
        <v/>
      </c>
    </row>
    <row r="765" spans="1:2">
      <c r="A765" t="s">
        <v>10307</v>
      </c>
      <c r="B765" s="129" t="str">
        <f>IF(スタッフ用パス!BO20="","",スタッフ用パス!BO20)</f>
        <v/>
      </c>
    </row>
    <row r="766" spans="1:2">
      <c r="A766" t="s">
        <v>10308</v>
      </c>
      <c r="B766">
        <f>IF(スタッフ用パス!BE21=TRUE,1,0)</f>
        <v>0</v>
      </c>
    </row>
    <row r="767" spans="1:2">
      <c r="A767" t="s">
        <v>10309</v>
      </c>
      <c r="B767" t="str">
        <f>IF(スタッフ用パス!BF22="","",スタッフ用パス!BF22)</f>
        <v/>
      </c>
    </row>
    <row r="768" spans="1:2">
      <c r="A768" t="s">
        <v>10310</v>
      </c>
      <c r="B768" s="129" t="str">
        <f>IF(スタッフ用パス!BO23="","",スタッフ用パス!BO23)</f>
        <v/>
      </c>
    </row>
    <row r="769" spans="1:2">
      <c r="A769" t="s">
        <v>10311</v>
      </c>
      <c r="B769">
        <f>IF(スタッフ用パス!BE24=TRUE,1,0)</f>
        <v>0</v>
      </c>
    </row>
    <row r="770" spans="1:2">
      <c r="A770" t="s">
        <v>10312</v>
      </c>
      <c r="B770" t="str">
        <f>IF(スタッフ用パス!BF25="","",スタッフ用パス!BF25)</f>
        <v/>
      </c>
    </row>
    <row r="771" spans="1:2">
      <c r="A771" t="s">
        <v>10313</v>
      </c>
      <c r="B771" s="129" t="str">
        <f>IF(スタッフ用パス!BO26="","",スタッフ用パス!BO26)</f>
        <v/>
      </c>
    </row>
    <row r="772" spans="1:2">
      <c r="A772" t="s">
        <v>10314</v>
      </c>
      <c r="B772">
        <f>IF(スタッフ用パス!BE28=TRUE,1,0)</f>
        <v>0</v>
      </c>
    </row>
    <row r="773" spans="1:2">
      <c r="A773" t="s">
        <v>10315</v>
      </c>
      <c r="B773" t="str">
        <f>IF(スタッフ用パス!BF29="","",スタッフ用パス!BF29)</f>
        <v/>
      </c>
    </row>
    <row r="774" spans="1:2">
      <c r="A774" t="s">
        <v>10316</v>
      </c>
      <c r="B774" s="131" t="str">
        <f>IF(スタッフ用パス!BO30="","",スタッフ用パス!BO30)</f>
        <v/>
      </c>
    </row>
    <row r="775" spans="1:2">
      <c r="A775" t="s">
        <v>10317</v>
      </c>
      <c r="B775">
        <f>IF(スタッフ用パス!BE31=TRUE,1,0)</f>
        <v>0</v>
      </c>
    </row>
    <row r="776" spans="1:2">
      <c r="A776" t="s">
        <v>10318</v>
      </c>
      <c r="B776" t="str">
        <f>IF(スタッフ用パス!BF32="","",スタッフ用パス!BF32)</f>
        <v/>
      </c>
    </row>
    <row r="777" spans="1:2">
      <c r="A777" t="s">
        <v>10319</v>
      </c>
      <c r="B777" s="131" t="str">
        <f>IF(スタッフ用パス!BO33="","",スタッフ用パス!BO33)</f>
        <v/>
      </c>
    </row>
    <row r="778" spans="1:2">
      <c r="A778" t="s">
        <v>10320</v>
      </c>
      <c r="B778">
        <f>IF(スタッフ用パス!BE31=TRUE,1,0)</f>
        <v>0</v>
      </c>
    </row>
    <row r="779" spans="1:2">
      <c r="A779" t="s">
        <v>10321</v>
      </c>
      <c r="B779" t="str">
        <f>IF(スタッフ用パス!BF35="","",スタッフ用パス!BF35)</f>
        <v/>
      </c>
    </row>
    <row r="780" spans="1:2">
      <c r="A780" t="s">
        <v>10322</v>
      </c>
      <c r="B780" s="131" t="str">
        <f>IF(スタッフ用パス!BO36="","",スタッフ用パス!BO36)</f>
        <v/>
      </c>
    </row>
    <row r="781" spans="1:2">
      <c r="A781" t="s">
        <v>10323</v>
      </c>
      <c r="B781" t="str">
        <f>IF(スタッフ用パス!BE37="","",スタッフ用パス!BE37)</f>
        <v/>
      </c>
    </row>
    <row r="782" spans="1:2">
      <c r="A782" t="s">
        <v>10324</v>
      </c>
      <c r="B782" t="str">
        <f>IF(スタッフ用パス!BH37="","",スタッフ用パス!BH37)</f>
        <v/>
      </c>
    </row>
    <row r="783" spans="1:2">
      <c r="A783" t="s">
        <v>10325</v>
      </c>
      <c r="B783" t="str">
        <f>IF(スタッフ用パス!BV37="","",スタッフ用パス!BV37)</f>
        <v/>
      </c>
    </row>
    <row r="784" spans="1:2">
      <c r="A784" t="s">
        <v>10326</v>
      </c>
      <c r="B784" t="str">
        <f>IF(スタッフ用パス!BE38="","",スタッフ用パス!BE38)</f>
        <v/>
      </c>
    </row>
    <row r="785" spans="1:2">
      <c r="A785" t="s">
        <v>10327</v>
      </c>
      <c r="B785" t="str">
        <f>IF(スタッフ用パス!BH38="","",スタッフ用パス!BH38)</f>
        <v/>
      </c>
    </row>
    <row r="786" spans="1:2">
      <c r="A786" t="s">
        <v>10328</v>
      </c>
      <c r="B786" t="str">
        <f>IF(スタッフ用パス!BV38="","",スタッフ用パス!BV38)</f>
        <v/>
      </c>
    </row>
    <row r="787" spans="1:2">
      <c r="A787" t="s">
        <v>10329</v>
      </c>
      <c r="B787" t="str">
        <f>IF(スタッフ用パス!BE39="","",スタッフ用パス!BE39)</f>
        <v/>
      </c>
    </row>
    <row r="788" spans="1:2">
      <c r="A788" t="s">
        <v>10330</v>
      </c>
      <c r="B788" t="str">
        <f>IF(スタッフ用パス!BH39="","",スタッフ用パス!BH39)</f>
        <v/>
      </c>
    </row>
    <row r="789" spans="1:2">
      <c r="A789" t="s">
        <v>10331</v>
      </c>
      <c r="B789" t="str">
        <f>IF(スタッフ用パス!BV39="","",スタッフ用パス!BV39)</f>
        <v/>
      </c>
    </row>
    <row r="790" spans="1:2">
      <c r="A790" t="s">
        <v>10332</v>
      </c>
      <c r="B790" t="str">
        <f>IF(スタッフ用パス!BE40="","",スタッフ用パス!BE40)</f>
        <v/>
      </c>
    </row>
    <row r="791" spans="1:2">
      <c r="A791" t="s">
        <v>10333</v>
      </c>
      <c r="B791" t="str">
        <f>IF(スタッフ用パス!BH40="","",スタッフ用パス!BH40)</f>
        <v/>
      </c>
    </row>
    <row r="792" spans="1:2">
      <c r="A792" t="s">
        <v>10334</v>
      </c>
      <c r="B792" t="str">
        <f>IF(スタッフ用パス!BV40="","",スタッフ用パス!BV40)</f>
        <v/>
      </c>
    </row>
    <row r="793" spans="1:2">
      <c r="A793" t="s">
        <v>10335</v>
      </c>
      <c r="B793" t="str">
        <f>IF(スタッフ用パス!BE41="","",スタッフ用パス!BE41)</f>
        <v/>
      </c>
    </row>
    <row r="794" spans="1:2">
      <c r="A794" t="s">
        <v>10336</v>
      </c>
      <c r="B794" t="str">
        <f>IF(スタッフ用パス!BH41="","",スタッフ用パス!BH41)</f>
        <v/>
      </c>
    </row>
    <row r="795" spans="1:2">
      <c r="A795" t="s">
        <v>10337</v>
      </c>
      <c r="B795" t="str">
        <f>IF(スタッフ用パス!BV41="","",スタッフ用パス!BV41)</f>
        <v/>
      </c>
    </row>
    <row r="796" spans="1:2">
      <c r="A796" t="s">
        <v>10338</v>
      </c>
      <c r="B796" t="str">
        <f>IF(スタッフ用パス!BE42="","",スタッフ用パス!BE42)</f>
        <v/>
      </c>
    </row>
    <row r="797" spans="1:2">
      <c r="A797" t="s">
        <v>10339</v>
      </c>
      <c r="B797" t="str">
        <f>IF(スタッフ用パス!BH42="","",スタッフ用パス!BH42)</f>
        <v/>
      </c>
    </row>
    <row r="798" spans="1:2">
      <c r="A798" t="s">
        <v>10340</v>
      </c>
      <c r="B798" t="str">
        <f>IF(スタッフ用パス!BV42="","",スタッフ用パス!BV42)</f>
        <v/>
      </c>
    </row>
    <row r="799" spans="1:2">
      <c r="A799" t="s">
        <v>10341</v>
      </c>
      <c r="B799" t="str">
        <f>IF(スタッフ用パス!BE43="","",スタッフ用パス!BE43)</f>
        <v/>
      </c>
    </row>
    <row r="800" spans="1:2">
      <c r="A800" t="s">
        <v>10342</v>
      </c>
      <c r="B800" t="str">
        <f>IF(スタッフ用パス!BH43="","",スタッフ用パス!BH43)</f>
        <v/>
      </c>
    </row>
    <row r="801" spans="1:2">
      <c r="A801" t="s">
        <v>10343</v>
      </c>
      <c r="B801" t="str">
        <f>IF(スタッフ用パス!BV43="","",スタッフ用パス!BV43)</f>
        <v/>
      </c>
    </row>
    <row r="802" spans="1:2">
      <c r="A802" t="s">
        <v>10344</v>
      </c>
      <c r="B802" s="129" t="str">
        <f>IF(スタッフ用パス!CA8="","",スタッフ用パス!CA8)</f>
        <v/>
      </c>
    </row>
    <row r="803" spans="1:2">
      <c r="A803" t="s">
        <v>10345</v>
      </c>
      <c r="B803" s="129" t="str">
        <f>IF(スタッフ用パス!CK8="","",スタッフ用パス!CK8)</f>
        <v/>
      </c>
    </row>
    <row r="804" spans="1:2">
      <c r="A804" t="s">
        <v>10346</v>
      </c>
      <c r="B804">
        <f>IF(スタッフ用パス!BY9=TRUE,1,0)</f>
        <v>0</v>
      </c>
    </row>
    <row r="805" spans="1:2">
      <c r="A805" t="s">
        <v>10347</v>
      </c>
      <c r="B805" t="str">
        <f>IF(スタッフ用パス!BZ10="","",スタッフ用パス!BZ10)</f>
        <v/>
      </c>
    </row>
    <row r="806" spans="1:2">
      <c r="A806" t="s">
        <v>10348</v>
      </c>
      <c r="B806" s="129" t="str">
        <f>IF(スタッフ用パス!CI11="","",スタッフ用パス!CI11)</f>
        <v/>
      </c>
    </row>
    <row r="807" spans="1:2">
      <c r="A807" t="s">
        <v>10349</v>
      </c>
      <c r="B807">
        <f>IF(スタッフ用パス!BY12=TRUE,1,0)</f>
        <v>0</v>
      </c>
    </row>
    <row r="808" spans="1:2">
      <c r="A808" t="s">
        <v>10350</v>
      </c>
      <c r="B808" t="str">
        <f>IF(スタッフ用パス!BZ13="","",スタッフ用パス!BZ13)</f>
        <v/>
      </c>
    </row>
    <row r="809" spans="1:2">
      <c r="A809" t="s">
        <v>10351</v>
      </c>
      <c r="B809" s="129" t="str">
        <f>IF(スタッフ用パス!CI14="","",スタッフ用パス!CI14)</f>
        <v/>
      </c>
    </row>
    <row r="810" spans="1:2">
      <c r="A810" t="s">
        <v>10352</v>
      </c>
      <c r="B810">
        <f>IF(スタッフ用パス!BY15=TRUE,1,0)</f>
        <v>0</v>
      </c>
    </row>
    <row r="811" spans="1:2">
      <c r="A811" t="s">
        <v>10353</v>
      </c>
      <c r="B811" t="str">
        <f>IF(スタッフ用パス!BZ16="","",スタッフ用パス!BZ16)</f>
        <v/>
      </c>
    </row>
    <row r="812" spans="1:2">
      <c r="A812" t="s">
        <v>10354</v>
      </c>
      <c r="B812" s="129" t="str">
        <f>IF(スタッフ用パス!CI17="","",スタッフ用パス!CI17)</f>
        <v/>
      </c>
    </row>
    <row r="813" spans="1:2">
      <c r="A813" t="s">
        <v>10355</v>
      </c>
      <c r="B813">
        <f>IF(スタッフ用パス!BY18=TRUE,1,0)</f>
        <v>0</v>
      </c>
    </row>
    <row r="814" spans="1:2">
      <c r="A814" t="s">
        <v>10356</v>
      </c>
      <c r="B814" t="str">
        <f>IF(スタッフ用パス!BZ19="","",スタッフ用パス!BZ19)</f>
        <v/>
      </c>
    </row>
    <row r="815" spans="1:2">
      <c r="A815" t="s">
        <v>10357</v>
      </c>
      <c r="B815" s="129" t="str">
        <f>IF(スタッフ用パス!CI20="","",スタッフ用パス!CI20)</f>
        <v/>
      </c>
    </row>
    <row r="816" spans="1:2">
      <c r="A816" t="s">
        <v>10358</v>
      </c>
      <c r="B816">
        <f>IF(スタッフ用パス!BY21=TRUE,1,0)</f>
        <v>0</v>
      </c>
    </row>
    <row r="817" spans="1:2">
      <c r="A817" t="s">
        <v>10359</v>
      </c>
      <c r="B817" t="str">
        <f>IF(スタッフ用パス!BZ22="","",スタッフ用パス!BZ22)</f>
        <v/>
      </c>
    </row>
    <row r="818" spans="1:2">
      <c r="A818" t="s">
        <v>10360</v>
      </c>
      <c r="B818" s="129" t="str">
        <f>IF(スタッフ用パス!CI23="","",スタッフ用パス!CI23)</f>
        <v/>
      </c>
    </row>
    <row r="819" spans="1:2">
      <c r="A819" t="s">
        <v>10361</v>
      </c>
      <c r="B819">
        <f>IF(スタッフ用パス!BY24=TRUE,1,0)</f>
        <v>0</v>
      </c>
    </row>
    <row r="820" spans="1:2">
      <c r="A820" t="s">
        <v>10362</v>
      </c>
      <c r="B820" t="str">
        <f>IF(スタッフ用パス!BZ25="","",スタッフ用パス!BZ25)</f>
        <v/>
      </c>
    </row>
    <row r="821" spans="1:2">
      <c r="A821" t="s">
        <v>10363</v>
      </c>
      <c r="B821" s="129" t="str">
        <f>IF(スタッフ用パス!CI26="","",スタッフ用パス!CI26)</f>
        <v/>
      </c>
    </row>
    <row r="822" spans="1:2">
      <c r="A822" t="s">
        <v>10364</v>
      </c>
      <c r="B822">
        <f>IF(スタッフ用パス!BY28=TRUE,1,0)</f>
        <v>0</v>
      </c>
    </row>
    <row r="823" spans="1:2">
      <c r="A823" t="s">
        <v>10365</v>
      </c>
      <c r="B823" t="str">
        <f>IF(スタッフ用パス!BZ29="","",スタッフ用パス!BZ29)</f>
        <v/>
      </c>
    </row>
    <row r="824" spans="1:2">
      <c r="A824" t="s">
        <v>10366</v>
      </c>
      <c r="B824" s="131" t="str">
        <f>IF(スタッフ用パス!CI30="","",スタッフ用パス!CI30)</f>
        <v/>
      </c>
    </row>
    <row r="825" spans="1:2">
      <c r="A825" t="s">
        <v>10367</v>
      </c>
      <c r="B825">
        <f>IF(スタッフ用パス!BY31=TRUE,1,0)</f>
        <v>0</v>
      </c>
    </row>
    <row r="826" spans="1:2">
      <c r="A826" t="s">
        <v>10368</v>
      </c>
      <c r="B826" t="str">
        <f>IF(スタッフ用パス!BZ32="","",スタッフ用パス!BZ32)</f>
        <v/>
      </c>
    </row>
    <row r="827" spans="1:2">
      <c r="A827" t="s">
        <v>10369</v>
      </c>
      <c r="B827" s="131" t="str">
        <f>IF(スタッフ用パス!CI33="","",スタッフ用パス!CI33)</f>
        <v/>
      </c>
    </row>
    <row r="828" spans="1:2">
      <c r="A828" t="s">
        <v>10370</v>
      </c>
      <c r="B828" t="str">
        <f>IF(スタッフ用パス!BZ34="","",スタッフ用パス!BZ34)</f>
        <v/>
      </c>
    </row>
    <row r="829" spans="1:2">
      <c r="A829" t="s">
        <v>10371</v>
      </c>
      <c r="B829">
        <f>IF(スタッフ用パス!BY34=TRUE,1,0)</f>
        <v>0</v>
      </c>
    </row>
    <row r="830" spans="1:2">
      <c r="A830" t="s">
        <v>10372</v>
      </c>
      <c r="B830" t="str">
        <f>IF(スタッフ用パス!BZ35="","",スタッフ用パス!BZ35)</f>
        <v/>
      </c>
    </row>
    <row r="831" spans="1:2">
      <c r="A831" t="s">
        <v>10373</v>
      </c>
      <c r="B831" s="131" t="str">
        <f>IF(スタッフ用パス!CI36="","",スタッフ用パス!CI36)</f>
        <v/>
      </c>
    </row>
    <row r="832" spans="1:2">
      <c r="A832" t="s">
        <v>10374</v>
      </c>
      <c r="B832" t="str">
        <f>IF(スタッフ用パス!BY37="","",スタッフ用パス!BY37)</f>
        <v/>
      </c>
    </row>
    <row r="833" spans="1:2">
      <c r="A833" t="s">
        <v>10375</v>
      </c>
      <c r="B833" t="str">
        <f>IF(スタッフ用パス!CB37="","",スタッフ用パス!CB37)</f>
        <v/>
      </c>
    </row>
    <row r="834" spans="1:2">
      <c r="A834" t="s">
        <v>10376</v>
      </c>
      <c r="B834" t="str">
        <f>IF(スタッフ用パス!CP37="","",スタッフ用パス!CP37)</f>
        <v/>
      </c>
    </row>
    <row r="835" spans="1:2">
      <c r="A835" t="s">
        <v>10377</v>
      </c>
      <c r="B835" t="str">
        <f>IF(スタッフ用パス!BY38="","",スタッフ用パス!BY38)</f>
        <v/>
      </c>
    </row>
    <row r="836" spans="1:2">
      <c r="A836" t="s">
        <v>10378</v>
      </c>
      <c r="B836" t="str">
        <f>IF(スタッフ用パス!CB38="","",スタッフ用パス!CB38)</f>
        <v/>
      </c>
    </row>
    <row r="837" spans="1:2">
      <c r="A837" t="s">
        <v>10379</v>
      </c>
      <c r="B837" t="str">
        <f>IF(スタッフ用パス!CP38="","",スタッフ用パス!CP38)</f>
        <v/>
      </c>
    </row>
    <row r="838" spans="1:2">
      <c r="A838" t="s">
        <v>10380</v>
      </c>
      <c r="B838" t="str">
        <f>IF(スタッフ用パス!BY39="","",スタッフ用パス!BY39)</f>
        <v/>
      </c>
    </row>
    <row r="839" spans="1:2">
      <c r="A839" t="s">
        <v>10381</v>
      </c>
      <c r="B839" t="str">
        <f>IF(スタッフ用パス!CB39="","",スタッフ用パス!CB39)</f>
        <v/>
      </c>
    </row>
    <row r="840" spans="1:2">
      <c r="A840" t="s">
        <v>10382</v>
      </c>
      <c r="B840" t="str">
        <f>IF(スタッフ用パス!CP39="","",スタッフ用パス!CP39)</f>
        <v/>
      </c>
    </row>
    <row r="841" spans="1:2">
      <c r="A841" t="s">
        <v>10383</v>
      </c>
      <c r="B841" t="str">
        <f>IF(スタッフ用パス!BY40="","",スタッフ用パス!BY40)</f>
        <v/>
      </c>
    </row>
    <row r="842" spans="1:2">
      <c r="A842" t="s">
        <v>10384</v>
      </c>
      <c r="B842" t="str">
        <f>IF(スタッフ用パス!CB40="","",スタッフ用パス!CB40)</f>
        <v/>
      </c>
    </row>
    <row r="843" spans="1:2">
      <c r="A843" t="s">
        <v>10385</v>
      </c>
      <c r="B843" t="str">
        <f>IF(スタッフ用パス!CP40="","",スタッフ用パス!CP40)</f>
        <v/>
      </c>
    </row>
    <row r="844" spans="1:2">
      <c r="A844" t="s">
        <v>10386</v>
      </c>
      <c r="B844" t="str">
        <f>IF(スタッフ用パス!BY41="","",スタッフ用パス!BY41)</f>
        <v/>
      </c>
    </row>
    <row r="845" spans="1:2">
      <c r="A845" t="s">
        <v>10387</v>
      </c>
      <c r="B845" t="str">
        <f>IF(スタッフ用パス!CB41="","",スタッフ用パス!CB41)</f>
        <v/>
      </c>
    </row>
    <row r="846" spans="1:2">
      <c r="A846" t="s">
        <v>10388</v>
      </c>
      <c r="B846" t="str">
        <f>IF(スタッフ用パス!CP41="","",スタッフ用パス!CP41)</f>
        <v/>
      </c>
    </row>
    <row r="847" spans="1:2">
      <c r="A847" t="s">
        <v>10389</v>
      </c>
      <c r="B847" t="str">
        <f>IF(スタッフ用パス!BY42="","",スタッフ用パス!BY42)</f>
        <v/>
      </c>
    </row>
    <row r="848" spans="1:2">
      <c r="A848" t="s">
        <v>10390</v>
      </c>
      <c r="B848" t="str">
        <f>IF(スタッフ用パス!CB42="","",スタッフ用パス!CB42)</f>
        <v/>
      </c>
    </row>
    <row r="849" spans="1:2">
      <c r="A849" t="s">
        <v>10391</v>
      </c>
      <c r="B849" t="str">
        <f>IF(スタッフ用パス!CP42="","",スタッフ用パス!CP42)</f>
        <v/>
      </c>
    </row>
    <row r="850" spans="1:2">
      <c r="A850" t="s">
        <v>10392</v>
      </c>
      <c r="B850" t="str">
        <f>IF(スタッフ用パス!BY43="","",スタッフ用パス!BY43)</f>
        <v/>
      </c>
    </row>
    <row r="851" spans="1:2">
      <c r="A851" t="s">
        <v>10393</v>
      </c>
      <c r="B851" t="str">
        <f>IF(スタッフ用パス!CB43="","",スタッフ用パス!CB43)</f>
        <v/>
      </c>
    </row>
    <row r="852" spans="1:2">
      <c r="A852" t="s">
        <v>10394</v>
      </c>
      <c r="B852" t="str">
        <f>IF(スタッフ用パス!CP43="","",スタッフ用パス!CP43)</f>
        <v/>
      </c>
    </row>
    <row r="853" spans="1:2">
      <c r="A853" t="s">
        <v>10395</v>
      </c>
      <c r="B853" t="str">
        <f>IF(スタッフ用パス!CW8="","",スタッフ用パス!CW8)</f>
        <v/>
      </c>
    </row>
    <row r="854" spans="1:2">
      <c r="A854" t="s">
        <v>10396</v>
      </c>
      <c r="B854" t="str">
        <f>IF(スタッフ用パス!CS9="","",スタッフ用パス!CS9)</f>
        <v/>
      </c>
    </row>
    <row r="855" spans="1:2">
      <c r="A855" t="s">
        <v>10397</v>
      </c>
      <c r="B855" t="str">
        <f>IF(スタッフ用パス!CS12="","",スタッフ用パス!CS12)</f>
        <v/>
      </c>
    </row>
    <row r="856" spans="1:2">
      <c r="A856" t="s">
        <v>10398</v>
      </c>
      <c r="B856" t="str">
        <f>IF(スタッフ用パス!CS15="","",スタッフ用パス!CS15)</f>
        <v/>
      </c>
    </row>
    <row r="857" spans="1:2">
      <c r="A857" t="s">
        <v>10399</v>
      </c>
      <c r="B857" t="str">
        <f>IF(スタッフ用パス!CS18="","",スタッフ用パス!CS18)</f>
        <v/>
      </c>
    </row>
    <row r="858" spans="1:2">
      <c r="A858" t="s">
        <v>10400</v>
      </c>
      <c r="B858" t="str">
        <f>IF(スタッフ用パス!CS21="","",スタッフ用パス!CS21)</f>
        <v/>
      </c>
    </row>
    <row r="859" spans="1:2">
      <c r="A859" t="s">
        <v>10401</v>
      </c>
      <c r="B859" t="str">
        <f>IF(スタッフ用パス!CS24="","",スタッフ用パス!CS24)</f>
        <v/>
      </c>
    </row>
    <row r="860" spans="1:2">
      <c r="A860" t="s">
        <v>10402</v>
      </c>
      <c r="B860" t="str">
        <f>IF(スタッフ用パス!CS28="","",スタッフ用パス!CS28)</f>
        <v/>
      </c>
    </row>
    <row r="861" spans="1:2">
      <c r="A861" t="s">
        <v>10403</v>
      </c>
      <c r="B861" t="str">
        <f>IF(スタッフ用パス!CS31="","",スタッフ用パス!CS31)</f>
        <v/>
      </c>
    </row>
    <row r="862" spans="1:2">
      <c r="A862" t="s">
        <v>10404</v>
      </c>
      <c r="B862" t="str">
        <f>IF(スタッフ用パス!CS34="","",スタッフ用パス!CS34)</f>
        <v/>
      </c>
    </row>
    <row r="863" spans="1:2">
      <c r="A863" t="s">
        <v>10405</v>
      </c>
      <c r="B863" t="str">
        <f>IF(スタッフ用パス!CS37="","",スタッフ用パス!CS37)</f>
        <v/>
      </c>
    </row>
    <row r="864" spans="1:2">
      <c r="A864" t="s">
        <v>10406</v>
      </c>
      <c r="B864" t="str">
        <f>IF(スタッフ用パス!CS38="","",スタッフ用パス!CS38)</f>
        <v/>
      </c>
    </row>
    <row r="865" spans="1:2">
      <c r="A865" t="s">
        <v>10407</v>
      </c>
      <c r="B865" t="str">
        <f>IF(スタッフ用パス!CS39="","",スタッフ用パス!CS39)</f>
        <v/>
      </c>
    </row>
    <row r="866" spans="1:2">
      <c r="A866" t="s">
        <v>10408</v>
      </c>
      <c r="B866" t="str">
        <f>IF(スタッフ用パス!CS40="","",スタッフ用パス!CS40)</f>
        <v/>
      </c>
    </row>
    <row r="867" spans="1:2">
      <c r="A867" t="s">
        <v>10409</v>
      </c>
      <c r="B867" t="str">
        <f>IF(スタッフ用パス!CS41="","",スタッフ用パス!CS41)</f>
        <v/>
      </c>
    </row>
    <row r="868" spans="1:2">
      <c r="A868" t="s">
        <v>10410</v>
      </c>
      <c r="B868" t="str">
        <f>IF(スタッフ用パス!CS42="","",スタッフ用パス!CS42)</f>
        <v/>
      </c>
    </row>
    <row r="869" spans="1:2">
      <c r="A869" t="s">
        <v>10411</v>
      </c>
      <c r="B869" t="str">
        <f>IF(スタッフ用パス!CS43="","",スタッフ用パス!CS43)</f>
        <v/>
      </c>
    </row>
    <row r="870" spans="1:2">
      <c r="A870" t="s">
        <v>10412</v>
      </c>
      <c r="B870" s="129" t="str">
        <f>IF(FIM!R6="","",FIM!R6)</f>
        <v/>
      </c>
    </row>
    <row r="871" spans="1:2">
      <c r="A871" t="s">
        <v>10413</v>
      </c>
      <c r="B871" s="129" t="str">
        <f>IF(長谷川!AA8="","",長谷川!AA8)</f>
        <v/>
      </c>
    </row>
    <row r="872" spans="1:2">
      <c r="A872" t="s">
        <v>10414</v>
      </c>
      <c r="B872" t="str">
        <f>IF(長谷川!AA9="","",長谷川!AA9)</f>
        <v/>
      </c>
    </row>
    <row r="873" spans="1:2">
      <c r="A873" t="s">
        <v>10415</v>
      </c>
      <c r="B873" t="str">
        <f>IF(長谷川!AA10="","",長谷川!AA10)</f>
        <v/>
      </c>
    </row>
    <row r="874" spans="1:2">
      <c r="A874" t="s">
        <v>10416</v>
      </c>
      <c r="B874" t="str">
        <f>IF(長谷川!AA11="","",長谷川!AA11)</f>
        <v/>
      </c>
    </row>
    <row r="875" spans="1:2">
      <c r="A875" t="s">
        <v>10417</v>
      </c>
      <c r="B875" t="str">
        <f>IF(長谷川!AA12="","",長谷川!AA12)</f>
        <v/>
      </c>
    </row>
    <row r="876" spans="1:2">
      <c r="A876" t="s">
        <v>10418</v>
      </c>
      <c r="B876" t="str">
        <f>IF(長谷川!AA13="","",長谷川!AA13)</f>
        <v/>
      </c>
    </row>
    <row r="877" spans="1:2">
      <c r="A877" t="s">
        <v>10419</v>
      </c>
      <c r="B877" t="str">
        <f>IF(長谷川!AA14="","",長谷川!AA14)</f>
        <v/>
      </c>
    </row>
    <row r="878" spans="1:2">
      <c r="A878" t="s">
        <v>10420</v>
      </c>
      <c r="B878" t="str">
        <f>IF(長谷川!AA16="","",長谷川!AA16)</f>
        <v/>
      </c>
    </row>
    <row r="879" spans="1:2">
      <c r="A879" t="s">
        <v>10421</v>
      </c>
      <c r="B879" t="str">
        <f>IF(長谷川!AA18="","",長谷川!AA18)</f>
        <v/>
      </c>
    </row>
    <row r="880" spans="1:2">
      <c r="A880" t="s">
        <v>10422</v>
      </c>
      <c r="B880" t="str">
        <f>IF(長谷川!AA20="","",長谷川!AA20)</f>
        <v/>
      </c>
    </row>
    <row r="881" spans="1:2">
      <c r="A881" t="s">
        <v>10423</v>
      </c>
      <c r="B881" t="str">
        <f>IF(長谷川!AA22="","",長谷川!AA22)</f>
        <v/>
      </c>
    </row>
    <row r="882" spans="1:2">
      <c r="A882" t="s">
        <v>10424</v>
      </c>
      <c r="B882" t="str">
        <f>IF(長谷川!AA24="","",長谷川!AA24)</f>
        <v/>
      </c>
    </row>
    <row r="883" spans="1:2">
      <c r="A883" t="s">
        <v>10425</v>
      </c>
      <c r="B883" t="str">
        <f>IF(長谷川!AA26="","",長谷川!AA26)</f>
        <v/>
      </c>
    </row>
    <row r="884" spans="1:2">
      <c r="A884" t="s">
        <v>10426</v>
      </c>
      <c r="B884" t="str">
        <f>IF(長谷川!AA28="","",長谷川!AA28)</f>
        <v/>
      </c>
    </row>
    <row r="885" spans="1:2">
      <c r="A885" t="s">
        <v>10427</v>
      </c>
      <c r="B885" t="str">
        <f>IF(長谷川!AA30="","",長谷川!AA30)</f>
        <v/>
      </c>
    </row>
    <row r="886" spans="1:2">
      <c r="A886" t="s">
        <v>10428</v>
      </c>
      <c r="B886" t="str">
        <f>IF(長谷川!AA32="","",長谷川!AA32)</f>
        <v/>
      </c>
    </row>
    <row r="887" spans="1:2">
      <c r="A887" t="s">
        <v>10429</v>
      </c>
      <c r="B887" t="str">
        <f>IF(長谷川!AA34="","",長谷川!AA34)</f>
        <v/>
      </c>
    </row>
    <row r="888" spans="1:2">
      <c r="A888" t="s">
        <v>10430</v>
      </c>
      <c r="B888" t="str">
        <f>IF(長谷川!AA36="","",長谷川!AA36)</f>
        <v/>
      </c>
    </row>
    <row r="889" spans="1:2">
      <c r="A889" t="s">
        <v>10431</v>
      </c>
      <c r="B889" t="str">
        <f>IF(長谷川!AA40="","",長谷川!AA40)</f>
        <v/>
      </c>
    </row>
    <row r="890" spans="1:2">
      <c r="A890" t="s">
        <v>10432</v>
      </c>
      <c r="B890">
        <f>IF(長谷川!AA44="","",長谷川!AA44)</f>
        <v>0</v>
      </c>
    </row>
    <row r="891" spans="1:2">
      <c r="A891" t="s">
        <v>11914</v>
      </c>
      <c r="B891">
        <f>IF(急性期医師!T34=TRUE,1,0)</f>
        <v>0</v>
      </c>
    </row>
    <row r="892" spans="1:2">
      <c r="A892" t="s">
        <v>11915</v>
      </c>
      <c r="B892">
        <f>IF(急性期医師!Y34=TRUE,1,0)</f>
        <v>0</v>
      </c>
    </row>
    <row r="893" spans="1:2">
      <c r="A893" s="190" t="s">
        <v>10737</v>
      </c>
      <c r="B893" s="129" t="str">
        <f>IF(回復期医師!E2="","",回復期医師!E2)</f>
        <v/>
      </c>
    </row>
    <row r="894" spans="1:2">
      <c r="A894" s="190" t="s">
        <v>10738</v>
      </c>
      <c r="B894" t="str">
        <f>IF(回復期医師!AB2="","",回復期医師!AB2)</f>
        <v/>
      </c>
    </row>
    <row r="895" spans="1:2">
      <c r="A895" s="190" t="s">
        <v>10739</v>
      </c>
      <c r="B895" t="str">
        <f>IF(回復期医師!E10="","",回復期医師!E10)</f>
        <v/>
      </c>
    </row>
    <row r="896" spans="1:2">
      <c r="A896" s="190" t="s">
        <v>10740</v>
      </c>
      <c r="B896" t="str">
        <f>IF(回復期医師!E11="","",回復期医師!E11)</f>
        <v/>
      </c>
    </row>
    <row r="897" spans="1:2">
      <c r="A897" s="191" t="s">
        <v>10741</v>
      </c>
      <c r="B897" t="str">
        <f>IF(回復期医師!AC11="","",回復期医師!AC11)</f>
        <v/>
      </c>
    </row>
    <row r="898" spans="1:2">
      <c r="A898" s="190" t="s">
        <v>10742</v>
      </c>
      <c r="B898" t="str">
        <f>IF(回復期医師!E13="","",回復期医師!E13)</f>
        <v/>
      </c>
    </row>
    <row r="899" spans="1:2">
      <c r="A899" s="190" t="s">
        <v>10743</v>
      </c>
      <c r="B899">
        <f>IF(回復期医師!J28=TRUE,1,0)</f>
        <v>0</v>
      </c>
    </row>
    <row r="900" spans="1:2">
      <c r="A900" s="190" t="s">
        <v>10744</v>
      </c>
      <c r="B900">
        <f>IF(回復期医師!M28=TRUE,1,0)</f>
        <v>0</v>
      </c>
    </row>
    <row r="901" spans="1:2">
      <c r="A901" s="190" t="s">
        <v>10745</v>
      </c>
      <c r="B901">
        <f>IF(回復期医師!Q28=TRUE,1,0)</f>
        <v>0</v>
      </c>
    </row>
    <row r="902" spans="1:2">
      <c r="A902" s="190" t="s">
        <v>10746</v>
      </c>
      <c r="B902">
        <f>IF(回復期医師!T28=TRUE,1,0)</f>
        <v>0</v>
      </c>
    </row>
    <row r="903" spans="1:2">
      <c r="A903" s="190" t="s">
        <v>10747</v>
      </c>
      <c r="B903">
        <f>IF(回復期医師!X28=TRUE,1,0)</f>
        <v>0</v>
      </c>
    </row>
    <row r="904" spans="1:2">
      <c r="A904" s="190" t="s">
        <v>10748</v>
      </c>
      <c r="B904">
        <f>IF(回復期医師!AB28=TRUE,1,0)</f>
        <v>0</v>
      </c>
    </row>
    <row r="905" spans="1:2">
      <c r="A905" s="190" t="s">
        <v>10749</v>
      </c>
      <c r="B905" t="str">
        <f>IF(回復期医師!AF28="","",回復期医師!AF28)</f>
        <v/>
      </c>
    </row>
    <row r="906" spans="1:2">
      <c r="A906" s="190" t="s">
        <v>10750</v>
      </c>
      <c r="B906">
        <f>IF(回復期医師!E29=TRUE,1,0)</f>
        <v>0</v>
      </c>
    </row>
    <row r="907" spans="1:2">
      <c r="A907" s="190" t="s">
        <v>10751</v>
      </c>
      <c r="B907">
        <f>IF(回復期医師!J29=TRUE,1,0)</f>
        <v>0</v>
      </c>
    </row>
    <row r="908" spans="1:2">
      <c r="A908" s="190" t="s">
        <v>10752</v>
      </c>
      <c r="B908">
        <f>IF(回復期医師!O29=TRUE,1,0)</f>
        <v>0</v>
      </c>
    </row>
    <row r="909" spans="1:2">
      <c r="A909" s="190" t="s">
        <v>10753</v>
      </c>
      <c r="B909">
        <f>IF(回復期医師!T29=TRUE,1,0)</f>
        <v>0</v>
      </c>
    </row>
    <row r="910" spans="1:2">
      <c r="A910" s="190" t="s">
        <v>10754</v>
      </c>
      <c r="B910">
        <f>IF(回復期医師!E30=TRUE,1,0)</f>
        <v>0</v>
      </c>
    </row>
    <row r="911" spans="1:2">
      <c r="A911" s="190" t="s">
        <v>10755</v>
      </c>
      <c r="B911">
        <f>IF(回復期医師!J30=TRUE,1,0)</f>
        <v>0</v>
      </c>
    </row>
    <row r="912" spans="1:2">
      <c r="A912" s="190" t="s">
        <v>10756</v>
      </c>
      <c r="B912">
        <f>IF(回復期医師!O30=TRUE,1,0)</f>
        <v>0</v>
      </c>
    </row>
    <row r="913" spans="1:2">
      <c r="A913" s="190" t="s">
        <v>10757</v>
      </c>
      <c r="B913">
        <f>IF(回復期医師!T30=TRUE,1,0)</f>
        <v>0</v>
      </c>
    </row>
    <row r="914" spans="1:2">
      <c r="A914" s="190" t="s">
        <v>10758</v>
      </c>
      <c r="B914">
        <f>IF(回復期医師!Y30=TRUE,1,0)</f>
        <v>0</v>
      </c>
    </row>
    <row r="915" spans="1:2">
      <c r="A915" s="190" t="s">
        <v>10759</v>
      </c>
      <c r="B915">
        <f>IF(回復期医師!E31=TRUE,1,0)</f>
        <v>0</v>
      </c>
    </row>
    <row r="916" spans="1:2">
      <c r="A916" s="190" t="s">
        <v>10760</v>
      </c>
      <c r="B916">
        <f>IF(回復期医師!J31=TRUE,1,0)</f>
        <v>0</v>
      </c>
    </row>
    <row r="917" spans="1:2">
      <c r="A917" s="190" t="s">
        <v>10761</v>
      </c>
      <c r="B917">
        <f>IF(回復期医師!O31=TRUE,1,0)</f>
        <v>0</v>
      </c>
    </row>
    <row r="918" spans="1:2">
      <c r="A918" s="190" t="s">
        <v>10762</v>
      </c>
      <c r="B918" t="str">
        <f>IF(回復期医師!W31="","",回復期医師!W31)</f>
        <v/>
      </c>
    </row>
    <row r="919" spans="1:2">
      <c r="A919" s="190" t="s">
        <v>10763</v>
      </c>
      <c r="B919">
        <f>IF(回復期医師!I32="","",回復期医師!I32)</f>
        <v>0</v>
      </c>
    </row>
    <row r="920" spans="1:2">
      <c r="A920" s="190" t="s">
        <v>10764</v>
      </c>
      <c r="B920" t="str">
        <f>IF(回復期医師!Q32="","",回復期医師!Q32)</f>
        <v/>
      </c>
    </row>
    <row r="921" spans="1:2">
      <c r="A921" s="190" t="s">
        <v>10765</v>
      </c>
      <c r="B921" t="str">
        <f>IF(回復期医師!I33="","",回復期医師!I33)</f>
        <v/>
      </c>
    </row>
    <row r="922" spans="1:2">
      <c r="A922" s="190" t="s">
        <v>10766</v>
      </c>
      <c r="B922" t="str">
        <f>IF(回復期医師!Q33="","",回復期医師!Q33)</f>
        <v/>
      </c>
    </row>
    <row r="923" spans="1:2">
      <c r="A923" s="190" t="s">
        <v>10767</v>
      </c>
      <c r="B923" t="str">
        <f>IF(回復期医師!G34="","",回復期医師!G34)</f>
        <v/>
      </c>
    </row>
    <row r="924" spans="1:2">
      <c r="A924" s="190" t="s">
        <v>10768</v>
      </c>
      <c r="B924" t="str">
        <f>IF(回復期医師!K34="","",回復期医師!K34)</f>
        <v/>
      </c>
    </row>
    <row r="925" spans="1:2">
      <c r="A925" s="190" t="s">
        <v>10769</v>
      </c>
      <c r="B925" t="str">
        <f>IF(回復期医師!O34="","",回復期医師!O34)</f>
        <v/>
      </c>
    </row>
    <row r="926" spans="1:2">
      <c r="A926" s="190" t="s">
        <v>10770</v>
      </c>
      <c r="B926" t="str">
        <f>IF(回復期医師!T34="","",回復期医師!T34)</f>
        <v/>
      </c>
    </row>
    <row r="927" spans="1:2">
      <c r="A927" s="190" t="s">
        <v>10771</v>
      </c>
      <c r="B927" t="str">
        <f>IF(回復期医師!G35="","",回復期医師!G35)</f>
        <v/>
      </c>
    </row>
    <row r="928" spans="1:2">
      <c r="A928" s="190" t="s">
        <v>10772</v>
      </c>
      <c r="B928" t="str">
        <f>IF(回復期医師!K35="","",回復期医師!K35)</f>
        <v/>
      </c>
    </row>
    <row r="929" spans="1:2">
      <c r="A929" s="190" t="s">
        <v>10773</v>
      </c>
      <c r="B929" t="str">
        <f>IF(回復期医師!O35="","",回復期医師!O35)</f>
        <v/>
      </c>
    </row>
    <row r="930" spans="1:2">
      <c r="A930" s="190" t="s">
        <v>10774</v>
      </c>
      <c r="B930" t="str">
        <f>IF(回復期医師!T35="","",回復期医師!T35)</f>
        <v/>
      </c>
    </row>
    <row r="931" spans="1:2">
      <c r="A931" s="190" t="s">
        <v>10775</v>
      </c>
      <c r="B931" t="str">
        <f>IF(回復期医師!W35="","",回復期医師!W35)</f>
        <v/>
      </c>
    </row>
    <row r="932" spans="1:2">
      <c r="A932" s="190" t="s">
        <v>10776</v>
      </c>
      <c r="B932" t="str">
        <f>IF(回復期医師!G36="","",回復期医師!G36)</f>
        <v/>
      </c>
    </row>
    <row r="933" spans="1:2">
      <c r="A933" s="190" t="s">
        <v>10777</v>
      </c>
      <c r="B933" t="str">
        <f>IF(回復期医師!K36="","",回復期医師!K36)</f>
        <v/>
      </c>
    </row>
    <row r="934" spans="1:2">
      <c r="A934" s="190" t="s">
        <v>10778</v>
      </c>
      <c r="B934" t="str">
        <f>IF(回復期医師!O36="","",回復期医師!O36)</f>
        <v/>
      </c>
    </row>
    <row r="935" spans="1:2">
      <c r="A935" s="190" t="s">
        <v>10779</v>
      </c>
      <c r="B935" t="str">
        <f>IF(回復期医師!G37="","",回復期医師!G37)</f>
        <v/>
      </c>
    </row>
    <row r="936" spans="1:2">
      <c r="A936" s="190" t="s">
        <v>10780</v>
      </c>
      <c r="B936" t="str">
        <f>IF(回復期医師!K37="","",回復期医師!K37)</f>
        <v/>
      </c>
    </row>
    <row r="937" spans="1:2">
      <c r="A937" s="190" t="s">
        <v>10781</v>
      </c>
      <c r="B937" t="str">
        <f>IF(回復期医師!O37="","",回復期医師!O37)</f>
        <v/>
      </c>
    </row>
    <row r="938" spans="1:2">
      <c r="A938" s="190" t="s">
        <v>10782</v>
      </c>
      <c r="B938" t="str">
        <f>IF(回復期医師!Q36="","",回復期医師!Q36)</f>
        <v/>
      </c>
    </row>
    <row r="939" spans="1:2">
      <c r="A939" s="190" t="s">
        <v>10783</v>
      </c>
      <c r="B939" t="str">
        <f>IF(回復期医師!T36="","",回復期医師!T36)</f>
        <v/>
      </c>
    </row>
    <row r="940" spans="1:2">
      <c r="A940" s="190" t="s">
        <v>10784</v>
      </c>
      <c r="B940">
        <f>IF(回復期医師!Q37=TRUE,1,0)</f>
        <v>0</v>
      </c>
    </row>
    <row r="941" spans="1:2">
      <c r="A941" s="190" t="s">
        <v>10785</v>
      </c>
      <c r="B941" t="str">
        <f>IF(回復期医師!AD34="","",回復期医師!AD34)</f>
        <v/>
      </c>
    </row>
    <row r="942" spans="1:2">
      <c r="A942" s="190" t="s">
        <v>10786</v>
      </c>
      <c r="B942" t="str">
        <f>IF(回復期医師!AD35="","",回復期医師!AD35)</f>
        <v/>
      </c>
    </row>
    <row r="943" spans="1:2">
      <c r="A943" s="190" t="s">
        <v>10787</v>
      </c>
      <c r="B943" t="str">
        <f>IF(回復期医師!AD36="","",回復期医師!AD36)</f>
        <v/>
      </c>
    </row>
    <row r="944" spans="1:2">
      <c r="A944" s="190" t="s">
        <v>10788</v>
      </c>
      <c r="B944" t="str">
        <f>IF(回復期医師!AD37="","",回復期医師!AD37)</f>
        <v/>
      </c>
    </row>
    <row r="945" spans="1:2">
      <c r="A945" s="190" t="s">
        <v>10789</v>
      </c>
      <c r="B945" t="str">
        <f>IF(回復期医師!E38="","",回復期医師!E38)</f>
        <v/>
      </c>
    </row>
    <row r="946" spans="1:2">
      <c r="A946" s="190" t="s">
        <v>10790</v>
      </c>
      <c r="B946" t="str">
        <f>IF(回復期医師!E40="","",回復期医師!E40)</f>
        <v/>
      </c>
    </row>
    <row r="947" spans="1:2">
      <c r="A947" s="190" t="s">
        <v>10791</v>
      </c>
      <c r="B947" s="129" t="str">
        <f>IF(回復期薬剤!E2="","",回復期薬剤!E2)</f>
        <v/>
      </c>
    </row>
    <row r="948" spans="1:2">
      <c r="A948" s="190" t="s">
        <v>10792</v>
      </c>
      <c r="B948" t="str">
        <f>IF(回復期薬剤!AB2="","",回復期薬剤!AB2)</f>
        <v/>
      </c>
    </row>
    <row r="949" spans="1:2">
      <c r="A949" s="190" t="s">
        <v>10793</v>
      </c>
      <c r="B949" t="str">
        <f>IF(回復期薬剤!E6="","",回復期薬剤!E6)</f>
        <v/>
      </c>
    </row>
    <row r="950" spans="1:2">
      <c r="A950" s="190" t="s">
        <v>10794</v>
      </c>
      <c r="B950" t="str">
        <f>IF(回復期薬剤!P6="","",回復期薬剤!P6)</f>
        <v/>
      </c>
    </row>
    <row r="951" spans="1:2">
      <c r="A951" s="190" t="s">
        <v>10795</v>
      </c>
      <c r="B951" t="str">
        <f>IF(回復期薬剤!R6="","",回復期薬剤!R6)</f>
        <v/>
      </c>
    </row>
    <row r="952" spans="1:2">
      <c r="A952" s="190" t="s">
        <v>10796</v>
      </c>
      <c r="B952" t="str">
        <f>IF(回復期薬剤!T6="","",回復期薬剤!T6)</f>
        <v/>
      </c>
    </row>
    <row r="953" spans="1:2">
      <c r="A953" s="190" t="s">
        <v>10797</v>
      </c>
      <c r="B953" t="str">
        <f>IF(回復期薬剤!X6="","",回復期薬剤!X6)</f>
        <v/>
      </c>
    </row>
    <row r="954" spans="1:2">
      <c r="A954" s="190" t="s">
        <v>10798</v>
      </c>
      <c r="B954" t="str">
        <f>IF(回復期薬剤!E7="","",回復期薬剤!E7)</f>
        <v/>
      </c>
    </row>
    <row r="955" spans="1:2">
      <c r="A955" s="190" t="s">
        <v>10799</v>
      </c>
      <c r="B955" t="str">
        <f>IF(回復期薬剤!P7="","",回復期薬剤!P7)</f>
        <v/>
      </c>
    </row>
    <row r="956" spans="1:2">
      <c r="A956" s="190" t="s">
        <v>10800</v>
      </c>
      <c r="B956" t="str">
        <f>IF(回復期薬剤!R7="","",回復期薬剤!R7)</f>
        <v/>
      </c>
    </row>
    <row r="957" spans="1:2">
      <c r="A957" s="190" t="s">
        <v>10801</v>
      </c>
      <c r="B957" t="str">
        <f>IF(回復期薬剤!T7="","",回復期薬剤!T7)</f>
        <v/>
      </c>
    </row>
    <row r="958" spans="1:2">
      <c r="A958" s="190" t="s">
        <v>10802</v>
      </c>
      <c r="B958" t="str">
        <f>IF(回復期薬剤!X7="","",回復期薬剤!X7)</f>
        <v/>
      </c>
    </row>
    <row r="959" spans="1:2">
      <c r="A959" s="190" t="s">
        <v>10803</v>
      </c>
      <c r="B959" t="str">
        <f>IF(回復期薬剤!E8="","",回復期薬剤!E8)</f>
        <v/>
      </c>
    </row>
    <row r="960" spans="1:2">
      <c r="A960" s="190" t="s">
        <v>10804</v>
      </c>
      <c r="B960" t="str">
        <f>IF(回復期薬剤!P8="","",回復期薬剤!P8)</f>
        <v/>
      </c>
    </row>
    <row r="961" spans="1:2">
      <c r="A961" s="190" t="s">
        <v>10805</v>
      </c>
      <c r="B961" t="str">
        <f>IF(回復期薬剤!R8="","",回復期薬剤!R8)</f>
        <v/>
      </c>
    </row>
    <row r="962" spans="1:2">
      <c r="A962" s="190" t="s">
        <v>10806</v>
      </c>
      <c r="B962" t="str">
        <f>IF(回復期薬剤!T8="","",回復期薬剤!T8)</f>
        <v/>
      </c>
    </row>
    <row r="963" spans="1:2">
      <c r="A963" s="190" t="s">
        <v>10807</v>
      </c>
      <c r="B963" t="str">
        <f>IF(回復期薬剤!X8="","",回復期薬剤!X8)</f>
        <v/>
      </c>
    </row>
    <row r="964" spans="1:2">
      <c r="A964" s="190" t="s">
        <v>10808</v>
      </c>
      <c r="B964" t="str">
        <f>IF(回復期薬剤!E9="","",回復期薬剤!E9)</f>
        <v/>
      </c>
    </row>
    <row r="965" spans="1:2">
      <c r="A965" s="190" t="s">
        <v>10809</v>
      </c>
      <c r="B965" t="str">
        <f>IF(回復期薬剤!P9="","",回復期薬剤!P9)</f>
        <v/>
      </c>
    </row>
    <row r="966" spans="1:2">
      <c r="A966" s="190" t="s">
        <v>10810</v>
      </c>
      <c r="B966" t="str">
        <f>IF(回復期薬剤!R9="","",回復期薬剤!R9)</f>
        <v/>
      </c>
    </row>
    <row r="967" spans="1:2">
      <c r="A967" s="190" t="s">
        <v>10811</v>
      </c>
      <c r="B967" t="str">
        <f>IF(回復期薬剤!T9="","",回復期薬剤!T9)</f>
        <v/>
      </c>
    </row>
    <row r="968" spans="1:2">
      <c r="A968" s="190" t="s">
        <v>10812</v>
      </c>
      <c r="B968" t="str">
        <f>IF(回復期薬剤!X9="","",回復期薬剤!X9)</f>
        <v/>
      </c>
    </row>
    <row r="969" spans="1:2">
      <c r="A969" s="190" t="s">
        <v>10813</v>
      </c>
      <c r="B969" t="str">
        <f>IF(回復期薬剤!E10="","",回復期薬剤!E10)</f>
        <v/>
      </c>
    </row>
    <row r="970" spans="1:2">
      <c r="A970" s="190" t="s">
        <v>10814</v>
      </c>
      <c r="B970" t="str">
        <f>IF(回復期薬剤!P10="","",回復期薬剤!P10)</f>
        <v/>
      </c>
    </row>
    <row r="971" spans="1:2">
      <c r="A971" s="190" t="s">
        <v>10815</v>
      </c>
      <c r="B971" t="str">
        <f>IF(回復期薬剤!R10="","",回復期薬剤!R10)</f>
        <v/>
      </c>
    </row>
    <row r="972" spans="1:2">
      <c r="A972" s="190" t="s">
        <v>10816</v>
      </c>
      <c r="B972" t="str">
        <f>IF(回復期薬剤!T10="","",回復期薬剤!T10)</f>
        <v/>
      </c>
    </row>
    <row r="973" spans="1:2">
      <c r="A973" s="190" t="s">
        <v>10817</v>
      </c>
      <c r="B973" t="str">
        <f>IF(回復期薬剤!X10="","",回復期薬剤!X10)</f>
        <v/>
      </c>
    </row>
    <row r="974" spans="1:2">
      <c r="A974" s="190" t="s">
        <v>10818</v>
      </c>
      <c r="B974" t="str">
        <f>IF(回復期薬剤!E11="","",回復期薬剤!E11)</f>
        <v/>
      </c>
    </row>
    <row r="975" spans="1:2">
      <c r="A975" s="190" t="s">
        <v>10819</v>
      </c>
      <c r="B975" t="str">
        <f>IF(回復期薬剤!P11="","",回復期薬剤!P11)</f>
        <v/>
      </c>
    </row>
    <row r="976" spans="1:2">
      <c r="A976" s="190" t="s">
        <v>10820</v>
      </c>
      <c r="B976" t="str">
        <f>IF(回復期薬剤!R11="","",回復期薬剤!R11)</f>
        <v/>
      </c>
    </row>
    <row r="977" spans="1:2">
      <c r="A977" s="190" t="s">
        <v>10821</v>
      </c>
      <c r="B977" t="str">
        <f>IF(回復期薬剤!T11="","",回復期薬剤!T11)</f>
        <v/>
      </c>
    </row>
    <row r="978" spans="1:2">
      <c r="A978" s="190" t="s">
        <v>10822</v>
      </c>
      <c r="B978" t="str">
        <f>IF(回復期薬剤!X11="","",回復期薬剤!X11)</f>
        <v/>
      </c>
    </row>
    <row r="979" spans="1:2">
      <c r="A979" s="190" t="s">
        <v>10823</v>
      </c>
      <c r="B979" t="str">
        <f>IF(回復期薬剤!E12="","",回復期薬剤!E12)</f>
        <v/>
      </c>
    </row>
    <row r="980" spans="1:2">
      <c r="A980" s="190" t="s">
        <v>10824</v>
      </c>
      <c r="B980" t="str">
        <f>IF(回復期薬剤!P12="","",回復期薬剤!P12)</f>
        <v/>
      </c>
    </row>
    <row r="981" spans="1:2">
      <c r="A981" s="190" t="s">
        <v>10825</v>
      </c>
      <c r="B981" t="str">
        <f>IF(回復期薬剤!R12="","",回復期薬剤!R12)</f>
        <v/>
      </c>
    </row>
    <row r="982" spans="1:2">
      <c r="A982" s="190" t="s">
        <v>10826</v>
      </c>
      <c r="B982" t="str">
        <f>IF(回復期薬剤!T12="","",回復期薬剤!T12)</f>
        <v/>
      </c>
    </row>
    <row r="983" spans="1:2">
      <c r="A983" s="190" t="s">
        <v>10827</v>
      </c>
      <c r="B983" t="str">
        <f>IF(回復期薬剤!X12="","",回復期薬剤!X12)</f>
        <v/>
      </c>
    </row>
    <row r="984" spans="1:2">
      <c r="A984" s="190" t="s">
        <v>10828</v>
      </c>
      <c r="B984" t="str">
        <f>IF(回復期薬剤!E13="","",回復期薬剤!E13)</f>
        <v/>
      </c>
    </row>
    <row r="985" spans="1:2">
      <c r="A985" s="190" t="s">
        <v>10829</v>
      </c>
      <c r="B985" t="str">
        <f>IF(回復期薬剤!P13="","",回復期薬剤!P13)</f>
        <v/>
      </c>
    </row>
    <row r="986" spans="1:2">
      <c r="A986" s="190" t="s">
        <v>10830</v>
      </c>
      <c r="B986" t="str">
        <f>IF(回復期薬剤!R13="","",回復期薬剤!R13)</f>
        <v/>
      </c>
    </row>
    <row r="987" spans="1:2">
      <c r="A987" s="190" t="s">
        <v>10831</v>
      </c>
      <c r="B987" t="str">
        <f>IF(回復期薬剤!T13="","",回復期薬剤!T13)</f>
        <v/>
      </c>
    </row>
    <row r="988" spans="1:2">
      <c r="A988" s="190" t="s">
        <v>10832</v>
      </c>
      <c r="B988" t="str">
        <f>IF(回復期薬剤!X13="","",回復期薬剤!X13)</f>
        <v/>
      </c>
    </row>
    <row r="989" spans="1:2">
      <c r="A989" s="190" t="s">
        <v>10833</v>
      </c>
      <c r="B989" t="str">
        <f>IF(回復期薬剤!E14="","",回復期薬剤!E14)</f>
        <v/>
      </c>
    </row>
    <row r="990" spans="1:2">
      <c r="A990" s="190" t="s">
        <v>10834</v>
      </c>
      <c r="B990" t="str">
        <f>IF(回復期薬剤!P14="","",回復期薬剤!P14)</f>
        <v/>
      </c>
    </row>
    <row r="991" spans="1:2">
      <c r="A991" s="190" t="s">
        <v>10835</v>
      </c>
      <c r="B991" t="str">
        <f>IF(回復期薬剤!R14="","",回復期薬剤!R14)</f>
        <v/>
      </c>
    </row>
    <row r="992" spans="1:2">
      <c r="A992" s="190" t="s">
        <v>10836</v>
      </c>
      <c r="B992" t="str">
        <f>IF(回復期薬剤!T14="","",回復期薬剤!T14)</f>
        <v/>
      </c>
    </row>
    <row r="993" spans="1:2">
      <c r="A993" s="190" t="s">
        <v>10837</v>
      </c>
      <c r="B993" t="str">
        <f>IF(回復期薬剤!X14="","",回復期薬剤!X14)</f>
        <v/>
      </c>
    </row>
    <row r="994" spans="1:2">
      <c r="A994" s="190" t="s">
        <v>10838</v>
      </c>
      <c r="B994" t="str">
        <f>IF(回復期薬剤!E15="","",回復期薬剤!E15)</f>
        <v/>
      </c>
    </row>
    <row r="995" spans="1:2">
      <c r="A995" s="190" t="s">
        <v>10839</v>
      </c>
      <c r="B995" t="str">
        <f>IF(回復期薬剤!P15="","",回復期薬剤!P15)</f>
        <v/>
      </c>
    </row>
    <row r="996" spans="1:2">
      <c r="A996" s="190" t="s">
        <v>10840</v>
      </c>
      <c r="B996" t="str">
        <f>IF(回復期薬剤!R15="","",回復期薬剤!R15)</f>
        <v/>
      </c>
    </row>
    <row r="997" spans="1:2">
      <c r="A997" s="190" t="s">
        <v>10841</v>
      </c>
      <c r="B997" t="str">
        <f>IF(回復期薬剤!T15="","",回復期薬剤!T15)</f>
        <v/>
      </c>
    </row>
    <row r="998" spans="1:2">
      <c r="A998" s="190" t="s">
        <v>10842</v>
      </c>
      <c r="B998" t="str">
        <f>IF(回復期薬剤!X15="","",回復期薬剤!X15)</f>
        <v/>
      </c>
    </row>
    <row r="999" spans="1:2">
      <c r="A999" s="190" t="s">
        <v>10843</v>
      </c>
      <c r="B999" t="str">
        <f>IF(回復期薬剤!E16="","",回復期薬剤!E16)</f>
        <v/>
      </c>
    </row>
    <row r="1000" spans="1:2">
      <c r="A1000" s="190" t="s">
        <v>10844</v>
      </c>
      <c r="B1000" t="str">
        <f>IF(回復期薬剤!P16="","",回復期薬剤!P16)</f>
        <v/>
      </c>
    </row>
    <row r="1001" spans="1:2">
      <c r="A1001" s="190" t="s">
        <v>10845</v>
      </c>
      <c r="B1001" t="str">
        <f>IF(回復期薬剤!R16="","",回復期薬剤!R16)</f>
        <v/>
      </c>
    </row>
    <row r="1002" spans="1:2">
      <c r="A1002" s="190" t="s">
        <v>10846</v>
      </c>
      <c r="B1002" t="str">
        <f>IF(回復期薬剤!T16="","",回復期薬剤!T16)</f>
        <v/>
      </c>
    </row>
    <row r="1003" spans="1:2">
      <c r="A1003" s="190" t="s">
        <v>10847</v>
      </c>
      <c r="B1003" t="str">
        <f>IF(回復期薬剤!X16="","",回復期薬剤!X16)</f>
        <v/>
      </c>
    </row>
    <row r="1004" spans="1:2">
      <c r="A1004" s="190" t="s">
        <v>10848</v>
      </c>
      <c r="B1004" t="str">
        <f>IF(回復期薬剤!E17="","",回復期薬剤!E17)</f>
        <v/>
      </c>
    </row>
    <row r="1005" spans="1:2">
      <c r="A1005" s="190" t="s">
        <v>10849</v>
      </c>
      <c r="B1005" t="str">
        <f>IF(回復期薬剤!P17="","",回復期薬剤!P17)</f>
        <v/>
      </c>
    </row>
    <row r="1006" spans="1:2">
      <c r="A1006" s="190" t="s">
        <v>10850</v>
      </c>
      <c r="B1006" t="str">
        <f>IF(回復期薬剤!R17="","",回復期薬剤!R17)</f>
        <v/>
      </c>
    </row>
    <row r="1007" spans="1:2">
      <c r="A1007" s="190" t="s">
        <v>10851</v>
      </c>
      <c r="B1007" t="str">
        <f>IF(回復期薬剤!T17="","",回復期薬剤!T17)</f>
        <v/>
      </c>
    </row>
    <row r="1008" spans="1:2">
      <c r="A1008" s="190" t="s">
        <v>10852</v>
      </c>
      <c r="B1008" t="str">
        <f>IF(回復期薬剤!X17="","",回復期薬剤!X17)</f>
        <v/>
      </c>
    </row>
    <row r="1009" spans="1:2">
      <c r="A1009" s="190" t="s">
        <v>10853</v>
      </c>
      <c r="B1009" t="str">
        <f>IF(回復期薬剤!E18="","",回復期薬剤!E18)</f>
        <v/>
      </c>
    </row>
    <row r="1010" spans="1:2">
      <c r="A1010" s="190" t="s">
        <v>10854</v>
      </c>
      <c r="B1010" t="str">
        <f>IF(回復期薬剤!P18="","",回復期薬剤!P18)</f>
        <v/>
      </c>
    </row>
    <row r="1011" spans="1:2">
      <c r="A1011" s="190" t="s">
        <v>10855</v>
      </c>
      <c r="B1011" t="str">
        <f>IF(回復期薬剤!R18="","",回復期薬剤!R18)</f>
        <v/>
      </c>
    </row>
    <row r="1012" spans="1:2">
      <c r="A1012" s="190" t="s">
        <v>10856</v>
      </c>
      <c r="B1012" t="str">
        <f>IF(回復期薬剤!T18="","",回復期薬剤!T18)</f>
        <v/>
      </c>
    </row>
    <row r="1013" spans="1:2">
      <c r="A1013" s="190" t="s">
        <v>10857</v>
      </c>
      <c r="B1013" t="str">
        <f>IF(回復期薬剤!X18="","",回復期薬剤!X18)</f>
        <v/>
      </c>
    </row>
    <row r="1014" spans="1:2">
      <c r="A1014" s="190" t="s">
        <v>10858</v>
      </c>
      <c r="B1014" t="str">
        <f>IF(回復期薬剤!E19="","",回復期薬剤!E19)</f>
        <v/>
      </c>
    </row>
    <row r="1015" spans="1:2">
      <c r="A1015" s="190" t="s">
        <v>10859</v>
      </c>
      <c r="B1015" t="str">
        <f>IF(回復期薬剤!P19="","",回復期薬剤!P19)</f>
        <v/>
      </c>
    </row>
    <row r="1016" spans="1:2">
      <c r="A1016" s="190" t="s">
        <v>10860</v>
      </c>
      <c r="B1016" t="str">
        <f>IF(回復期薬剤!R19="","",回復期薬剤!R19)</f>
        <v/>
      </c>
    </row>
    <row r="1017" spans="1:2">
      <c r="A1017" s="190" t="s">
        <v>10861</v>
      </c>
      <c r="B1017" t="str">
        <f>IF(回復期薬剤!T19="","",回復期薬剤!T19)</f>
        <v/>
      </c>
    </row>
    <row r="1018" spans="1:2">
      <c r="A1018" s="190" t="s">
        <v>10862</v>
      </c>
      <c r="B1018" t="str">
        <f>IF(回復期薬剤!X19="","",回復期薬剤!X19)</f>
        <v/>
      </c>
    </row>
    <row r="1019" spans="1:2">
      <c r="A1019" s="190" t="s">
        <v>10863</v>
      </c>
      <c r="B1019" t="str">
        <f>IF(回復期薬剤!E20="","",回復期薬剤!E20)</f>
        <v/>
      </c>
    </row>
    <row r="1020" spans="1:2">
      <c r="A1020" s="190" t="s">
        <v>10864</v>
      </c>
      <c r="B1020" t="str">
        <f>IF(回復期薬剤!P20="","",回復期薬剤!P20)</f>
        <v/>
      </c>
    </row>
    <row r="1021" spans="1:2">
      <c r="A1021" s="190" t="s">
        <v>10865</v>
      </c>
      <c r="B1021" t="str">
        <f>IF(回復期薬剤!R20="","",回復期薬剤!R20)</f>
        <v/>
      </c>
    </row>
    <row r="1022" spans="1:2">
      <c r="A1022" s="190" t="s">
        <v>10866</v>
      </c>
      <c r="B1022" t="str">
        <f>IF(回復期薬剤!T20="","",回復期薬剤!T20)</f>
        <v/>
      </c>
    </row>
    <row r="1023" spans="1:2">
      <c r="A1023" s="190" t="s">
        <v>10867</v>
      </c>
      <c r="B1023" t="str">
        <f>IF(回復期薬剤!X20="","",回復期薬剤!X20)</f>
        <v/>
      </c>
    </row>
    <row r="1024" spans="1:2">
      <c r="A1024" s="190" t="s">
        <v>10868</v>
      </c>
      <c r="B1024" t="str">
        <f>IF(回復期薬剤!E21="","",回復期薬剤!E21)</f>
        <v/>
      </c>
    </row>
    <row r="1025" spans="1:2">
      <c r="A1025" s="190" t="s">
        <v>10869</v>
      </c>
      <c r="B1025" t="str">
        <f>IF(回復期薬剤!P21="","",回復期薬剤!P21)</f>
        <v/>
      </c>
    </row>
    <row r="1026" spans="1:2">
      <c r="A1026" s="190" t="s">
        <v>10870</v>
      </c>
      <c r="B1026" t="str">
        <f>IF(回復期薬剤!R21="","",回復期薬剤!R21)</f>
        <v/>
      </c>
    </row>
    <row r="1027" spans="1:2">
      <c r="A1027" s="190" t="s">
        <v>10871</v>
      </c>
      <c r="B1027" t="str">
        <f>IF(回復期薬剤!T21="","",回復期薬剤!T21)</f>
        <v/>
      </c>
    </row>
    <row r="1028" spans="1:2">
      <c r="A1028" s="190" t="s">
        <v>10872</v>
      </c>
      <c r="B1028" t="str">
        <f>IF(回復期薬剤!X21="","",回復期薬剤!X21)</f>
        <v/>
      </c>
    </row>
    <row r="1029" spans="1:2">
      <c r="A1029" s="190" t="s">
        <v>10873</v>
      </c>
      <c r="B1029" t="str">
        <f>IF(回復期薬剤!E22="","",回復期薬剤!E22)</f>
        <v/>
      </c>
    </row>
    <row r="1030" spans="1:2">
      <c r="A1030" s="190" t="s">
        <v>10874</v>
      </c>
      <c r="B1030" t="str">
        <f>IF(回復期薬剤!P22="","",回復期薬剤!P22)</f>
        <v/>
      </c>
    </row>
    <row r="1031" spans="1:2">
      <c r="A1031" s="190" t="s">
        <v>10875</v>
      </c>
      <c r="B1031" t="str">
        <f>IF(回復期薬剤!R22="","",回復期薬剤!R22)</f>
        <v/>
      </c>
    </row>
    <row r="1032" spans="1:2">
      <c r="A1032" s="190" t="s">
        <v>10876</v>
      </c>
      <c r="B1032" t="str">
        <f>IF(回復期薬剤!T22="","",回復期薬剤!T22)</f>
        <v/>
      </c>
    </row>
    <row r="1033" spans="1:2">
      <c r="A1033" s="190" t="s">
        <v>10877</v>
      </c>
      <c r="B1033" t="str">
        <f>IF(回復期薬剤!X22="","",回復期薬剤!X22)</f>
        <v/>
      </c>
    </row>
    <row r="1034" spans="1:2">
      <c r="A1034" s="190" t="s">
        <v>10878</v>
      </c>
      <c r="B1034" t="str">
        <f>IF(回復期薬剤!E23="","",回復期薬剤!E23)</f>
        <v/>
      </c>
    </row>
    <row r="1035" spans="1:2">
      <c r="A1035" s="190" t="s">
        <v>10879</v>
      </c>
      <c r="B1035" t="str">
        <f>IF(回復期薬剤!P23="","",回復期薬剤!P23)</f>
        <v/>
      </c>
    </row>
    <row r="1036" spans="1:2">
      <c r="A1036" s="190" t="s">
        <v>10880</v>
      </c>
      <c r="B1036" t="str">
        <f>IF(回復期薬剤!R23="","",回復期薬剤!R23)</f>
        <v/>
      </c>
    </row>
    <row r="1037" spans="1:2">
      <c r="A1037" s="190" t="s">
        <v>10881</v>
      </c>
      <c r="B1037" t="str">
        <f>IF(回復期薬剤!T23="","",回復期薬剤!T23)</f>
        <v/>
      </c>
    </row>
    <row r="1038" spans="1:2">
      <c r="A1038" s="190" t="s">
        <v>10882</v>
      </c>
      <c r="B1038" t="str">
        <f>IF(回復期薬剤!X23="","",回復期薬剤!X23)</f>
        <v/>
      </c>
    </row>
    <row r="1039" spans="1:2">
      <c r="A1039" s="190" t="s">
        <v>10883</v>
      </c>
      <c r="B1039" t="str">
        <f>IF(回復期薬剤!E24="","",回復期薬剤!E24)</f>
        <v/>
      </c>
    </row>
    <row r="1040" spans="1:2">
      <c r="A1040" s="190" t="s">
        <v>10884</v>
      </c>
      <c r="B1040" t="str">
        <f>IF(回復期薬剤!P24="","",回復期薬剤!P24)</f>
        <v/>
      </c>
    </row>
    <row r="1041" spans="1:2">
      <c r="A1041" s="190" t="s">
        <v>10885</v>
      </c>
      <c r="B1041" t="str">
        <f>IF(回復期薬剤!R24="","",回復期薬剤!R24)</f>
        <v/>
      </c>
    </row>
    <row r="1042" spans="1:2">
      <c r="A1042" s="190" t="s">
        <v>10886</v>
      </c>
      <c r="B1042" t="str">
        <f>IF(回復期薬剤!T24="","",回復期薬剤!T24)</f>
        <v/>
      </c>
    </row>
    <row r="1043" spans="1:2">
      <c r="A1043" s="190" t="s">
        <v>10887</v>
      </c>
      <c r="B1043" t="str">
        <f>IF(回復期薬剤!X24="","",回復期薬剤!X24)</f>
        <v/>
      </c>
    </row>
    <row r="1044" spans="1:2">
      <c r="A1044" s="190" t="s">
        <v>10888</v>
      </c>
      <c r="B1044" t="str">
        <f>IF(回復期薬剤!E25="","",回復期薬剤!E25)</f>
        <v/>
      </c>
    </row>
    <row r="1045" spans="1:2">
      <c r="A1045" s="190" t="s">
        <v>10889</v>
      </c>
      <c r="B1045" t="str">
        <f>IF(回復期薬剤!P25="","",回復期薬剤!P25)</f>
        <v/>
      </c>
    </row>
    <row r="1046" spans="1:2">
      <c r="A1046" s="190" t="s">
        <v>10890</v>
      </c>
      <c r="B1046" t="str">
        <f>IF(回復期薬剤!R25="","",回復期薬剤!R25)</f>
        <v/>
      </c>
    </row>
    <row r="1047" spans="1:2">
      <c r="A1047" s="190" t="s">
        <v>10891</v>
      </c>
      <c r="B1047" t="str">
        <f>IF(回復期薬剤!T25="","",回復期薬剤!T25)</f>
        <v/>
      </c>
    </row>
    <row r="1048" spans="1:2">
      <c r="A1048" s="190" t="s">
        <v>10892</v>
      </c>
      <c r="B1048" t="str">
        <f>IF(回復期薬剤!X25="","",回復期薬剤!X25)</f>
        <v/>
      </c>
    </row>
    <row r="1049" spans="1:2">
      <c r="A1049" s="190" t="s">
        <v>10893</v>
      </c>
      <c r="B1049">
        <f>IF(回復期薬剤!C26=TRUE,1,0)</f>
        <v>0</v>
      </c>
    </row>
    <row r="1050" spans="1:2">
      <c r="A1050" s="190" t="s">
        <v>10894</v>
      </c>
      <c r="B1050">
        <f>IF(回復期薬剤!E27="","",回復期薬剤!E27)</f>
        <v>0</v>
      </c>
    </row>
    <row r="1051" spans="1:2">
      <c r="A1051" s="190" t="s">
        <v>10895</v>
      </c>
      <c r="B1051" t="str">
        <f>IF(回復期薬剤!Z27="","",回復期薬剤!Z27)</f>
        <v/>
      </c>
    </row>
    <row r="1052" spans="1:2">
      <c r="A1052" s="190" t="s">
        <v>10896</v>
      </c>
      <c r="B1052">
        <f>IF(回復期薬剤!E28="","",回復期薬剤!E28)</f>
        <v>0</v>
      </c>
    </row>
    <row r="1053" spans="1:2">
      <c r="A1053" s="190" t="s">
        <v>10897</v>
      </c>
      <c r="B1053" t="str">
        <f>IF(回復期薬剤!W28="","",回復期薬剤!W28)</f>
        <v/>
      </c>
    </row>
    <row r="1054" spans="1:2">
      <c r="A1054" s="190" t="s">
        <v>10898</v>
      </c>
      <c r="B1054" t="str">
        <f>IF(回復期薬剤!E29="","",回復期薬剤!E29)</f>
        <v/>
      </c>
    </row>
    <row r="1055" spans="1:2">
      <c r="A1055" s="190" t="s">
        <v>10899</v>
      </c>
      <c r="B1055" t="str">
        <f>IF(回復期薬剤!E31="","",回復期薬剤!E31)</f>
        <v/>
      </c>
    </row>
    <row r="1056" spans="1:2">
      <c r="A1056" s="190" t="s">
        <v>10900</v>
      </c>
      <c r="B1056" t="str">
        <f>IF(回復期薬剤!E34="","",回復期薬剤!E34)</f>
        <v/>
      </c>
    </row>
    <row r="1057" spans="1:2">
      <c r="A1057" s="190" t="s">
        <v>10901</v>
      </c>
      <c r="B1057" s="129" t="str">
        <f>IF(回復期看護師!E2="","",回復期看護師!E2)</f>
        <v/>
      </c>
    </row>
    <row r="1058" spans="1:2">
      <c r="A1058" s="190" t="s">
        <v>10902</v>
      </c>
      <c r="B1058" t="str">
        <f>IF(回復期看護師!AB2="","",回復期看護師!AB2)</f>
        <v/>
      </c>
    </row>
    <row r="1059" spans="1:2">
      <c r="A1059" s="190" t="s">
        <v>10903</v>
      </c>
      <c r="B1059">
        <f>IF(回復期看護師!E5="","",回復期看護師!E5)</f>
        <v>0</v>
      </c>
    </row>
    <row r="1060" spans="1:2">
      <c r="A1060" s="190" t="s">
        <v>10904</v>
      </c>
      <c r="B1060">
        <f>IF(回復期看護師!M5="","",回復期看護師!M5)</f>
        <v>0</v>
      </c>
    </row>
    <row r="1061" spans="1:2">
      <c r="A1061" s="190" t="s">
        <v>10905</v>
      </c>
      <c r="B1061">
        <f>IF(回復期看護師!E6="","",回復期看護師!E6)</f>
        <v>0</v>
      </c>
    </row>
    <row r="1062" spans="1:2">
      <c r="A1062" s="190" t="s">
        <v>10906</v>
      </c>
      <c r="B1062" t="str">
        <f>IF(回復期看護師!I7="","",回復期看護師!I7)</f>
        <v/>
      </c>
    </row>
    <row r="1063" spans="1:2">
      <c r="A1063" s="190" t="s">
        <v>10907</v>
      </c>
      <c r="B1063" t="str">
        <f>IF(回復期看護師!G8="","",回復期看護師!G8)</f>
        <v/>
      </c>
    </row>
    <row r="1064" spans="1:2">
      <c r="A1064" s="190" t="s">
        <v>10908</v>
      </c>
      <c r="B1064" t="str">
        <f>IF(回復期看護師!N8="","",回復期看護師!N8)</f>
        <v/>
      </c>
    </row>
    <row r="1065" spans="1:2">
      <c r="A1065" s="190" t="s">
        <v>10909</v>
      </c>
      <c r="B1065">
        <f>IF(回復期看護師!Y8=TRUE,1,0)</f>
        <v>0</v>
      </c>
    </row>
    <row r="1066" spans="1:2">
      <c r="A1066" s="190" t="s">
        <v>10910</v>
      </c>
      <c r="B1066">
        <f>IF(回復期看護師!E9="","",回復期看護師!E9)</f>
        <v>0</v>
      </c>
    </row>
    <row r="1067" spans="1:2">
      <c r="A1067" s="190" t="s">
        <v>10911</v>
      </c>
      <c r="B1067" s="129" t="str">
        <f>IF(回復期看護師!AD9="","",回復期看護師!AD9)</f>
        <v/>
      </c>
    </row>
    <row r="1068" spans="1:2">
      <c r="A1068" s="190" t="s">
        <v>10912</v>
      </c>
      <c r="B1068">
        <f>IF(回復期看護師!E10="","",回復期看護師!E10)</f>
        <v>0</v>
      </c>
    </row>
    <row r="1069" spans="1:2">
      <c r="A1069" s="190" t="s">
        <v>10913</v>
      </c>
      <c r="B1069">
        <f>IF(回復期看護師!E11="","",回復期看護師!E11)</f>
        <v>0</v>
      </c>
    </row>
    <row r="1070" spans="1:2">
      <c r="A1070" s="190" t="s">
        <v>10914</v>
      </c>
      <c r="B1070" t="str">
        <f>IF(回復期看護師!E12="","",回復期看護師!E12)</f>
        <v/>
      </c>
    </row>
    <row r="1071" spans="1:2">
      <c r="A1071" s="190" t="s">
        <v>10915</v>
      </c>
      <c r="B1071" t="str">
        <f>IF(回復期看護師!T12="","",回復期看護師!T12)</f>
        <v/>
      </c>
    </row>
    <row r="1072" spans="1:2">
      <c r="A1072" s="190" t="s">
        <v>10916</v>
      </c>
      <c r="B1072">
        <f>IF(回復期看護師!E13="","",回復期看護師!E13)</f>
        <v>0</v>
      </c>
    </row>
    <row r="1073" spans="1:2">
      <c r="A1073" s="190" t="s">
        <v>10917</v>
      </c>
      <c r="B1073">
        <f>IF(回復期看護師!J14=TRUE,1,0)</f>
        <v>0</v>
      </c>
    </row>
    <row r="1074" spans="1:2">
      <c r="A1074" s="190" t="s">
        <v>10918</v>
      </c>
      <c r="B1074">
        <f>IF(回復期看護師!N14=TRUE,1,0)</f>
        <v>0</v>
      </c>
    </row>
    <row r="1075" spans="1:2">
      <c r="A1075" s="190" t="s">
        <v>10919</v>
      </c>
      <c r="B1075">
        <f>IF(回復期看護師!R14=TRUE,1,0)</f>
        <v>0</v>
      </c>
    </row>
    <row r="1076" spans="1:2">
      <c r="A1076" s="190" t="s">
        <v>10920</v>
      </c>
      <c r="B1076">
        <f>IF(回復期看護師!W14=TRUE,1,0)</f>
        <v>0</v>
      </c>
    </row>
    <row r="1077" spans="1:2">
      <c r="A1077" s="190" t="s">
        <v>10921</v>
      </c>
      <c r="B1077">
        <f>IF(回復期看護師!AA14=TRUE,1,0)</f>
        <v>0</v>
      </c>
    </row>
    <row r="1078" spans="1:2">
      <c r="A1078" s="190" t="s">
        <v>10922</v>
      </c>
      <c r="B1078">
        <f>IF(回復期看護師!AE14=TRUE,1,0)</f>
        <v>0</v>
      </c>
    </row>
    <row r="1079" spans="1:2">
      <c r="A1079" s="190" t="s">
        <v>10923</v>
      </c>
      <c r="B1079">
        <f>IF(回復期看護師!J15=TRUE,1,0)</f>
        <v>0</v>
      </c>
    </row>
    <row r="1080" spans="1:2">
      <c r="A1080" s="190" t="s">
        <v>10924</v>
      </c>
      <c r="B1080">
        <f>IF(回復期看護師!N15=TRUE,1,0)</f>
        <v>0</v>
      </c>
    </row>
    <row r="1081" spans="1:2">
      <c r="A1081" s="190" t="s">
        <v>10925</v>
      </c>
      <c r="B1081">
        <f>IF(回復期看護師!R15=TRUE,1,0)</f>
        <v>0</v>
      </c>
    </row>
    <row r="1082" spans="1:2">
      <c r="A1082" s="190" t="s">
        <v>10926</v>
      </c>
      <c r="B1082">
        <f>IF(回復期看護師!W15=TRUE,1,0)</f>
        <v>0</v>
      </c>
    </row>
    <row r="1083" spans="1:2">
      <c r="A1083" s="190" t="s">
        <v>10927</v>
      </c>
      <c r="B1083">
        <f>IF(回復期看護師!AA15=TRUE,1,0)</f>
        <v>0</v>
      </c>
    </row>
    <row r="1084" spans="1:2">
      <c r="A1084" s="190" t="s">
        <v>10928</v>
      </c>
      <c r="B1084">
        <f>IF(回復期看護師!AE15=TRUE,1,0)</f>
        <v>0</v>
      </c>
    </row>
    <row r="1085" spans="1:2">
      <c r="A1085" s="190" t="s">
        <v>10929</v>
      </c>
      <c r="B1085" t="str">
        <f>IF(回復期看護師!E16="","",回復期看護師!E16)</f>
        <v/>
      </c>
    </row>
    <row r="1086" spans="1:2">
      <c r="A1086" s="190" t="s">
        <v>10930</v>
      </c>
      <c r="B1086">
        <f>IF(回復期看護師!M16=TRUE,1,0)</f>
        <v>0</v>
      </c>
    </row>
    <row r="1087" spans="1:2">
      <c r="A1087" s="190" t="s">
        <v>10931</v>
      </c>
      <c r="B1087">
        <f>IF(回復期看護師!Q16=TRUE,1,0)</f>
        <v>0</v>
      </c>
    </row>
    <row r="1088" spans="1:2">
      <c r="A1088" s="190" t="s">
        <v>10932</v>
      </c>
      <c r="B1088">
        <f>IF(回復期看護師!U16=TRUE,1,0)</f>
        <v>0</v>
      </c>
    </row>
    <row r="1089" spans="1:2">
      <c r="A1089" s="190" t="s">
        <v>10933</v>
      </c>
      <c r="B1089">
        <f>IF(回復期看護師!Z16=TRUE,1,0)</f>
        <v>0</v>
      </c>
    </row>
    <row r="1090" spans="1:2">
      <c r="A1090" s="190" t="s">
        <v>10934</v>
      </c>
      <c r="B1090">
        <f>IF(回復期看護師!AE16=TRUE,1,0)</f>
        <v>0</v>
      </c>
    </row>
    <row r="1091" spans="1:2">
      <c r="A1091" s="190" t="s">
        <v>10935</v>
      </c>
      <c r="B1091">
        <f>IF(回復期看護師!E18=TRUE,1,0)</f>
        <v>0</v>
      </c>
    </row>
    <row r="1092" spans="1:2">
      <c r="A1092" s="190" t="s">
        <v>10936</v>
      </c>
      <c r="B1092" t="str">
        <f>IF(回復期看護師!J18="","",回復期看護師!J18)</f>
        <v/>
      </c>
    </row>
    <row r="1093" spans="1:2">
      <c r="A1093" s="190" t="s">
        <v>10937</v>
      </c>
      <c r="B1093" t="str">
        <f>IF(回復期看護師!N18="","",回復期看護師!N18)</f>
        <v/>
      </c>
    </row>
    <row r="1094" spans="1:2">
      <c r="A1094" s="190" t="s">
        <v>10938</v>
      </c>
      <c r="B1094" s="129" t="str">
        <f>IF(回復期看護師!T18="","",回復期看護師!T18&amp;IF(回復期看護師!V18="","","/"&amp;回復期看護師!V18))</f>
        <v/>
      </c>
    </row>
    <row r="1095" spans="1:2">
      <c r="A1095" s="190" t="s">
        <v>10939</v>
      </c>
      <c r="B1095">
        <f>IF(回復期看護師!E19=TRUE,1,0)</f>
        <v>0</v>
      </c>
    </row>
    <row r="1096" spans="1:2">
      <c r="A1096" s="190" t="s">
        <v>10940</v>
      </c>
      <c r="B1096" t="str">
        <f>IF(回復期看護師!J19="","",回復期看護師!J19)</f>
        <v/>
      </c>
    </row>
    <row r="1097" spans="1:2">
      <c r="A1097" s="190" t="s">
        <v>10941</v>
      </c>
      <c r="B1097" t="str">
        <f>IF(回復期看護師!N19="","",回復期看護師!N19)</f>
        <v/>
      </c>
    </row>
    <row r="1098" spans="1:2">
      <c r="A1098" s="190" t="s">
        <v>10942</v>
      </c>
      <c r="B1098" s="129" t="str">
        <f>IF(回復期看護師!T19="","",回復期看護師!T19&amp;IF(回復期看護師!V19="","","/"&amp;回復期看護師!V19))</f>
        <v/>
      </c>
    </row>
    <row r="1099" spans="1:2">
      <c r="A1099" s="190" t="s">
        <v>10943</v>
      </c>
      <c r="B1099">
        <f>IF(回復期看護師!E20=TRUE,1,0)</f>
        <v>0</v>
      </c>
    </row>
    <row r="1100" spans="1:2">
      <c r="A1100" s="190" t="s">
        <v>10944</v>
      </c>
      <c r="B1100" t="str">
        <f>IF(回復期看護師!J20="","",回復期看護師!J20)</f>
        <v/>
      </c>
    </row>
    <row r="1101" spans="1:2">
      <c r="A1101" s="190" t="s">
        <v>10945</v>
      </c>
      <c r="B1101" t="str">
        <f>IF(回復期看護師!N20="","",回復期看護師!N20)</f>
        <v/>
      </c>
    </row>
    <row r="1102" spans="1:2">
      <c r="A1102" s="190" t="s">
        <v>10946</v>
      </c>
      <c r="B1102" s="129" t="str">
        <f>IF(回復期看護師!T20="","",回復期看護師!T20&amp;IF(回復期看護師!V20="","","/"&amp;回復期看護師!V20))</f>
        <v/>
      </c>
    </row>
    <row r="1103" spans="1:2">
      <c r="A1103" s="190" t="s">
        <v>10947</v>
      </c>
      <c r="B1103">
        <f>IF(回復期看護師!E21=TRUE,1,0)</f>
        <v>0</v>
      </c>
    </row>
    <row r="1104" spans="1:2">
      <c r="A1104" s="190" t="s">
        <v>10948</v>
      </c>
      <c r="B1104" t="str">
        <f>IF(回復期看護師!J21="","",回復期看護師!J21)</f>
        <v/>
      </c>
    </row>
    <row r="1105" spans="1:2">
      <c r="A1105" s="190" t="s">
        <v>10949</v>
      </c>
      <c r="B1105" t="str">
        <f>IF(回復期看護師!P21="","",回復期看護師!P21)</f>
        <v/>
      </c>
    </row>
    <row r="1106" spans="1:2">
      <c r="A1106" s="190" t="s">
        <v>10950</v>
      </c>
      <c r="B1106">
        <f>IF(回復期看護師!W17=TRUE,1,0)</f>
        <v>0</v>
      </c>
    </row>
    <row r="1107" spans="1:2">
      <c r="A1107" s="190" t="s">
        <v>10951</v>
      </c>
      <c r="B1107" t="str">
        <f>IF(回復期看護師!AB17="","",回復期看護師!AB17)</f>
        <v/>
      </c>
    </row>
    <row r="1108" spans="1:2">
      <c r="A1108" s="190" t="s">
        <v>10952</v>
      </c>
      <c r="B1108">
        <f>IF(回復期看護師!W18=TRUE,1,0)</f>
        <v>0</v>
      </c>
    </row>
    <row r="1109" spans="1:2">
      <c r="A1109" s="190" t="s">
        <v>10953</v>
      </c>
      <c r="B1109" t="str">
        <f>IF(回復期看護師!AB18="","",回復期看護師!AB18)</f>
        <v/>
      </c>
    </row>
    <row r="1110" spans="1:2">
      <c r="A1110" s="190" t="s">
        <v>10954</v>
      </c>
      <c r="B1110">
        <f>IF(回復期看護師!W19=TRUE,1,0)</f>
        <v>0</v>
      </c>
    </row>
    <row r="1111" spans="1:2">
      <c r="A1111" s="190" t="s">
        <v>10955</v>
      </c>
      <c r="B1111" t="str">
        <f>IF(回復期看護師!AB19="","",回復期看護師!AB19)</f>
        <v/>
      </c>
    </row>
    <row r="1112" spans="1:2">
      <c r="A1112" s="190" t="s">
        <v>10956</v>
      </c>
      <c r="B1112">
        <f>IF(回復期看護師!W20=TRUE,1,0)</f>
        <v>0</v>
      </c>
    </row>
    <row r="1113" spans="1:2">
      <c r="A1113" s="190" t="s">
        <v>10957</v>
      </c>
      <c r="B1113" t="str">
        <f>IF(回復期看護師!AB20="","",回復期看護師!AB20)</f>
        <v/>
      </c>
    </row>
    <row r="1114" spans="1:2">
      <c r="A1114" s="190" t="s">
        <v>10958</v>
      </c>
      <c r="B1114">
        <f>IF(回復期看護師!W21=TRUE,1,0)</f>
        <v>0</v>
      </c>
    </row>
    <row r="1115" spans="1:2">
      <c r="A1115" s="190" t="s">
        <v>10959</v>
      </c>
      <c r="B1115" t="str">
        <f>IF(回復期看護師!AB21="","",回復期看護師!AB21)</f>
        <v/>
      </c>
    </row>
    <row r="1116" spans="1:2">
      <c r="A1116" s="190" t="s">
        <v>10960</v>
      </c>
      <c r="B1116" t="str">
        <f>IF(回復期看護師!AC23="","",回復期看護師!AC23)</f>
        <v/>
      </c>
    </row>
    <row r="1117" spans="1:2">
      <c r="A1117" s="190" t="s">
        <v>10961</v>
      </c>
      <c r="B1117" t="str">
        <f>IF(回復期看護師!AC24="","",回復期看護師!AC24)</f>
        <v/>
      </c>
    </row>
    <row r="1118" spans="1:2">
      <c r="A1118" s="190" t="s">
        <v>10962</v>
      </c>
      <c r="B1118" t="str">
        <f>IF(回復期看護師!AC25="","",回復期看護師!AC25)</f>
        <v/>
      </c>
    </row>
    <row r="1119" spans="1:2">
      <c r="A1119" s="190" t="s">
        <v>10963</v>
      </c>
      <c r="B1119" t="str">
        <f>IF(回復期看護師!AC26="","",回復期看護師!AC26)</f>
        <v/>
      </c>
    </row>
    <row r="1120" spans="1:2">
      <c r="A1120" s="190" t="s">
        <v>10964</v>
      </c>
      <c r="B1120" t="str">
        <f>IF(回復期看護師!AC27="","",回復期看護師!AC27)</f>
        <v/>
      </c>
    </row>
    <row r="1121" spans="1:2">
      <c r="A1121" s="190" t="s">
        <v>10965</v>
      </c>
      <c r="B1121" t="str">
        <f>IF(回復期看護師!AC28="","",回復期看護師!AC28)</f>
        <v/>
      </c>
    </row>
    <row r="1122" spans="1:2">
      <c r="A1122" s="190" t="s">
        <v>10966</v>
      </c>
      <c r="B1122" t="str">
        <f>IF(回復期看護師!AC29="","",回復期看護師!AC29)</f>
        <v/>
      </c>
    </row>
    <row r="1123" spans="1:2">
      <c r="A1123" s="190" t="s">
        <v>10967</v>
      </c>
      <c r="B1123" t="str">
        <f>IF(回復期看護師!AC30="","",回復期看護師!AC30)</f>
        <v/>
      </c>
    </row>
    <row r="1124" spans="1:2">
      <c r="A1124" s="190" t="s">
        <v>10968</v>
      </c>
      <c r="B1124" t="str">
        <f>IF(回復期看護師!AC31="","",回復期看護師!AC31)</f>
        <v/>
      </c>
    </row>
    <row r="1125" spans="1:2">
      <c r="A1125" s="190" t="s">
        <v>10969</v>
      </c>
      <c r="B1125" t="str">
        <f>IF(回復期看護師!AC32="","",回復期看護師!AC32)</f>
        <v/>
      </c>
    </row>
    <row r="1126" spans="1:2" ht="27">
      <c r="A1126" s="190" t="s">
        <v>10970</v>
      </c>
      <c r="B1126" t="str">
        <f>IF(回復期看護師!AC33="","",回復期看護師!AC33)</f>
        <v/>
      </c>
    </row>
    <row r="1127" spans="1:2" ht="27">
      <c r="A1127" s="190" t="s">
        <v>10971</v>
      </c>
      <c r="B1127" t="str">
        <f>IF(回復期看護師!AC34="","",回復期看護師!AC34)</f>
        <v/>
      </c>
    </row>
    <row r="1128" spans="1:2">
      <c r="A1128" s="190" t="s">
        <v>10972</v>
      </c>
      <c r="B1128" t="str">
        <f>IF(回復期看護師!AC35="","",回復期看護師!AC35)</f>
        <v/>
      </c>
    </row>
    <row r="1129" spans="1:2">
      <c r="A1129" s="191" t="s">
        <v>10973</v>
      </c>
      <c r="B1129">
        <f>IF(回復期看護師!AC36="","",回復期看護師!AC36)</f>
        <v>0</v>
      </c>
    </row>
    <row r="1130" spans="1:2">
      <c r="A1130" s="190" t="s">
        <v>10974</v>
      </c>
      <c r="B1130" t="str">
        <f>IF(回復期看護師!AF23="","",回復期看護師!AF23)</f>
        <v/>
      </c>
    </row>
    <row r="1131" spans="1:2">
      <c r="A1131" s="190" t="s">
        <v>10975</v>
      </c>
      <c r="B1131" t="str">
        <f>IF(回復期看護師!AF24="","",回復期看護師!AF24)</f>
        <v/>
      </c>
    </row>
    <row r="1132" spans="1:2">
      <c r="A1132" s="190" t="s">
        <v>10976</v>
      </c>
      <c r="B1132" t="str">
        <f>IF(回復期看護師!AF25="","",回復期看護師!AF25)</f>
        <v/>
      </c>
    </row>
    <row r="1133" spans="1:2">
      <c r="A1133" s="190" t="s">
        <v>10977</v>
      </c>
      <c r="B1133" t="str">
        <f>IF(回復期看護師!AF26="","",回復期看護師!AF26)</f>
        <v/>
      </c>
    </row>
    <row r="1134" spans="1:2">
      <c r="A1134" s="190" t="s">
        <v>10978</v>
      </c>
      <c r="B1134" t="str">
        <f>IF(回復期看護師!AF27="","",回復期看護師!AF27)</f>
        <v/>
      </c>
    </row>
    <row r="1135" spans="1:2">
      <c r="A1135" s="190" t="s">
        <v>10979</v>
      </c>
      <c r="B1135" t="str">
        <f>IF(回復期看護師!AF28="","",回復期看護師!AF28)</f>
        <v/>
      </c>
    </row>
    <row r="1136" spans="1:2">
      <c r="A1136" s="190" t="s">
        <v>10980</v>
      </c>
      <c r="B1136" t="str">
        <f>IF(回復期看護師!AF29="","",回復期看護師!AF29)</f>
        <v/>
      </c>
    </row>
    <row r="1137" spans="1:2">
      <c r="A1137" s="190" t="s">
        <v>10981</v>
      </c>
      <c r="B1137" t="str">
        <f>IF(回復期看護師!AF30="","",回復期看護師!AF30)</f>
        <v/>
      </c>
    </row>
    <row r="1138" spans="1:2">
      <c r="A1138" s="190" t="s">
        <v>10982</v>
      </c>
      <c r="B1138" t="str">
        <f>IF(回復期看護師!AF31="","",回復期看護師!AF31)</f>
        <v/>
      </c>
    </row>
    <row r="1139" spans="1:2">
      <c r="A1139" s="190" t="s">
        <v>10983</v>
      </c>
      <c r="B1139" t="str">
        <f>IF(回復期看護師!AF32="","",回復期看護師!AF32)</f>
        <v/>
      </c>
    </row>
    <row r="1140" spans="1:2" ht="27">
      <c r="A1140" s="190" t="s">
        <v>10984</v>
      </c>
      <c r="B1140" t="str">
        <f>IF(回復期看護師!AF33="","",回復期看護師!AF33)</f>
        <v/>
      </c>
    </row>
    <row r="1141" spans="1:2" ht="27">
      <c r="A1141" s="190" t="s">
        <v>10985</v>
      </c>
      <c r="B1141" t="str">
        <f>IF(回復期看護師!AF34="","",回復期看護師!AF34)</f>
        <v/>
      </c>
    </row>
    <row r="1142" spans="1:2">
      <c r="A1142" s="190" t="s">
        <v>10986</v>
      </c>
      <c r="B1142" t="str">
        <f>IF(回復期看護師!AF35="","",回復期看護師!AF35)</f>
        <v/>
      </c>
    </row>
    <row r="1143" spans="1:2">
      <c r="A1143" s="191" t="s">
        <v>10987</v>
      </c>
      <c r="B1143">
        <f>IF(回復期看護師!AF36="","",回復期看護師!AF36)</f>
        <v>0</v>
      </c>
    </row>
    <row r="1144" spans="1:2">
      <c r="A1144" s="190" t="s">
        <v>10988</v>
      </c>
      <c r="B1144">
        <f>IF(回復期看護師!K37="","",回復期看護師!K37)</f>
        <v>0</v>
      </c>
    </row>
    <row r="1145" spans="1:2">
      <c r="A1145" s="190" t="s">
        <v>10989</v>
      </c>
      <c r="B1145" t="s">
        <v>9588</v>
      </c>
    </row>
    <row r="1146" spans="1:2">
      <c r="A1146" s="190" t="s">
        <v>10990</v>
      </c>
      <c r="B1146" t="str">
        <f>IF(回復期看護師!E39="","",回復期看護師!E39)</f>
        <v/>
      </c>
    </row>
    <row r="1147" spans="1:2">
      <c r="A1147" s="190" t="s">
        <v>10991</v>
      </c>
      <c r="B1147" s="129" t="str">
        <f>IF(回復期リハビリ!E2="","",回復期リハビリ!E2)</f>
        <v/>
      </c>
    </row>
    <row r="1148" spans="1:2">
      <c r="A1148" s="190" t="s">
        <v>10992</v>
      </c>
      <c r="B1148" t="str">
        <f>IF(回復期リハビリ!AB2="","",回復期リハビリ!AB2)</f>
        <v/>
      </c>
    </row>
    <row r="1149" spans="1:2">
      <c r="A1149" s="190" t="s">
        <v>10993</v>
      </c>
      <c r="B1149" s="129" t="str">
        <f>IF(回復期リハビリ!E5="","",回復期リハビリ!E5)</f>
        <v/>
      </c>
    </row>
    <row r="1150" spans="1:2">
      <c r="A1150" s="190" t="s">
        <v>10994</v>
      </c>
      <c r="B1150" t="str">
        <f>IF(回復期リハビリ!Q5="","",回復期リハビリ!Q5)</f>
        <v/>
      </c>
    </row>
    <row r="1151" spans="1:2">
      <c r="A1151" s="190" t="s">
        <v>10995</v>
      </c>
      <c r="B1151" t="str">
        <f>IF(回復期リハビリ!A12="","",回復期リハビリ!A12)</f>
        <v/>
      </c>
    </row>
    <row r="1152" spans="1:2">
      <c r="A1152" s="190" t="s">
        <v>10996</v>
      </c>
      <c r="B1152" t="str">
        <f>IF(回復期リハビリ!E6="","",回復期リハビリ!E6)</f>
        <v/>
      </c>
    </row>
    <row r="1153" spans="1:2">
      <c r="A1153" s="190" t="s">
        <v>10997</v>
      </c>
      <c r="B1153" t="str">
        <f>IF(回復期リハビリ!A21="","",回復期リハビリ!A21)</f>
        <v/>
      </c>
    </row>
    <row r="1154" spans="1:2">
      <c r="A1154" s="190" t="s">
        <v>10998</v>
      </c>
      <c r="B1154" t="str">
        <f>IF(回復期リハビリ!E15="","",回復期リハビリ!E15)</f>
        <v/>
      </c>
    </row>
    <row r="1155" spans="1:2">
      <c r="A1155" s="190" t="s">
        <v>10999</v>
      </c>
      <c r="B1155" t="str">
        <f>IF(回復期リハビリ!A30="","",回復期リハビリ!A30)</f>
        <v/>
      </c>
    </row>
    <row r="1156" spans="1:2">
      <c r="A1156" s="190" t="s">
        <v>11000</v>
      </c>
      <c r="B1156" t="str">
        <f>IF(回復期リハビリ!E24="","",回復期リハビリ!E24)</f>
        <v/>
      </c>
    </row>
    <row r="1157" spans="1:2">
      <c r="A1157" s="190" t="s">
        <v>11001</v>
      </c>
      <c r="B1157">
        <f>IF(回復期リハビリ!AE6="","",回復期リハビリ!AE6)</f>
        <v>0</v>
      </c>
    </row>
    <row r="1158" spans="1:2">
      <c r="A1158" s="190" t="s">
        <v>11002</v>
      </c>
      <c r="B1158" t="s">
        <v>9588</v>
      </c>
    </row>
    <row r="1159" spans="1:2">
      <c r="A1159" s="190" t="s">
        <v>11003</v>
      </c>
      <c r="B1159" t="str">
        <f>IF(回復期リハビリ!AE8="","",回復期リハビリ!AE8)</f>
        <v/>
      </c>
    </row>
    <row r="1160" spans="1:2">
      <c r="A1160" s="190" t="s">
        <v>11004</v>
      </c>
      <c r="B1160" t="str">
        <f>IF(回復期リハビリ!AE9="","",回復期リハビリ!AE9)</f>
        <v/>
      </c>
    </row>
    <row r="1161" spans="1:2">
      <c r="A1161" s="190" t="s">
        <v>11005</v>
      </c>
      <c r="B1161" t="str">
        <f>IF(回復期リハビリ!AE10="","",回復期リハビリ!AE10)</f>
        <v/>
      </c>
    </row>
    <row r="1162" spans="1:2">
      <c r="A1162" s="190" t="s">
        <v>11006</v>
      </c>
      <c r="B1162" t="str">
        <f>IF(回復期リハビリ!AE11="","",回復期リハビリ!AE11)</f>
        <v/>
      </c>
    </row>
    <row r="1163" spans="1:2">
      <c r="A1163" s="190" t="s">
        <v>11007</v>
      </c>
      <c r="B1163" t="str">
        <f>IF(回復期リハビリ!AE12="","",回復期リハビリ!AE12)</f>
        <v/>
      </c>
    </row>
    <row r="1164" spans="1:2">
      <c r="A1164" s="190" t="s">
        <v>11008</v>
      </c>
      <c r="B1164" t="str">
        <f>IF(回復期リハビリ!AE13="","",回復期リハビリ!AE13)</f>
        <v/>
      </c>
    </row>
    <row r="1165" spans="1:2">
      <c r="A1165" s="190" t="s">
        <v>11009</v>
      </c>
      <c r="B1165">
        <f>IF(回復期リハビリ!AE14="","",回復期リハビリ!AE14)</f>
        <v>0</v>
      </c>
    </row>
    <row r="1166" spans="1:2">
      <c r="A1166" s="190" t="s">
        <v>11010</v>
      </c>
      <c r="B1166">
        <f>IF(回復期リハビリ!AE15="","",回復期リハビリ!AE15)</f>
        <v>0</v>
      </c>
    </row>
    <row r="1167" spans="1:2">
      <c r="A1167" s="190" t="s">
        <v>11011</v>
      </c>
      <c r="B1167">
        <f>IF(回復期リハビリ!AE16="","",回復期リハビリ!AE16)</f>
        <v>0</v>
      </c>
    </row>
    <row r="1168" spans="1:2">
      <c r="A1168" s="190" t="s">
        <v>11012</v>
      </c>
      <c r="B1168">
        <f>IF(回復期リハビリ!AE17="","",回復期リハビリ!AE17)</f>
        <v>0</v>
      </c>
    </row>
    <row r="1169" spans="1:2">
      <c r="A1169" s="190" t="s">
        <v>11013</v>
      </c>
      <c r="B1169" t="str">
        <f>IF(回復期リハビリ!AC18="","",回復期リハビリ!AC18)</f>
        <v/>
      </c>
    </row>
    <row r="1170" spans="1:2">
      <c r="A1170" s="190" t="s">
        <v>11014</v>
      </c>
      <c r="B1170">
        <f>IF(回復期リハビリ!Z20=TRUE,1,0)</f>
        <v>0</v>
      </c>
    </row>
    <row r="1171" spans="1:2">
      <c r="A1171" s="190" t="s">
        <v>11015</v>
      </c>
      <c r="B1171">
        <f>IF(回復期リハビリ!Z21=TRUE,1,0)</f>
        <v>0</v>
      </c>
    </row>
    <row r="1172" spans="1:2">
      <c r="A1172" s="190" t="s">
        <v>11016</v>
      </c>
      <c r="B1172">
        <f>IF(回復期リハビリ!Z22=TRUE,1,0)</f>
        <v>0</v>
      </c>
    </row>
    <row r="1173" spans="1:2">
      <c r="A1173" s="190" t="s">
        <v>11017</v>
      </c>
      <c r="B1173">
        <f>IF(回復期リハビリ!AE20=TRUE,1,0)</f>
        <v>0</v>
      </c>
    </row>
    <row r="1174" spans="1:2">
      <c r="A1174" s="190" t="s">
        <v>11018</v>
      </c>
      <c r="B1174">
        <f>IF(回復期リハビリ!AE21=TRUE,1,0)</f>
        <v>0</v>
      </c>
    </row>
    <row r="1175" spans="1:2">
      <c r="A1175" s="190" t="s">
        <v>11019</v>
      </c>
      <c r="B1175">
        <f>IF(回復期リハビリ!AE22=TRUE,1,0)</f>
        <v>0</v>
      </c>
    </row>
    <row r="1176" spans="1:2">
      <c r="A1176" s="190" t="s">
        <v>11020</v>
      </c>
      <c r="B1176">
        <f>IF(回復期リハビリ!Z23=TRUE,1,0)</f>
        <v>0</v>
      </c>
    </row>
    <row r="1177" spans="1:2">
      <c r="A1177" s="190" t="s">
        <v>11021</v>
      </c>
      <c r="B1177">
        <f>IF(回復期リハビリ!Z24=TRUE,1,0)</f>
        <v>0</v>
      </c>
    </row>
    <row r="1178" spans="1:2">
      <c r="A1178" s="190" t="s">
        <v>11022</v>
      </c>
      <c r="B1178">
        <f>IF(回復期リハビリ!Z25=TRUE,1,0)</f>
        <v>0</v>
      </c>
    </row>
    <row r="1179" spans="1:2">
      <c r="A1179" s="190" t="s">
        <v>11023</v>
      </c>
      <c r="B1179">
        <f>IF(回復期リハビリ!Z27=TRUE,1,0)</f>
        <v>0</v>
      </c>
    </row>
    <row r="1180" spans="1:2">
      <c r="A1180" s="190" t="s">
        <v>11024</v>
      </c>
      <c r="B1180" t="str">
        <f>IF(回復期リハビリ!AC28="","",回復期リハビリ!AC28)</f>
        <v/>
      </c>
    </row>
    <row r="1181" spans="1:2">
      <c r="A1181" s="190" t="s">
        <v>11025</v>
      </c>
      <c r="B1181" s="129" t="str">
        <f>IF(回復期リハビリ!AG28="","",回復期リハビリ!AG28&amp;IF(回復期リハビリ!AI28="","","/"&amp;回復期リハビリ!AI28))</f>
        <v/>
      </c>
    </row>
    <row r="1182" spans="1:2">
      <c r="A1182" s="190" t="s">
        <v>11026</v>
      </c>
      <c r="B1182" t="str">
        <f>IF(回復期リハビリ!AC29="","",回復期リハビリ!AC29)</f>
        <v/>
      </c>
    </row>
    <row r="1183" spans="1:2">
      <c r="A1183" s="190" t="s">
        <v>11027</v>
      </c>
      <c r="B1183" s="129" t="str">
        <f>IF(回復期リハビリ!AG29="","",回復期リハビリ!AG29&amp;IF(回復期リハビリ!AI29="","","/"&amp;回復期リハビリ!AI29))</f>
        <v/>
      </c>
    </row>
    <row r="1184" spans="1:2">
      <c r="A1184" s="190" t="s">
        <v>11028</v>
      </c>
      <c r="B1184">
        <f>IF(回復期リハビリ!AC30="","",回復期リハビリ!AC30)</f>
        <v>0</v>
      </c>
    </row>
    <row r="1185" spans="1:2">
      <c r="A1185" s="190" t="s">
        <v>11029</v>
      </c>
      <c r="B1185" t="str">
        <f>IF(回復期リハビリ!AD32="","",回復期リハビリ!AD32)</f>
        <v/>
      </c>
    </row>
    <row r="1186" spans="1:2">
      <c r="A1186" s="190" t="s">
        <v>11030</v>
      </c>
      <c r="B1186" t="str">
        <f>IF(回復期リハビリ!G36="","",回復期リハビリ!G36)</f>
        <v/>
      </c>
    </row>
    <row r="1187" spans="1:2">
      <c r="A1187" s="190" t="s">
        <v>11031</v>
      </c>
      <c r="B1187" t="str">
        <f>IF(回復期リハビリ!H36="","",回復期リハビリ!H36)</f>
        <v/>
      </c>
    </row>
    <row r="1188" spans="1:2">
      <c r="A1188" s="190" t="s">
        <v>11032</v>
      </c>
      <c r="B1188" t="str">
        <f>IF(回復期リハビリ!I36="","",回復期リハビリ!I36)</f>
        <v/>
      </c>
    </row>
    <row r="1189" spans="1:2">
      <c r="A1189" s="190" t="s">
        <v>11033</v>
      </c>
      <c r="B1189" t="str">
        <f>IF(回復期リハビリ!J36="","",回復期リハビリ!J36)</f>
        <v/>
      </c>
    </row>
    <row r="1190" spans="1:2">
      <c r="A1190" s="190" t="s">
        <v>11034</v>
      </c>
      <c r="B1190" t="str">
        <f>IF(回復期リハビリ!K36="","",回復期リハビリ!K36)</f>
        <v/>
      </c>
    </row>
    <row r="1191" spans="1:2">
      <c r="A1191" s="190" t="s">
        <v>11035</v>
      </c>
      <c r="B1191" t="str">
        <f>IF(回復期リハビリ!L36="","",回復期リハビリ!L36)</f>
        <v/>
      </c>
    </row>
    <row r="1192" spans="1:2">
      <c r="A1192" s="190" t="s">
        <v>11036</v>
      </c>
      <c r="B1192" t="str">
        <f>IF(回復期リハビリ!M36="","",回復期リハビリ!M36)</f>
        <v/>
      </c>
    </row>
    <row r="1193" spans="1:2">
      <c r="A1193" s="190" t="s">
        <v>11037</v>
      </c>
      <c r="B1193" t="str">
        <f>IF(回復期リハビリ!O36="","",回復期リハビリ!O36)</f>
        <v/>
      </c>
    </row>
    <row r="1194" spans="1:2">
      <c r="A1194" s="190" t="s">
        <v>11038</v>
      </c>
      <c r="B1194" t="str">
        <f>IF(回復期リハビリ!Q36="","",回復期リハビリ!Q36)</f>
        <v/>
      </c>
    </row>
    <row r="1195" spans="1:2">
      <c r="A1195" s="190" t="s">
        <v>11039</v>
      </c>
      <c r="B1195" t="str">
        <f>IF(回復期リハビリ!S36="","",回復期リハビリ!S36)</f>
        <v/>
      </c>
    </row>
    <row r="1196" spans="1:2">
      <c r="A1196" s="190" t="s">
        <v>11040</v>
      </c>
      <c r="B1196" t="str">
        <f>IF(回復期リハビリ!T36="","",回復期リハビリ!T36)</f>
        <v/>
      </c>
    </row>
    <row r="1197" spans="1:2">
      <c r="A1197" s="190" t="s">
        <v>11041</v>
      </c>
      <c r="B1197" t="str">
        <f>IF(回復期リハビリ!V36="","",回復期リハビリ!V36)</f>
        <v/>
      </c>
    </row>
    <row r="1198" spans="1:2">
      <c r="A1198" s="190" t="s">
        <v>11042</v>
      </c>
      <c r="B1198" t="str">
        <f>IF(回復期リハビリ!W36="","",回復期リハビリ!W36)</f>
        <v/>
      </c>
    </row>
    <row r="1199" spans="1:2">
      <c r="A1199" s="190" t="s">
        <v>11043</v>
      </c>
      <c r="B1199" t="str">
        <f>IF(回復期リハビリ!X36="","",回復期リハビリ!X36)</f>
        <v/>
      </c>
    </row>
    <row r="1200" spans="1:2">
      <c r="A1200" s="190" t="s">
        <v>11044</v>
      </c>
      <c r="B1200" t="str">
        <f>IF(回復期リハビリ!Y36="","",回復期リハビリ!Y36)</f>
        <v/>
      </c>
    </row>
    <row r="1201" spans="1:2">
      <c r="A1201" s="190" t="s">
        <v>11045</v>
      </c>
      <c r="B1201" t="str">
        <f>IF(回復期リハビリ!Z36="","",回復期リハビリ!Z36)</f>
        <v/>
      </c>
    </row>
    <row r="1202" spans="1:2">
      <c r="A1202" s="190" t="s">
        <v>11046</v>
      </c>
      <c r="B1202" t="str">
        <f>IF(回復期リハビリ!AA36="","",回復期リハビリ!AA36)</f>
        <v/>
      </c>
    </row>
    <row r="1203" spans="1:2">
      <c r="A1203" s="190" t="s">
        <v>11047</v>
      </c>
      <c r="B1203" t="str">
        <f>IF(回復期リハビリ!AB36="","",回復期リハビリ!AB36)</f>
        <v/>
      </c>
    </row>
    <row r="1204" spans="1:2">
      <c r="A1204" s="191" t="s">
        <v>11048</v>
      </c>
      <c r="B1204">
        <f>IF(回復期リハビリ!AC36="","",回復期リハビリ!AC36)</f>
        <v>0</v>
      </c>
    </row>
    <row r="1205" spans="1:2">
      <c r="A1205" s="191" t="s">
        <v>11049</v>
      </c>
      <c r="B1205">
        <f>IF(回復期リハビリ!AE36="","",回復期リハビリ!AE36)</f>
        <v>0</v>
      </c>
    </row>
    <row r="1206" spans="1:2">
      <c r="A1206" s="190" t="s">
        <v>11050</v>
      </c>
      <c r="B1206" t="str">
        <f>IF(回復期リハビリ!AG36="","",回復期リハビリ!AG36)</f>
        <v/>
      </c>
    </row>
    <row r="1207" spans="1:2">
      <c r="A1207" s="190" t="s">
        <v>11051</v>
      </c>
      <c r="B1207" t="str">
        <f>IF(回復期リハビリ!G37="","",回復期リハビリ!G37)</f>
        <v/>
      </c>
    </row>
    <row r="1208" spans="1:2">
      <c r="A1208" s="190" t="s">
        <v>11052</v>
      </c>
      <c r="B1208" t="str">
        <f>IF(回復期リハビリ!H37="","",回復期リハビリ!H37)</f>
        <v/>
      </c>
    </row>
    <row r="1209" spans="1:2">
      <c r="A1209" s="190" t="s">
        <v>11053</v>
      </c>
      <c r="B1209" t="str">
        <f>IF(回復期リハビリ!I37="","",回復期リハビリ!I37)</f>
        <v/>
      </c>
    </row>
    <row r="1210" spans="1:2">
      <c r="A1210" s="190" t="s">
        <v>11054</v>
      </c>
      <c r="B1210" t="str">
        <f>IF(回復期リハビリ!J37="","",回復期リハビリ!J37)</f>
        <v/>
      </c>
    </row>
    <row r="1211" spans="1:2">
      <c r="A1211" s="190" t="s">
        <v>11055</v>
      </c>
      <c r="B1211" t="str">
        <f>IF(回復期リハビリ!K37="","",回復期リハビリ!K37)</f>
        <v/>
      </c>
    </row>
    <row r="1212" spans="1:2">
      <c r="A1212" s="190" t="s">
        <v>11056</v>
      </c>
      <c r="B1212" t="str">
        <f>IF(回復期リハビリ!L37="","",回復期リハビリ!L37)</f>
        <v/>
      </c>
    </row>
    <row r="1213" spans="1:2">
      <c r="A1213" s="190" t="s">
        <v>11057</v>
      </c>
      <c r="B1213" t="str">
        <f>IF(回復期リハビリ!M37="","",回復期リハビリ!M37)</f>
        <v/>
      </c>
    </row>
    <row r="1214" spans="1:2">
      <c r="A1214" s="190" t="s">
        <v>11058</v>
      </c>
      <c r="B1214" t="str">
        <f>IF(回復期リハビリ!O37="","",回復期リハビリ!O37)</f>
        <v/>
      </c>
    </row>
    <row r="1215" spans="1:2">
      <c r="A1215" s="190" t="s">
        <v>11059</v>
      </c>
      <c r="B1215" t="str">
        <f>IF(回復期リハビリ!Q37="","",回復期リハビリ!Q37)</f>
        <v/>
      </c>
    </row>
    <row r="1216" spans="1:2">
      <c r="A1216" s="190" t="s">
        <v>11060</v>
      </c>
      <c r="B1216" t="str">
        <f>IF(回復期リハビリ!S37="","",回復期リハビリ!S37)</f>
        <v/>
      </c>
    </row>
    <row r="1217" spans="1:2">
      <c r="A1217" s="190" t="s">
        <v>11061</v>
      </c>
      <c r="B1217" t="str">
        <f>IF(回復期リハビリ!T37="","",回復期リハビリ!T37)</f>
        <v/>
      </c>
    </row>
    <row r="1218" spans="1:2">
      <c r="A1218" s="190" t="s">
        <v>11062</v>
      </c>
      <c r="B1218" t="str">
        <f>IF(回復期リハビリ!V37="","",回復期リハビリ!V37)</f>
        <v/>
      </c>
    </row>
    <row r="1219" spans="1:2">
      <c r="A1219" s="190" t="s">
        <v>11063</v>
      </c>
      <c r="B1219" t="str">
        <f>IF(回復期リハビリ!W37="","",回復期リハビリ!W37)</f>
        <v/>
      </c>
    </row>
    <row r="1220" spans="1:2">
      <c r="A1220" s="190" t="s">
        <v>11064</v>
      </c>
      <c r="B1220" t="str">
        <f>IF(回復期リハビリ!X37="","",回復期リハビリ!X37)</f>
        <v/>
      </c>
    </row>
    <row r="1221" spans="1:2">
      <c r="A1221" s="190" t="s">
        <v>11065</v>
      </c>
      <c r="B1221" t="str">
        <f>IF(回復期リハビリ!Y37="","",回復期リハビリ!Y37)</f>
        <v/>
      </c>
    </row>
    <row r="1222" spans="1:2">
      <c r="A1222" s="190" t="s">
        <v>11066</v>
      </c>
      <c r="B1222" t="str">
        <f>IF(回復期リハビリ!Z37="","",回復期リハビリ!Z37)</f>
        <v/>
      </c>
    </row>
    <row r="1223" spans="1:2">
      <c r="A1223" s="190" t="s">
        <v>11067</v>
      </c>
      <c r="B1223" t="str">
        <f>IF(回復期リハビリ!AA37="","",回復期リハビリ!AA37)</f>
        <v/>
      </c>
    </row>
    <row r="1224" spans="1:2">
      <c r="A1224" s="190" t="s">
        <v>11068</v>
      </c>
      <c r="B1224" t="str">
        <f>IF(回復期リハビリ!AB37="","",回復期リハビリ!AB37)</f>
        <v/>
      </c>
    </row>
    <row r="1225" spans="1:2">
      <c r="A1225" s="191" t="s">
        <v>11069</v>
      </c>
      <c r="B1225">
        <f>IF(回復期リハビリ!AC37="","",回復期リハビリ!AC37)</f>
        <v>0</v>
      </c>
    </row>
    <row r="1226" spans="1:2">
      <c r="A1226" s="191" t="s">
        <v>11070</v>
      </c>
      <c r="B1226">
        <f>IF(回復期リハビリ!AE37="","",回復期リハビリ!AE37)</f>
        <v>0</v>
      </c>
    </row>
    <row r="1227" spans="1:2">
      <c r="A1227" s="190" t="s">
        <v>11071</v>
      </c>
      <c r="B1227" t="str">
        <f>IF(回復期リハビリ!AG37="","",回復期リハビリ!AG37)</f>
        <v/>
      </c>
    </row>
    <row r="1228" spans="1:2">
      <c r="A1228" s="190" t="s">
        <v>11072</v>
      </c>
      <c r="B1228" s="129" t="str">
        <f>IF(回復期MSW!E2="","",回復期MSW!E2)</f>
        <v/>
      </c>
    </row>
    <row r="1229" spans="1:2">
      <c r="A1229" s="190" t="s">
        <v>11073</v>
      </c>
      <c r="B1229" t="str">
        <f>IF(回復期MSW!AB2="","",回復期MSW!AB2)</f>
        <v/>
      </c>
    </row>
    <row r="1230" spans="1:2">
      <c r="A1230" s="190" t="s">
        <v>11074</v>
      </c>
      <c r="B1230" t="str">
        <f>IF(回復期MSW!E5="","",回復期MSW!E5)</f>
        <v/>
      </c>
    </row>
    <row r="1231" spans="1:2">
      <c r="A1231" s="190" t="s">
        <v>11075</v>
      </c>
      <c r="B1231">
        <f>IF(回復期MSW!E9=TRUE,1,0)</f>
        <v>0</v>
      </c>
    </row>
    <row r="1232" spans="1:2">
      <c r="A1232" s="190" t="s">
        <v>11076</v>
      </c>
      <c r="B1232">
        <f>IF(回復期MSW!H9=TRUE,1,0)</f>
        <v>0</v>
      </c>
    </row>
    <row r="1233" spans="1:2">
      <c r="A1233" s="190" t="s">
        <v>11077</v>
      </c>
      <c r="B1233">
        <f>IF(回復期MSW!K9=TRUE,1,0)</f>
        <v>0</v>
      </c>
    </row>
    <row r="1234" spans="1:2">
      <c r="A1234" s="190" t="s">
        <v>11078</v>
      </c>
      <c r="B1234">
        <f>IF(回復期MSW!N9=TRUE,1,0)</f>
        <v>0</v>
      </c>
    </row>
    <row r="1235" spans="1:2">
      <c r="A1235" s="190" t="s">
        <v>11079</v>
      </c>
      <c r="B1235">
        <f>IF(回復期MSW!Q9=TRUE,1,0)</f>
        <v>0</v>
      </c>
    </row>
    <row r="1236" spans="1:2">
      <c r="A1236" s="190" t="s">
        <v>11080</v>
      </c>
      <c r="B1236">
        <f>IF(回復期MSW!T9=TRUE,1,0)</f>
        <v>0</v>
      </c>
    </row>
    <row r="1237" spans="1:2">
      <c r="A1237" s="190" t="s">
        <v>11081</v>
      </c>
      <c r="B1237">
        <f>IF(回復期MSW!Z9=TRUE,1,0)</f>
        <v>0</v>
      </c>
    </row>
    <row r="1238" spans="1:2">
      <c r="A1238" s="190" t="s">
        <v>11082</v>
      </c>
      <c r="B1238">
        <f>IF(回復期MSW!E10=TRUE,1,0)</f>
        <v>0</v>
      </c>
    </row>
    <row r="1239" spans="1:2">
      <c r="A1239" s="190" t="s">
        <v>11083</v>
      </c>
      <c r="B1239" t="str">
        <f>IF(回復期MSW!H10="","",回復期MSW!H10)</f>
        <v/>
      </c>
    </row>
    <row r="1240" spans="1:2">
      <c r="A1240" s="190" t="s">
        <v>11084</v>
      </c>
      <c r="B1240" t="str">
        <f>IF(回復期MSW!S10="","",回復期MSW!S10)</f>
        <v/>
      </c>
    </row>
    <row r="1241" spans="1:2">
      <c r="A1241" s="190" t="s">
        <v>11085</v>
      </c>
      <c r="B1241">
        <f>IF(回復期MSW!Z10=TRUE,1,0)</f>
        <v>0</v>
      </c>
    </row>
    <row r="1242" spans="1:2">
      <c r="A1242" s="190" t="s">
        <v>11086</v>
      </c>
      <c r="B1242" t="str">
        <f>IF(回復期MSW!AD10="","",回復期MSW!AD10)</f>
        <v/>
      </c>
    </row>
    <row r="1243" spans="1:2">
      <c r="A1243" s="190" t="s">
        <v>11087</v>
      </c>
      <c r="B1243">
        <f>IF(回復期MSW!E11=TRUE,1,0)</f>
        <v>0</v>
      </c>
    </row>
    <row r="1244" spans="1:2">
      <c r="A1244" s="190" t="s">
        <v>11088</v>
      </c>
      <c r="B1244">
        <f>IF(回復期MSW!H11=TRUE,1,0)</f>
        <v>0</v>
      </c>
    </row>
    <row r="1245" spans="1:2">
      <c r="A1245" s="190" t="s">
        <v>11089</v>
      </c>
      <c r="B1245">
        <f>IF(回復期MSW!K11=TRUE,1,0)</f>
        <v>0</v>
      </c>
    </row>
    <row r="1246" spans="1:2">
      <c r="A1246" s="190" t="s">
        <v>11090</v>
      </c>
      <c r="B1246">
        <f>IF(回復期MSW!N11=TRUE,1,0)</f>
        <v>0</v>
      </c>
    </row>
    <row r="1247" spans="1:2">
      <c r="A1247" s="190" t="s">
        <v>11091</v>
      </c>
      <c r="B1247">
        <f>IF(回復期MSW!Q11=TRUE,1,0)</f>
        <v>0</v>
      </c>
    </row>
    <row r="1248" spans="1:2">
      <c r="A1248" s="190" t="s">
        <v>11092</v>
      </c>
      <c r="B1248">
        <f>IF(回復期MSW!U11=TRUE,1,0)</f>
        <v>0</v>
      </c>
    </row>
    <row r="1249" spans="1:2">
      <c r="A1249" s="190" t="s">
        <v>11093</v>
      </c>
      <c r="B1249">
        <f>IF(回復期MSW!Y11=TRUE,1,0)</f>
        <v>0</v>
      </c>
    </row>
    <row r="1250" spans="1:2">
      <c r="A1250" s="190" t="s">
        <v>11094</v>
      </c>
      <c r="B1250">
        <f>IF(回復期MSW!AB11=TRUE,1,0)</f>
        <v>0</v>
      </c>
    </row>
    <row r="1251" spans="1:2">
      <c r="A1251" s="190" t="s">
        <v>11095</v>
      </c>
      <c r="B1251" t="str">
        <f>IF(回復期MSW!AF11="","",回復期MSW!AF11)</f>
        <v/>
      </c>
    </row>
    <row r="1252" spans="1:2">
      <c r="A1252" s="190" t="s">
        <v>11096</v>
      </c>
      <c r="B1252" t="str">
        <f>IF(回復期MSW!E12="","",回復期MSW!E12)</f>
        <v/>
      </c>
    </row>
    <row r="1253" spans="1:2">
      <c r="A1253" s="190" t="s">
        <v>11097</v>
      </c>
      <c r="B1253">
        <f>IF(回復期MSW!E13="","",回復期MSW!E13)</f>
        <v>0</v>
      </c>
    </row>
    <row r="1254" spans="1:2">
      <c r="A1254" s="190" t="s">
        <v>11098</v>
      </c>
      <c r="B1254" t="str">
        <f>IF(回復期MSW!N13="","",回復期MSW!N13)</f>
        <v/>
      </c>
    </row>
    <row r="1255" spans="1:2">
      <c r="A1255" s="190" t="s">
        <v>11099</v>
      </c>
      <c r="B1255">
        <f>IF(回復期MSW!AA13="","",回復期MSW!AA13)</f>
        <v>0</v>
      </c>
    </row>
    <row r="1256" spans="1:2">
      <c r="A1256" s="190" t="s">
        <v>11100</v>
      </c>
      <c r="B1256">
        <f>IF(回復期MSW!E14="","",回復期MSW!E14)</f>
        <v>0</v>
      </c>
    </row>
    <row r="1257" spans="1:2">
      <c r="A1257" s="190" t="s">
        <v>11101</v>
      </c>
      <c r="B1257" t="str">
        <f>IF(回復期MSW!H15="","",回復期MSW!H15)</f>
        <v/>
      </c>
    </row>
    <row r="1258" spans="1:2">
      <c r="A1258" s="190" t="s">
        <v>11102</v>
      </c>
      <c r="B1258" t="str">
        <f>IF(回復期MSW!S15="","",回復期MSW!S15)</f>
        <v/>
      </c>
    </row>
    <row r="1259" spans="1:2">
      <c r="A1259" s="190" t="s">
        <v>11103</v>
      </c>
      <c r="B1259" t="str">
        <f>IF(回復期MSW!Y15="","",回復期MSW!Y15)</f>
        <v/>
      </c>
    </row>
    <row r="1260" spans="1:2">
      <c r="A1260" s="190" t="s">
        <v>11104</v>
      </c>
      <c r="B1260" t="str">
        <f>IF(回復期MSW!AE15="","",回復期MSW!AE15)</f>
        <v/>
      </c>
    </row>
    <row r="1261" spans="1:2">
      <c r="A1261" s="190" t="s">
        <v>11105</v>
      </c>
      <c r="B1261">
        <f>IF(回復期MSW!E16=TRUE,1,0)</f>
        <v>0</v>
      </c>
    </row>
    <row r="1262" spans="1:2">
      <c r="A1262" s="190" t="s">
        <v>11106</v>
      </c>
      <c r="B1262">
        <f>IF(回復期MSW!J16=TRUE,1,0)</f>
        <v>0</v>
      </c>
    </row>
    <row r="1263" spans="1:2">
      <c r="A1263" s="190" t="s">
        <v>11107</v>
      </c>
      <c r="B1263">
        <f>IF(回復期MSW!N16=TRUE,1,0)</f>
        <v>0</v>
      </c>
    </row>
    <row r="1264" spans="1:2">
      <c r="A1264" s="190" t="s">
        <v>11108</v>
      </c>
      <c r="B1264">
        <f>IF(回復期MSW!R16=TRUE,1,0)</f>
        <v>0</v>
      </c>
    </row>
    <row r="1265" spans="1:2">
      <c r="A1265" s="190" t="s">
        <v>11109</v>
      </c>
      <c r="B1265">
        <f>IF(回復期MSW!W16=TRUE,1,0)</f>
        <v>0</v>
      </c>
    </row>
    <row r="1266" spans="1:2">
      <c r="A1266" s="190" t="s">
        <v>11110</v>
      </c>
      <c r="B1266">
        <f>IF(回復期MSW!AB16=TRUE,1,0)</f>
        <v>0</v>
      </c>
    </row>
    <row r="1267" spans="1:2">
      <c r="A1267" s="190" t="s">
        <v>11111</v>
      </c>
      <c r="B1267">
        <f>IF(回復期MSW!AG16=TRUE,1,0)</f>
        <v>0</v>
      </c>
    </row>
    <row r="1268" spans="1:2">
      <c r="A1268" s="190" t="s">
        <v>11112</v>
      </c>
      <c r="B1268" t="str">
        <f>IF(回復期MSW!E17="","",回復期MSW!E17)</f>
        <v/>
      </c>
    </row>
    <row r="1269" spans="1:2">
      <c r="A1269" s="190" t="s">
        <v>11113</v>
      </c>
      <c r="B1269">
        <f>IF(回復期MSW!E19="","",回復期MSW!E19)</f>
        <v>0</v>
      </c>
    </row>
    <row r="1270" spans="1:2">
      <c r="A1270" s="190" t="s">
        <v>11114</v>
      </c>
      <c r="B1270" t="str">
        <f>IF(回復期MSW!T19="","",回復期MSW!T19)</f>
        <v/>
      </c>
    </row>
    <row r="1271" spans="1:2">
      <c r="A1271" s="190" t="s">
        <v>11115</v>
      </c>
      <c r="B1271" t="str">
        <f>IF(回復期MSW!Y19="","",回復期MSW!Y19)</f>
        <v/>
      </c>
    </row>
    <row r="1272" spans="1:2">
      <c r="A1272" s="190" t="s">
        <v>11116</v>
      </c>
      <c r="B1272">
        <f>IF(回復期MSW!E20=TRUE,1,0)</f>
        <v>0</v>
      </c>
    </row>
    <row r="1273" spans="1:2">
      <c r="A1273" s="190" t="s">
        <v>11117</v>
      </c>
      <c r="B1273">
        <f>IF(回復期MSW!H20=TRUE,1,0)</f>
        <v>0</v>
      </c>
    </row>
    <row r="1274" spans="1:2">
      <c r="A1274" s="190" t="s">
        <v>11118</v>
      </c>
      <c r="B1274">
        <f>IF(回復期MSW!K20=TRUE,1,0)</f>
        <v>0</v>
      </c>
    </row>
    <row r="1275" spans="1:2">
      <c r="A1275" s="190" t="s">
        <v>11119</v>
      </c>
      <c r="B1275">
        <f>IF(回復期MSW!N20=TRUE,1,0)</f>
        <v>0</v>
      </c>
    </row>
    <row r="1276" spans="1:2">
      <c r="A1276" s="190" t="s">
        <v>11120</v>
      </c>
      <c r="B1276">
        <f>IF(回復期MSW!Q20=TRUE,1,0)</f>
        <v>0</v>
      </c>
    </row>
    <row r="1277" spans="1:2">
      <c r="A1277" s="190" t="s">
        <v>11121</v>
      </c>
      <c r="B1277" t="str">
        <f>IF(回復期MSW!V20="","",回復期MSW!V20)</f>
        <v/>
      </c>
    </row>
    <row r="1278" spans="1:2">
      <c r="A1278" s="190" t="s">
        <v>11122</v>
      </c>
      <c r="B1278" t="str">
        <f>IF(回復期MSW!E21="","",回復期MSW!E21)</f>
        <v/>
      </c>
    </row>
    <row r="1279" spans="1:2">
      <c r="A1279" s="190" t="s">
        <v>11123</v>
      </c>
      <c r="B1279" t="str">
        <f>IF(回復期MSW!K21="","",回復期MSW!K21)</f>
        <v/>
      </c>
    </row>
    <row r="1280" spans="1:2">
      <c r="A1280" s="190" t="s">
        <v>11124</v>
      </c>
      <c r="B1280" t="str">
        <f>IF(回復期MSW!V21="","",回復期MSW!V21)</f>
        <v/>
      </c>
    </row>
    <row r="1281" spans="1:2">
      <c r="A1281" s="190" t="s">
        <v>11125</v>
      </c>
      <c r="B1281" t="str">
        <f>IF(回復期MSW!G22="","",回復期MSW!G22)</f>
        <v/>
      </c>
    </row>
    <row r="1282" spans="1:2">
      <c r="A1282" s="190" t="s">
        <v>11126</v>
      </c>
      <c r="B1282" t="str">
        <f>IF(回復期MSW!R22="","",回復期MSW!R22)</f>
        <v/>
      </c>
    </row>
    <row r="1283" spans="1:2">
      <c r="A1283" s="190" t="s">
        <v>11127</v>
      </c>
      <c r="B1283" t="str">
        <f>IF(回復期MSW!Y22="","",回復期MSW!Y22)</f>
        <v/>
      </c>
    </row>
    <row r="1284" spans="1:2">
      <c r="A1284" s="190" t="s">
        <v>11128</v>
      </c>
      <c r="B1284">
        <f>IF(回復期MSW!E23=TRUE,1,0)</f>
        <v>0</v>
      </c>
    </row>
    <row r="1285" spans="1:2">
      <c r="A1285" s="190" t="s">
        <v>11129</v>
      </c>
      <c r="B1285">
        <f>IF(回復期MSW!H23=TRUE,1,0)</f>
        <v>0</v>
      </c>
    </row>
    <row r="1286" spans="1:2">
      <c r="A1286" s="190" t="s">
        <v>11130</v>
      </c>
      <c r="B1286">
        <f>IF(回復期MSW!K23=TRUE,1,0)</f>
        <v>0</v>
      </c>
    </row>
    <row r="1287" spans="1:2">
      <c r="A1287" s="190" t="s">
        <v>11131</v>
      </c>
      <c r="B1287" t="str">
        <f>IF(回復期MSW!N23="","",回復期MSW!N23)</f>
        <v/>
      </c>
    </row>
    <row r="1288" spans="1:2">
      <c r="A1288" s="190" t="s">
        <v>11132</v>
      </c>
      <c r="B1288">
        <f>IF(回復期MSW!Q23=TRUE,1,0)</f>
        <v>0</v>
      </c>
    </row>
    <row r="1289" spans="1:2">
      <c r="A1289" s="190" t="s">
        <v>11133</v>
      </c>
      <c r="B1289">
        <f>IF(回復期MSW!S23=TRUE,1,0)</f>
        <v>0</v>
      </c>
    </row>
    <row r="1290" spans="1:2">
      <c r="A1290" s="190" t="s">
        <v>11134</v>
      </c>
      <c r="B1290">
        <f>IF(回復期MSW!U23=TRUE,1,0)</f>
        <v>0</v>
      </c>
    </row>
    <row r="1291" spans="1:2">
      <c r="A1291" s="190" t="s">
        <v>11135</v>
      </c>
      <c r="B1291" t="str">
        <f>IF(回復期MSW!Z23="","",回復期MSW!Z23)</f>
        <v/>
      </c>
    </row>
    <row r="1292" spans="1:2">
      <c r="A1292" s="190" t="s">
        <v>11136</v>
      </c>
      <c r="B1292">
        <f>IF(回復期MSW!AC23=TRUE,1,0)</f>
        <v>0</v>
      </c>
    </row>
    <row r="1293" spans="1:2">
      <c r="A1293" s="190" t="s">
        <v>11137</v>
      </c>
      <c r="B1293" t="str">
        <f>IF(回復期MSW!AG23="","",回復期MSW!AG23)</f>
        <v/>
      </c>
    </row>
    <row r="1294" spans="1:2">
      <c r="A1294" s="190" t="s">
        <v>11138</v>
      </c>
      <c r="B1294">
        <f>IF(回復期MSW!E24=TRUE,1,0)</f>
        <v>0</v>
      </c>
    </row>
    <row r="1295" spans="1:2">
      <c r="A1295" s="190" t="s">
        <v>11139</v>
      </c>
      <c r="B1295">
        <f>IF(回復期MSW!H24=TRUE,1,0)</f>
        <v>0</v>
      </c>
    </row>
    <row r="1296" spans="1:2">
      <c r="A1296" s="190" t="s">
        <v>11140</v>
      </c>
      <c r="B1296">
        <f>IF(回復期MSW!K24=TRUE,1,0)</f>
        <v>0</v>
      </c>
    </row>
    <row r="1297" spans="1:2">
      <c r="A1297" s="190" t="s">
        <v>11141</v>
      </c>
      <c r="B1297" t="str">
        <f>IF(回復期MSW!N24="","",回復期MSW!N24)</f>
        <v/>
      </c>
    </row>
    <row r="1298" spans="1:2">
      <c r="A1298" s="190" t="s">
        <v>11142</v>
      </c>
      <c r="B1298">
        <f>IF(回復期MSW!Q24=TRUE,1,0)</f>
        <v>0</v>
      </c>
    </row>
    <row r="1299" spans="1:2">
      <c r="A1299" s="190" t="s">
        <v>11143</v>
      </c>
      <c r="B1299">
        <f>IF(回復期MSW!S24=TRUE,1,0)</f>
        <v>0</v>
      </c>
    </row>
    <row r="1300" spans="1:2">
      <c r="A1300" s="190" t="s">
        <v>11144</v>
      </c>
      <c r="B1300">
        <f>IF(回復期MSW!U24=TRUE,1,0)</f>
        <v>0</v>
      </c>
    </row>
    <row r="1301" spans="1:2">
      <c r="A1301" s="190" t="s">
        <v>11145</v>
      </c>
      <c r="B1301" t="str">
        <f>IF(回復期MSW!Z24="","",回復期MSW!Z24)</f>
        <v/>
      </c>
    </row>
    <row r="1302" spans="1:2">
      <c r="A1302" s="190" t="s">
        <v>11146</v>
      </c>
      <c r="B1302">
        <f>IF(回復期MSW!AC24=TRUE,1,0)</f>
        <v>0</v>
      </c>
    </row>
    <row r="1303" spans="1:2">
      <c r="A1303" s="190" t="s">
        <v>11147</v>
      </c>
      <c r="B1303" t="str">
        <f>IF(回復期MSW!AG24="","",回復期MSW!AG24)</f>
        <v/>
      </c>
    </row>
    <row r="1304" spans="1:2">
      <c r="A1304" s="190" t="s">
        <v>11148</v>
      </c>
      <c r="B1304" t="str">
        <f>IF(回復期MSW!E25="","",回復期MSW!E25)</f>
        <v/>
      </c>
    </row>
    <row r="1305" spans="1:2">
      <c r="A1305" s="190" t="s">
        <v>11149</v>
      </c>
      <c r="B1305" t="str">
        <f>IF(回復期MSW!N25="","",回復期MSW!N25)</f>
        <v/>
      </c>
    </row>
    <row r="1306" spans="1:2">
      <c r="A1306" s="190" t="s">
        <v>11150</v>
      </c>
      <c r="B1306" t="str">
        <f>IF(回復期MSW!E26="","",回復期MSW!E26)</f>
        <v/>
      </c>
    </row>
    <row r="1307" spans="1:2">
      <c r="A1307" s="190" t="s">
        <v>11151</v>
      </c>
      <c r="B1307">
        <f>IF(回復期MSW!E27=TRUE,1,0)</f>
        <v>0</v>
      </c>
    </row>
    <row r="1308" spans="1:2">
      <c r="A1308" s="190" t="s">
        <v>11152</v>
      </c>
      <c r="B1308">
        <f>IF(回復期MSW!H27=TRUE,1,0)</f>
        <v>0</v>
      </c>
    </row>
    <row r="1309" spans="1:2">
      <c r="A1309" s="190" t="s">
        <v>11153</v>
      </c>
      <c r="B1309">
        <f>IF(回復期MSW!K27="","",回復期MSW!K27)</f>
        <v>0</v>
      </c>
    </row>
    <row r="1310" spans="1:2">
      <c r="A1310" s="190" t="s">
        <v>11154</v>
      </c>
      <c r="B1310">
        <f>IF(回復期MSW!Y27="","",回復期MSW!Y27)</f>
        <v>0</v>
      </c>
    </row>
    <row r="1311" spans="1:2">
      <c r="A1311" s="190" t="s">
        <v>11155</v>
      </c>
      <c r="B1311" t="str">
        <f>IF(回復期MSW!H28="","",回復期MSW!H28)</f>
        <v/>
      </c>
    </row>
    <row r="1312" spans="1:2">
      <c r="A1312" s="190" t="s">
        <v>11156</v>
      </c>
      <c r="B1312" t="str">
        <f>IF(回復期MSW!S28="","",回復期MSW!S28)</f>
        <v/>
      </c>
    </row>
    <row r="1313" spans="1:2">
      <c r="A1313" s="190" t="s">
        <v>11157</v>
      </c>
      <c r="B1313" t="str">
        <f>IF(回復期MSW!Y28="","",回復期MSW!Y28)</f>
        <v/>
      </c>
    </row>
    <row r="1314" spans="1:2">
      <c r="A1314" s="190" t="s">
        <v>11158</v>
      </c>
      <c r="B1314" t="str">
        <f>IF(回復期MSW!AE28="","",回復期MSW!AE28)</f>
        <v/>
      </c>
    </row>
    <row r="1315" spans="1:2">
      <c r="A1315" s="190" t="s">
        <v>11159</v>
      </c>
      <c r="B1315">
        <f>IF(回復期MSW!E29="","",回復期MSW!E29)</f>
        <v>0</v>
      </c>
    </row>
    <row r="1316" spans="1:2">
      <c r="A1316" s="190" t="s">
        <v>11160</v>
      </c>
      <c r="B1316">
        <f>IF(回復期MSW!W29="","",回復期MSW!W29)</f>
        <v>0</v>
      </c>
    </row>
    <row r="1317" spans="1:2">
      <c r="A1317" s="190" t="s">
        <v>11161</v>
      </c>
      <c r="B1317">
        <f>IF(回復期MSW!E30=TRUE,1,0)</f>
        <v>0</v>
      </c>
    </row>
    <row r="1318" spans="1:2">
      <c r="A1318" s="190" t="s">
        <v>11162</v>
      </c>
      <c r="B1318">
        <f>IF(回復期MSW!I30=TRUE,1,0)</f>
        <v>0</v>
      </c>
    </row>
    <row r="1319" spans="1:2">
      <c r="A1319" s="190" t="s">
        <v>11163</v>
      </c>
      <c r="B1319">
        <f>IF(回復期MSW!M30=TRUE,1,0)</f>
        <v>0</v>
      </c>
    </row>
    <row r="1320" spans="1:2">
      <c r="A1320" s="190" t="s">
        <v>11164</v>
      </c>
      <c r="B1320">
        <f>IF(回復期MSW!R30=TRUE,1,0)</f>
        <v>0</v>
      </c>
    </row>
    <row r="1321" spans="1:2">
      <c r="A1321" s="190" t="s">
        <v>11165</v>
      </c>
      <c r="B1321">
        <f>IF(回復期MSW!U30=TRUE,1,0)</f>
        <v>0</v>
      </c>
    </row>
    <row r="1322" spans="1:2">
      <c r="A1322" s="190" t="s">
        <v>11166</v>
      </c>
      <c r="B1322">
        <f>IF(回復期MSW!X30=TRUE,1,0)</f>
        <v>0</v>
      </c>
    </row>
    <row r="1323" spans="1:2">
      <c r="A1323" s="190" t="s">
        <v>11167</v>
      </c>
      <c r="B1323">
        <f>IF(回復期MSW!AA30=TRUE,1,0)</f>
        <v>0</v>
      </c>
    </row>
    <row r="1324" spans="1:2">
      <c r="A1324" s="190" t="s">
        <v>11168</v>
      </c>
      <c r="B1324" t="str">
        <f>IF(回復期MSW!AD30="","",回復期MSW!AD30)</f>
        <v/>
      </c>
    </row>
    <row r="1325" spans="1:2">
      <c r="A1325" s="190" t="s">
        <v>11169</v>
      </c>
      <c r="B1325" t="str">
        <f>IF(回復期MSW!E31="","",回復期MSW!E31)</f>
        <v/>
      </c>
    </row>
    <row r="1326" spans="1:2">
      <c r="A1326" s="190" t="s">
        <v>11170</v>
      </c>
      <c r="B1326" t="str">
        <f>IF(回復期MSW!E32="","",回復期MSW!E32)</f>
        <v/>
      </c>
    </row>
    <row r="1327" spans="1:2">
      <c r="A1327" s="190" t="s">
        <v>11171</v>
      </c>
      <c r="B1327" t="str">
        <f>IF(回復期MSW!E33="","",回復期MSW!E33)</f>
        <v/>
      </c>
    </row>
    <row r="1328" spans="1:2">
      <c r="A1328" s="190" t="s">
        <v>11172</v>
      </c>
      <c r="B1328">
        <f>IF(回復期MSW!E35=TRUE,1,0)</f>
        <v>0</v>
      </c>
    </row>
    <row r="1329" spans="1:2">
      <c r="A1329" s="190" t="s">
        <v>11173</v>
      </c>
      <c r="B1329">
        <f>IF(回復期MSW!I35=TRUE,1,0)</f>
        <v>0</v>
      </c>
    </row>
    <row r="1330" spans="1:2">
      <c r="A1330" s="190" t="s">
        <v>11174</v>
      </c>
      <c r="B1330">
        <f>IF(回復期MSW!M35=TRUE,1,0)</f>
        <v>0</v>
      </c>
    </row>
    <row r="1331" spans="1:2">
      <c r="A1331" s="191" t="s">
        <v>11175</v>
      </c>
      <c r="B1331" t="str">
        <f>IF(回復期MSW!B36="","",回復期MSW!B36)</f>
        <v>在宅主治医</v>
      </c>
    </row>
    <row r="1332" spans="1:2">
      <c r="A1332" s="190" t="s">
        <v>11176</v>
      </c>
      <c r="B1332" t="str">
        <f>IF(回復期MSW!H36="","",回復期MSW!H36)</f>
        <v/>
      </c>
    </row>
    <row r="1333" spans="1:2">
      <c r="A1333" s="190" t="s">
        <v>11177</v>
      </c>
      <c r="B1333" t="str">
        <f>IF(回復期MSW!S36="","",回復期MSW!S36)</f>
        <v/>
      </c>
    </row>
    <row r="1334" spans="1:2">
      <c r="A1334" s="190" t="s">
        <v>11178</v>
      </c>
      <c r="B1334" t="str">
        <f>IF(回復期MSW!Y36="","",回復期MSW!Y36)</f>
        <v/>
      </c>
    </row>
    <row r="1335" spans="1:2">
      <c r="A1335" s="190" t="s">
        <v>11179</v>
      </c>
      <c r="B1335" t="str">
        <f>IF(回復期MSW!AE36="","",回復期MSW!AE36)</f>
        <v/>
      </c>
    </row>
    <row r="1336" spans="1:2">
      <c r="A1336" s="190" t="s">
        <v>11180</v>
      </c>
      <c r="B1336" t="str">
        <f>IF(回復期MSW!B37="","",回復期MSW!B37)</f>
        <v/>
      </c>
    </row>
    <row r="1337" spans="1:2">
      <c r="A1337" s="190" t="s">
        <v>11181</v>
      </c>
      <c r="B1337" t="str">
        <f>IF(回復期MSW!H37="","",回復期MSW!H37)</f>
        <v/>
      </c>
    </row>
    <row r="1338" spans="1:2">
      <c r="A1338" s="190" t="s">
        <v>11182</v>
      </c>
      <c r="B1338" t="str">
        <f>IF(回復期MSW!S37="","",回復期MSW!S37)</f>
        <v/>
      </c>
    </row>
    <row r="1339" spans="1:2">
      <c r="A1339" s="190" t="s">
        <v>11183</v>
      </c>
      <c r="B1339" t="str">
        <f>IF(回復期MSW!Y37="","",回復期MSW!Y37)</f>
        <v/>
      </c>
    </row>
    <row r="1340" spans="1:2">
      <c r="A1340" s="190" t="s">
        <v>11184</v>
      </c>
      <c r="B1340" t="str">
        <f>IF(回復期MSW!AE37="","",回復期MSW!AE37)</f>
        <v/>
      </c>
    </row>
    <row r="1341" spans="1:2">
      <c r="A1341" s="190" t="s">
        <v>11185</v>
      </c>
      <c r="B1341" t="str">
        <f>IF(回復期MSW!B38="","",回復期MSW!B38)</f>
        <v/>
      </c>
    </row>
    <row r="1342" spans="1:2">
      <c r="A1342" s="190" t="s">
        <v>11186</v>
      </c>
      <c r="B1342" t="str">
        <f>IF(回復期MSW!H38="","",回復期MSW!H38)</f>
        <v/>
      </c>
    </row>
    <row r="1343" spans="1:2">
      <c r="A1343" s="190" t="s">
        <v>11187</v>
      </c>
      <c r="B1343" t="str">
        <f>IF(回復期MSW!S38="","",回復期MSW!S38)</f>
        <v/>
      </c>
    </row>
    <row r="1344" spans="1:2">
      <c r="A1344" s="190" t="s">
        <v>11188</v>
      </c>
      <c r="B1344" t="str">
        <f>IF(回復期MSW!Y38="","",回復期MSW!Y38)</f>
        <v/>
      </c>
    </row>
    <row r="1345" spans="1:2">
      <c r="A1345" s="190" t="s">
        <v>11189</v>
      </c>
      <c r="B1345" t="str">
        <f>IF(回復期MSW!AE38="","",回復期MSW!AE38)</f>
        <v/>
      </c>
    </row>
    <row r="1346" spans="1:2">
      <c r="A1346" s="190" t="s">
        <v>11190</v>
      </c>
      <c r="B1346" t="str">
        <f>IF(回復期MSW!E39="","",回復期MSW!E39)</f>
        <v/>
      </c>
    </row>
    <row r="1347" spans="1:2">
      <c r="A1347" s="190" t="s">
        <v>11191</v>
      </c>
      <c r="B1347" t="e">
        <f>IF(#REF!="","",#REF!)</f>
        <v>#REF!</v>
      </c>
    </row>
    <row r="1348" spans="1:2">
      <c r="A1348" s="190" t="s">
        <v>11192</v>
      </c>
      <c r="B1348" t="e">
        <f>IF(#REF!="","",#REF!)</f>
        <v>#REF!</v>
      </c>
    </row>
    <row r="1349" spans="1:2">
      <c r="A1349" s="190" t="s">
        <v>11193</v>
      </c>
      <c r="B1349" t="e">
        <f>IF(#REF!="","",#REF!)</f>
        <v>#REF!</v>
      </c>
    </row>
    <row r="1350" spans="1:2">
      <c r="A1350" s="190" t="s">
        <v>11194</v>
      </c>
      <c r="B1350" t="e">
        <f>IF(#REF!="","",#REF!)</f>
        <v>#REF!</v>
      </c>
    </row>
    <row r="1351" spans="1:2">
      <c r="A1351" s="190" t="s">
        <v>11195</v>
      </c>
      <c r="B1351" t="e">
        <f>IF(#REF!="","",#REF!)</f>
        <v>#REF!</v>
      </c>
    </row>
    <row r="1352" spans="1:2">
      <c r="A1352" s="190" t="s">
        <v>11196</v>
      </c>
      <c r="B1352" t="e">
        <f>IF(#REF!="","",#REF!)</f>
        <v>#REF!</v>
      </c>
    </row>
    <row r="1353" spans="1:2">
      <c r="A1353" s="190" t="s">
        <v>11197</v>
      </c>
      <c r="B1353" t="e">
        <f>IF(#REF!="","",#REF!)</f>
        <v>#REF!</v>
      </c>
    </row>
    <row r="1354" spans="1:2">
      <c r="A1354" s="190" t="s">
        <v>11198</v>
      </c>
      <c r="B1354" t="e">
        <f>IF(#REF!="","",#REF!)</f>
        <v>#REF!</v>
      </c>
    </row>
    <row r="1355" spans="1:2">
      <c r="A1355" s="190" t="s">
        <v>11199</v>
      </c>
      <c r="B1355" t="e">
        <f>IF(#REF!="","",#REF!)</f>
        <v>#REF!</v>
      </c>
    </row>
    <row r="1356" spans="1:2">
      <c r="A1356" s="190" t="s">
        <v>11200</v>
      </c>
      <c r="B1356" t="e">
        <f>IF(#REF!="","",#REF!)</f>
        <v>#REF!</v>
      </c>
    </row>
    <row r="1357" spans="1:2">
      <c r="A1357" s="190" t="s">
        <v>11201</v>
      </c>
      <c r="B1357" t="e">
        <f>IF(#REF!="","",#REF!)</f>
        <v>#REF!</v>
      </c>
    </row>
    <row r="1358" spans="1:2">
      <c r="A1358" s="190" t="s">
        <v>11202</v>
      </c>
      <c r="B1358" t="e">
        <f>IF(#REF!="","",#REF!)</f>
        <v>#REF!</v>
      </c>
    </row>
    <row r="1359" spans="1:2">
      <c r="A1359" s="190" t="s">
        <v>11203</v>
      </c>
      <c r="B1359" t="e">
        <f>IF(#REF!="","",#REF!)</f>
        <v>#REF!</v>
      </c>
    </row>
    <row r="1360" spans="1:2">
      <c r="A1360" s="190" t="s">
        <v>11204</v>
      </c>
      <c r="B1360" t="e">
        <f>IF(#REF!="","",#REF!)</f>
        <v>#REF!</v>
      </c>
    </row>
    <row r="1361" spans="1:2">
      <c r="A1361" s="190" t="s">
        <v>11205</v>
      </c>
      <c r="B1361" t="e">
        <f>IF(#REF!="","",#REF!)</f>
        <v>#REF!</v>
      </c>
    </row>
    <row r="1362" spans="1:2">
      <c r="A1362" s="190" t="s">
        <v>11206</v>
      </c>
      <c r="B1362" t="e">
        <f>IF(#REF!="","",#REF!)</f>
        <v>#REF!</v>
      </c>
    </row>
    <row r="1363" spans="1:2">
      <c r="A1363" s="190" t="s">
        <v>11207</v>
      </c>
      <c r="B1363" t="e">
        <f>IF(#REF!="","",#REF!)</f>
        <v>#REF!</v>
      </c>
    </row>
    <row r="1364" spans="1:2">
      <c r="A1364" s="190" t="s">
        <v>11208</v>
      </c>
      <c r="B1364" t="e">
        <f>IF(#REF!="","",#REF!)</f>
        <v>#REF!</v>
      </c>
    </row>
    <row r="1365" spans="1:2">
      <c r="A1365" s="190" t="s">
        <v>11209</v>
      </c>
      <c r="B1365" t="e">
        <f>IF(#REF!="","",#REF!)</f>
        <v>#REF!</v>
      </c>
    </row>
    <row r="1366" spans="1:2">
      <c r="A1366" s="190" t="s">
        <v>11210</v>
      </c>
      <c r="B1366" t="e">
        <f>IF(#REF!="","",#REF!)</f>
        <v>#REF!</v>
      </c>
    </row>
    <row r="1367" spans="1:2">
      <c r="A1367" s="190" t="s">
        <v>11211</v>
      </c>
      <c r="B1367" t="e">
        <f>IF(#REF!="","",#REF!)</f>
        <v>#REF!</v>
      </c>
    </row>
    <row r="1368" spans="1:2">
      <c r="A1368" s="190" t="s">
        <v>11212</v>
      </c>
      <c r="B1368" t="e">
        <f>IF(#REF!="","",#REF!)</f>
        <v>#REF!</v>
      </c>
    </row>
    <row r="1369" spans="1:2">
      <c r="A1369" s="190" t="s">
        <v>11213</v>
      </c>
      <c r="B1369" t="e">
        <f>IF(#REF!="","",#REF!)</f>
        <v>#REF!</v>
      </c>
    </row>
    <row r="1370" spans="1:2">
      <c r="A1370" s="190" t="s">
        <v>11214</v>
      </c>
      <c r="B1370" t="e">
        <f>IF(#REF!="","",#REF!)</f>
        <v>#REF!</v>
      </c>
    </row>
    <row r="1371" spans="1:2">
      <c r="A1371" s="190" t="s">
        <v>11215</v>
      </c>
      <c r="B1371" t="e">
        <f>IF(#REF!="","",#REF!)</f>
        <v>#REF!</v>
      </c>
    </row>
    <row r="1372" spans="1:2">
      <c r="A1372" s="190" t="s">
        <v>11216</v>
      </c>
      <c r="B1372" t="e">
        <f>IF(#REF!="","",#REF!)</f>
        <v>#REF!</v>
      </c>
    </row>
    <row r="1373" spans="1:2">
      <c r="A1373" s="190" t="s">
        <v>11217</v>
      </c>
      <c r="B1373" t="e">
        <f>IF(#REF!="","",#REF!)</f>
        <v>#REF!</v>
      </c>
    </row>
    <row r="1374" spans="1:2">
      <c r="A1374" s="190" t="s">
        <v>11218</v>
      </c>
      <c r="B1374" t="e">
        <f>IF(#REF!="","",#REF!)</f>
        <v>#REF!</v>
      </c>
    </row>
    <row r="1375" spans="1:2">
      <c r="A1375" s="190" t="s">
        <v>11219</v>
      </c>
      <c r="B1375" t="e">
        <f>IF(#REF!="","",#REF!)</f>
        <v>#REF!</v>
      </c>
    </row>
    <row r="1376" spans="1:2">
      <c r="A1376" s="190" t="s">
        <v>11220</v>
      </c>
      <c r="B1376" t="e">
        <f>IF(#REF!="","",#REF!)</f>
        <v>#REF!</v>
      </c>
    </row>
    <row r="1377" spans="1:2">
      <c r="A1377" s="190" t="s">
        <v>11221</v>
      </c>
      <c r="B1377" t="e">
        <f>IF(#REF!="","",#REF!)</f>
        <v>#REF!</v>
      </c>
    </row>
    <row r="1378" spans="1:2">
      <c r="A1378" s="190" t="s">
        <v>11222</v>
      </c>
      <c r="B1378" t="e">
        <f>IF(#REF!="","",#REF!)</f>
        <v>#REF!</v>
      </c>
    </row>
    <row r="1379" spans="1:2">
      <c r="A1379" s="190" t="s">
        <v>11223</v>
      </c>
      <c r="B1379" t="e">
        <f>IF(#REF!="","",#REF!)</f>
        <v>#REF!</v>
      </c>
    </row>
    <row r="1380" spans="1:2">
      <c r="A1380" s="190" t="s">
        <v>11224</v>
      </c>
      <c r="B1380" t="e">
        <f>IF(#REF!="","",#REF!)</f>
        <v>#REF!</v>
      </c>
    </row>
    <row r="1381" spans="1:2">
      <c r="A1381" s="190" t="s">
        <v>11225</v>
      </c>
      <c r="B1381" t="e">
        <f>IF(#REF!="","",#REF!)</f>
        <v>#REF!</v>
      </c>
    </row>
    <row r="1382" spans="1:2">
      <c r="A1382" s="190" t="s">
        <v>11226</v>
      </c>
      <c r="B1382" t="e">
        <f>IF(#REF!="","",#REF!)</f>
        <v>#REF!</v>
      </c>
    </row>
    <row r="1383" spans="1:2">
      <c r="A1383" s="190" t="s">
        <v>11227</v>
      </c>
      <c r="B1383" t="e">
        <f>IF(#REF!="","",#REF!)</f>
        <v>#REF!</v>
      </c>
    </row>
    <row r="1384" spans="1:2">
      <c r="A1384" s="190" t="s">
        <v>11228</v>
      </c>
      <c r="B1384" t="e">
        <f>IF(#REF!="","",#REF!)</f>
        <v>#REF!</v>
      </c>
    </row>
    <row r="1385" spans="1:2">
      <c r="A1385" s="190" t="s">
        <v>11229</v>
      </c>
      <c r="B1385" t="e">
        <f>IF(#REF!="","",#REF!)</f>
        <v>#REF!</v>
      </c>
    </row>
    <row r="1386" spans="1:2">
      <c r="A1386" s="190" t="s">
        <v>11230</v>
      </c>
      <c r="B1386" t="e">
        <f>IF(#REF!="","",#REF!)</f>
        <v>#REF!</v>
      </c>
    </row>
    <row r="1387" spans="1:2">
      <c r="A1387" s="190" t="s">
        <v>11231</v>
      </c>
      <c r="B1387" t="e">
        <f>IF(#REF!="","",#REF!)</f>
        <v>#REF!</v>
      </c>
    </row>
    <row r="1388" spans="1:2">
      <c r="A1388" s="190" t="s">
        <v>11232</v>
      </c>
      <c r="B1388" t="e">
        <f>IF(#REF!="","",#REF!)</f>
        <v>#REF!</v>
      </c>
    </row>
    <row r="1389" spans="1:2">
      <c r="A1389" s="190" t="s">
        <v>11233</v>
      </c>
      <c r="B1389" t="e">
        <f>IF(#REF!="","",#REF!)</f>
        <v>#REF!</v>
      </c>
    </row>
    <row r="1390" spans="1:2">
      <c r="A1390" s="190" t="s">
        <v>11234</v>
      </c>
      <c r="B1390" t="e">
        <f>IF(#REF!="","",#REF!)</f>
        <v>#REF!</v>
      </c>
    </row>
    <row r="1391" spans="1:2">
      <c r="A1391" s="190" t="s">
        <v>11235</v>
      </c>
      <c r="B1391" t="e">
        <f>IF(#REF!="","",#REF!)</f>
        <v>#REF!</v>
      </c>
    </row>
    <row r="1392" spans="1:2">
      <c r="A1392" s="190" t="s">
        <v>11236</v>
      </c>
      <c r="B1392" t="e">
        <f>IF(#REF!="","",#REF!)</f>
        <v>#REF!</v>
      </c>
    </row>
    <row r="1393" spans="1:2">
      <c r="A1393" s="190" t="s">
        <v>11237</v>
      </c>
      <c r="B1393" t="e">
        <f>IF(#REF!="","",#REF!)</f>
        <v>#REF!</v>
      </c>
    </row>
    <row r="1394" spans="1:2">
      <c r="A1394" s="190" t="s">
        <v>11238</v>
      </c>
      <c r="B1394" t="e">
        <f>IF(#REF!="","",#REF!)</f>
        <v>#REF!</v>
      </c>
    </row>
    <row r="1395" spans="1:2">
      <c r="A1395" s="190" t="s">
        <v>11239</v>
      </c>
      <c r="B1395" t="e">
        <f>IF(#REF!="","",#REF!)</f>
        <v>#REF!</v>
      </c>
    </row>
    <row r="1396" spans="1:2">
      <c r="A1396" s="190" t="s">
        <v>11240</v>
      </c>
      <c r="B1396" t="e">
        <f>IF(#REF!="","",#REF!)</f>
        <v>#REF!</v>
      </c>
    </row>
    <row r="1397" spans="1:2">
      <c r="A1397" s="190" t="s">
        <v>11241</v>
      </c>
      <c r="B1397" t="e">
        <f>IF(#REF!="","",#REF!)</f>
        <v>#REF!</v>
      </c>
    </row>
    <row r="1398" spans="1:2">
      <c r="A1398" s="190" t="s">
        <v>11242</v>
      </c>
      <c r="B1398" t="e">
        <f>IF(#REF!="","",#REF!)</f>
        <v>#REF!</v>
      </c>
    </row>
    <row r="1399" spans="1:2">
      <c r="A1399" s="190" t="s">
        <v>11243</v>
      </c>
      <c r="B1399" t="e">
        <f>IF(#REF!="","",#REF!)</f>
        <v>#REF!</v>
      </c>
    </row>
    <row r="1400" spans="1:2">
      <c r="A1400" s="190" t="s">
        <v>11244</v>
      </c>
      <c r="B1400" t="e">
        <f>IF(#REF!="","",#REF!)</f>
        <v>#REF!</v>
      </c>
    </row>
    <row r="1401" spans="1:2">
      <c r="A1401" s="190" t="s">
        <v>11245</v>
      </c>
      <c r="B1401" s="129" t="e">
        <f>IF(#REF!="","",#REF!&amp;IF(#REF!="","","/"&amp;#REF!&amp;IF(#REF!="","","/"&amp;#REF!)))</f>
        <v>#REF!</v>
      </c>
    </row>
    <row r="1402" spans="1:2">
      <c r="A1402" s="190" t="s">
        <v>11246</v>
      </c>
      <c r="B1402" t="e">
        <f>IF(#REF!="","",#REF!)</f>
        <v>#REF!</v>
      </c>
    </row>
    <row r="1403" spans="1:2">
      <c r="A1403" s="190" t="s">
        <v>11247</v>
      </c>
      <c r="B1403" s="130" t="e">
        <f>IF(#REF!="","",#REF!&amp;IF(#REF!="","","/"&amp;#REF!&amp;IF(#REF!="","","/"&amp;#REF!)))</f>
        <v>#REF!</v>
      </c>
    </row>
    <row r="1404" spans="1:2">
      <c r="A1404" s="190" t="s">
        <v>11248</v>
      </c>
      <c r="B1404" t="e">
        <f>IF(#REF!="","",#REF!)</f>
        <v>#REF!</v>
      </c>
    </row>
    <row r="1405" spans="1:2">
      <c r="A1405" s="190" t="s">
        <v>11249</v>
      </c>
      <c r="B1405" s="129" t="e">
        <f>IF(#REF!="","",#REF!&amp;IF(#REF!="","","/"&amp;#REF!&amp;IF(#REF!="","","/"&amp;#REF!)))</f>
        <v>#REF!</v>
      </c>
    </row>
    <row r="1406" spans="1:2">
      <c r="A1406" s="190" t="s">
        <v>11250</v>
      </c>
      <c r="B1406" t="e">
        <f>IF(#REF!="","",#REF!)</f>
        <v>#REF!</v>
      </c>
    </row>
    <row r="1407" spans="1:2">
      <c r="A1407" s="190" t="s">
        <v>11251</v>
      </c>
      <c r="B1407" t="e">
        <f>IF(#REF!="","",#REF!)</f>
        <v>#REF!</v>
      </c>
    </row>
    <row r="1408" spans="1:2">
      <c r="A1408" s="190" t="s">
        <v>11252</v>
      </c>
      <c r="B1408" s="129" t="e">
        <f>IF(#REF!="","",#REF!&amp;IF(#REF!="","","/"&amp;#REF!&amp;IF(#REF!="","","/"&amp;#REF!)))</f>
        <v>#REF!</v>
      </c>
    </row>
    <row r="1409" spans="1:2">
      <c r="A1409" s="190" t="s">
        <v>11253</v>
      </c>
      <c r="B1409" t="e">
        <f>IF(#REF!="","",#REF!)</f>
        <v>#REF!</v>
      </c>
    </row>
    <row r="1410" spans="1:2">
      <c r="A1410" s="190" t="s">
        <v>11254</v>
      </c>
      <c r="B1410" t="e">
        <f>IF(#REF!="","",#REF!)</f>
        <v>#REF!</v>
      </c>
    </row>
    <row r="1411" spans="1:2">
      <c r="A1411" s="190" t="s">
        <v>11255</v>
      </c>
      <c r="B1411" s="129" t="e">
        <f>IF(#REF!="","",#REF!&amp;IF(#REF!="","","/"&amp;#REF!&amp;IF(#REF!="","","/"&amp;#REF!)))</f>
        <v>#REF!</v>
      </c>
    </row>
    <row r="1412" spans="1:2">
      <c r="A1412" s="190" t="s">
        <v>11256</v>
      </c>
      <c r="B1412" t="e">
        <f>IF(#REF!="","",#REF!)</f>
        <v>#REF!</v>
      </c>
    </row>
    <row r="1413" spans="1:2">
      <c r="A1413" s="190" t="s">
        <v>11257</v>
      </c>
      <c r="B1413" t="e">
        <f>IF(#REF!="","",#REF!)</f>
        <v>#REF!</v>
      </c>
    </row>
    <row r="1414" spans="1:2">
      <c r="A1414" s="190" t="s">
        <v>11258</v>
      </c>
      <c r="B1414" t="e">
        <f>IF(#REF!="","",#REF!)</f>
        <v>#REF!</v>
      </c>
    </row>
    <row r="1415" spans="1:2">
      <c r="A1415" s="190" t="s">
        <v>11259</v>
      </c>
      <c r="B1415" t="e">
        <f>IF(#REF!=TRUE,1,0)</f>
        <v>#REF!</v>
      </c>
    </row>
    <row r="1416" spans="1:2">
      <c r="A1416" s="190" t="s">
        <v>11260</v>
      </c>
      <c r="B1416" t="e">
        <f>IF(#REF!="","",#REF!)</f>
        <v>#REF!</v>
      </c>
    </row>
    <row r="1417" spans="1:2">
      <c r="A1417" s="190" t="s">
        <v>11261</v>
      </c>
      <c r="B1417" t="e">
        <f>IF(#REF!=TRUE,1,0)</f>
        <v>#REF!</v>
      </c>
    </row>
    <row r="1418" spans="1:2">
      <c r="A1418" s="190" t="s">
        <v>11262</v>
      </c>
      <c r="B1418" t="e">
        <f>IF(#REF!="","",#REF!)</f>
        <v>#REF!</v>
      </c>
    </row>
    <row r="1419" spans="1:2">
      <c r="A1419" s="190" t="s">
        <v>11263</v>
      </c>
      <c r="B1419" t="e">
        <f>IF(#REF!=TRUE,1,0)</f>
        <v>#REF!</v>
      </c>
    </row>
    <row r="1420" spans="1:2">
      <c r="A1420" s="190" t="s">
        <v>11264</v>
      </c>
      <c r="B1420" t="e">
        <f>IF(#REF!="","",#REF!)</f>
        <v>#REF!</v>
      </c>
    </row>
    <row r="1421" spans="1:2">
      <c r="A1421" s="190" t="s">
        <v>11265</v>
      </c>
      <c r="B1421" t="e">
        <f>IF(#REF!=TRUE,1,0)</f>
        <v>#REF!</v>
      </c>
    </row>
    <row r="1422" spans="1:2">
      <c r="A1422" s="190" t="s">
        <v>11266</v>
      </c>
      <c r="B1422" t="e">
        <f>IF(#REF!="","",#REF!)</f>
        <v>#REF!</v>
      </c>
    </row>
    <row r="1423" spans="1:2">
      <c r="A1423" s="190" t="s">
        <v>11267</v>
      </c>
      <c r="B1423" t="e">
        <f>IF(#REF!="","",#REF!)</f>
        <v>#REF!</v>
      </c>
    </row>
    <row r="1424" spans="1:2">
      <c r="A1424" s="190" t="s">
        <v>11268</v>
      </c>
      <c r="B1424" s="129" t="e">
        <f>IF(#REF!="","",#REF!&amp;IF(#REF!="","","/"&amp;#REF!&amp;IF(#REF!="","","/"&amp;#REF!)))</f>
        <v>#REF!</v>
      </c>
    </row>
    <row r="1425" spans="1:2">
      <c r="A1425" s="190" t="s">
        <v>11269</v>
      </c>
      <c r="B1425" t="e">
        <f>IF(#REF!="","",#REF!)</f>
        <v>#REF!</v>
      </c>
    </row>
    <row r="1426" spans="1:2">
      <c r="A1426" s="190" t="s">
        <v>11270</v>
      </c>
      <c r="B1426" t="e">
        <f>IF(#REF!="","",#REF!)</f>
        <v>#REF!</v>
      </c>
    </row>
    <row r="1427" spans="1:2">
      <c r="A1427" s="190" t="s">
        <v>11271</v>
      </c>
      <c r="B1427" s="129" t="str">
        <f>IF(生活期医師!E2="","",生活期医師!E2)</f>
        <v/>
      </c>
    </row>
    <row r="1428" spans="1:2">
      <c r="A1428" s="190" t="s">
        <v>11272</v>
      </c>
      <c r="B1428" t="str">
        <f>IF(生活期医師!AB2="","",生活期医師!AB2)</f>
        <v/>
      </c>
    </row>
    <row r="1429" spans="1:2">
      <c r="A1429" s="190" t="s">
        <v>11273</v>
      </c>
      <c r="B1429" s="129" t="str">
        <f>IF(生活期医師!AA6="","",生活期医師!AA6)</f>
        <v/>
      </c>
    </row>
    <row r="1430" spans="1:2">
      <c r="A1430" s="190" t="s">
        <v>11274</v>
      </c>
      <c r="B1430" t="str">
        <f>IF(生活期医師!E7="","",生活期医師!E7)</f>
        <v/>
      </c>
    </row>
    <row r="1431" spans="1:2">
      <c r="A1431" s="190" t="s">
        <v>11275</v>
      </c>
      <c r="B1431" t="str">
        <f>IF(生活期医師!E21="","",生活期医師!E21)</f>
        <v/>
      </c>
    </row>
    <row r="1432" spans="1:2">
      <c r="A1432" s="190" t="s">
        <v>11276</v>
      </c>
      <c r="B1432" t="str">
        <f>IF(生活期医師!O21="","",生活期医師!O21)</f>
        <v/>
      </c>
    </row>
    <row r="1433" spans="1:2">
      <c r="A1433" s="190" t="s">
        <v>11277</v>
      </c>
      <c r="B1433" t="str">
        <f>IF(生活期医師!Y21="","",生活期医師!Y21)</f>
        <v/>
      </c>
    </row>
    <row r="1434" spans="1:2">
      <c r="A1434" s="190" t="s">
        <v>11278</v>
      </c>
      <c r="B1434" t="str">
        <f>IF(生活期医師!E22="","",生活期医師!E22)</f>
        <v/>
      </c>
    </row>
    <row r="1435" spans="1:2">
      <c r="A1435" s="190" t="s">
        <v>11279</v>
      </c>
      <c r="B1435" t="str">
        <f>IF(生活期医師!O22="","",生活期医師!O22)</f>
        <v/>
      </c>
    </row>
    <row r="1436" spans="1:2">
      <c r="A1436" s="190" t="s">
        <v>11280</v>
      </c>
      <c r="B1436" t="str">
        <f>IF(生活期医師!Y22="","",生活期医師!Y22)</f>
        <v/>
      </c>
    </row>
    <row r="1437" spans="1:2">
      <c r="A1437" s="190" t="s">
        <v>11281</v>
      </c>
      <c r="B1437" t="str">
        <f>IF(生活期医師!E23="","",生活期医師!E23)</f>
        <v/>
      </c>
    </row>
    <row r="1438" spans="1:2">
      <c r="A1438" s="190" t="s">
        <v>11282</v>
      </c>
      <c r="B1438" t="str">
        <f>IF(生活期医師!O23="","",生活期医師!O23)</f>
        <v/>
      </c>
    </row>
    <row r="1439" spans="1:2">
      <c r="A1439" s="190" t="s">
        <v>11283</v>
      </c>
      <c r="B1439" t="str">
        <f>IF(生活期医師!Y23="","",生活期医師!Y23)</f>
        <v/>
      </c>
    </row>
    <row r="1440" spans="1:2">
      <c r="A1440" s="190" t="s">
        <v>11284</v>
      </c>
      <c r="B1440" t="str">
        <f>IF(生活期医師!E24="","",生活期医師!E24)</f>
        <v/>
      </c>
    </row>
    <row r="1441" spans="1:2">
      <c r="A1441" s="190" t="s">
        <v>11285</v>
      </c>
      <c r="B1441" t="str">
        <f>IF(生活期医師!O24="","",生活期医師!O24)</f>
        <v/>
      </c>
    </row>
    <row r="1442" spans="1:2">
      <c r="A1442" s="190" t="s">
        <v>11286</v>
      </c>
      <c r="B1442" t="str">
        <f>IF(生活期医師!Y24="","",生活期医師!Y24)</f>
        <v/>
      </c>
    </row>
    <row r="1443" spans="1:2">
      <c r="A1443" s="190" t="s">
        <v>11287</v>
      </c>
      <c r="B1443" t="str">
        <f>IF(生活期医師!E25="","",生活期医師!E25)</f>
        <v/>
      </c>
    </row>
    <row r="1444" spans="1:2">
      <c r="A1444" s="190" t="s">
        <v>11288</v>
      </c>
      <c r="B1444" t="str">
        <f>IF(生活期医師!O25="","",生活期医師!O25)</f>
        <v/>
      </c>
    </row>
    <row r="1445" spans="1:2">
      <c r="A1445" s="190" t="s">
        <v>11289</v>
      </c>
      <c r="B1445" t="str">
        <f>IF(生活期医師!Y25="","",生活期医師!Y25)</f>
        <v/>
      </c>
    </row>
    <row r="1446" spans="1:2">
      <c r="A1446" s="190" t="s">
        <v>11290</v>
      </c>
      <c r="B1446" t="str">
        <f>IF(生活期医師!G26="","",生活期医師!G26)</f>
        <v/>
      </c>
    </row>
    <row r="1447" spans="1:2">
      <c r="A1447" s="190" t="s">
        <v>11291</v>
      </c>
      <c r="B1447" t="str">
        <f>IF(生活期医師!K26="","",生活期医師!K26)</f>
        <v/>
      </c>
    </row>
    <row r="1448" spans="1:2">
      <c r="A1448" s="190" t="s">
        <v>11292</v>
      </c>
      <c r="B1448" t="str">
        <f>IF(生活期医師!O26="","",生活期医師!O26)</f>
        <v/>
      </c>
    </row>
    <row r="1449" spans="1:2">
      <c r="A1449" s="190" t="s">
        <v>11293</v>
      </c>
      <c r="B1449" t="str">
        <f>IF(生活期医師!G27="","",生活期医師!G27)</f>
        <v/>
      </c>
    </row>
    <row r="1450" spans="1:2">
      <c r="A1450" s="190" t="s">
        <v>11294</v>
      </c>
      <c r="B1450" t="str">
        <f>IF(生活期医師!K27="","",生活期医師!K27)</f>
        <v/>
      </c>
    </row>
    <row r="1451" spans="1:2">
      <c r="A1451" s="190" t="s">
        <v>11295</v>
      </c>
      <c r="B1451" t="str">
        <f>IF(生活期医師!O27="","",生活期医師!O27)</f>
        <v/>
      </c>
    </row>
    <row r="1452" spans="1:2">
      <c r="A1452" s="190" t="s">
        <v>11296</v>
      </c>
      <c r="B1452" t="str">
        <f>IF(生活期医師!G28="","",生活期医師!G28)</f>
        <v/>
      </c>
    </row>
    <row r="1453" spans="1:2">
      <c r="A1453" s="190" t="s">
        <v>11297</v>
      </c>
      <c r="B1453" t="str">
        <f>IF(生活期医師!K28="","",生活期医師!K28)</f>
        <v/>
      </c>
    </row>
    <row r="1454" spans="1:2">
      <c r="A1454" s="190" t="s">
        <v>11298</v>
      </c>
      <c r="B1454" t="str">
        <f>IF(生活期医師!O28="","",生活期医師!O28)</f>
        <v/>
      </c>
    </row>
    <row r="1455" spans="1:2">
      <c r="A1455" s="190" t="s">
        <v>11299</v>
      </c>
      <c r="B1455" t="str">
        <f>IF(生活期医師!G29="","",生活期医師!G29)</f>
        <v/>
      </c>
    </row>
    <row r="1456" spans="1:2">
      <c r="A1456" s="190" t="s">
        <v>11300</v>
      </c>
      <c r="B1456" t="str">
        <f>IF(生活期医師!K29="","",生活期医師!K29)</f>
        <v/>
      </c>
    </row>
    <row r="1457" spans="1:2">
      <c r="A1457" s="190" t="s">
        <v>11301</v>
      </c>
      <c r="B1457" t="str">
        <f>IF(生活期医師!O29="","",生活期医師!O29)</f>
        <v/>
      </c>
    </row>
    <row r="1458" spans="1:2">
      <c r="A1458" s="190" t="s">
        <v>11302</v>
      </c>
      <c r="B1458" t="str">
        <f>IF(生活期医師!Q26="","",生活期医師!Q26)</f>
        <v/>
      </c>
    </row>
    <row r="1459" spans="1:2">
      <c r="A1459" s="190" t="s">
        <v>11303</v>
      </c>
      <c r="B1459" t="str">
        <f>IF(生活期医師!S26="","",生活期医師!S26)</f>
        <v/>
      </c>
    </row>
    <row r="1460" spans="1:2">
      <c r="A1460" s="190" t="s">
        <v>11304</v>
      </c>
      <c r="B1460" t="str">
        <f>IF(生活期医師!Q27="","",生活期医師!Q27)</f>
        <v/>
      </c>
    </row>
    <row r="1461" spans="1:2">
      <c r="A1461" s="190" t="s">
        <v>11305</v>
      </c>
      <c r="B1461" t="str">
        <f>IF(生活期医師!S27="","",生活期医師!S27)</f>
        <v/>
      </c>
    </row>
    <row r="1462" spans="1:2">
      <c r="A1462" s="190" t="s">
        <v>11306</v>
      </c>
      <c r="B1462" t="str">
        <f>IF(生活期医師!Q28="","",生活期医師!Q28)</f>
        <v/>
      </c>
    </row>
    <row r="1463" spans="1:2">
      <c r="A1463" s="190" t="s">
        <v>11307</v>
      </c>
      <c r="B1463" t="str">
        <f>IF(生活期医師!S28="","",生活期医師!S28)</f>
        <v/>
      </c>
    </row>
    <row r="1464" spans="1:2">
      <c r="A1464" s="190" t="s">
        <v>11308</v>
      </c>
      <c r="B1464" t="str">
        <f>IF(生活期医師!Q29="","",生活期医師!Q29)</f>
        <v/>
      </c>
    </row>
    <row r="1465" spans="1:2">
      <c r="A1465" s="190" t="s">
        <v>11309</v>
      </c>
      <c r="B1465" t="str">
        <f>IF(生活期医師!S29="","",生活期医師!S29)</f>
        <v/>
      </c>
    </row>
    <row r="1466" spans="1:2">
      <c r="A1466" s="190" t="s">
        <v>11310</v>
      </c>
      <c r="B1466" t="str">
        <f>IF(生活期医師!U26="","",生活期医師!U26)</f>
        <v/>
      </c>
    </row>
    <row r="1467" spans="1:2">
      <c r="A1467" s="190" t="s">
        <v>11311</v>
      </c>
      <c r="B1467" t="str">
        <f>IF(生活期医師!W26="","",生活期医師!W26)</f>
        <v/>
      </c>
    </row>
    <row r="1468" spans="1:2">
      <c r="A1468" s="190" t="s">
        <v>11312</v>
      </c>
      <c r="B1468" t="str">
        <f>IF(生活期医師!U27="","",生活期医師!U27)</f>
        <v/>
      </c>
    </row>
    <row r="1469" spans="1:2">
      <c r="A1469" s="190" t="s">
        <v>11313</v>
      </c>
      <c r="B1469" t="str">
        <f>IF(生活期医師!W27="","",生活期医師!W27)</f>
        <v/>
      </c>
    </row>
    <row r="1470" spans="1:2">
      <c r="A1470" s="190" t="s">
        <v>11314</v>
      </c>
      <c r="B1470" t="str">
        <f>IF(生活期医師!U28="","",生活期医師!U28)</f>
        <v/>
      </c>
    </row>
    <row r="1471" spans="1:2">
      <c r="A1471" s="190" t="s">
        <v>11315</v>
      </c>
      <c r="B1471" t="str">
        <f>IF(生活期医師!W28="","",生活期医師!W28)</f>
        <v/>
      </c>
    </row>
    <row r="1472" spans="1:2">
      <c r="A1472" s="190" t="s">
        <v>11316</v>
      </c>
      <c r="B1472" t="str">
        <f>IF(生活期医師!U29="","",生活期医師!U29)</f>
        <v/>
      </c>
    </row>
    <row r="1473" spans="1:2">
      <c r="A1473" s="190" t="s">
        <v>11317</v>
      </c>
      <c r="B1473" t="str">
        <f>IF(生活期医師!W29="","",生活期医師!W29)</f>
        <v/>
      </c>
    </row>
    <row r="1474" spans="1:2">
      <c r="A1474" s="190" t="s">
        <v>11318</v>
      </c>
      <c r="B1474" t="str">
        <f>IF(生活期医師!Y28="","",生活期医師!Y28)</f>
        <v/>
      </c>
    </row>
    <row r="1475" spans="1:2">
      <c r="A1475" s="190" t="s">
        <v>11319</v>
      </c>
      <c r="B1475" t="str">
        <f>IF(生活期医師!AB28="","",生活期医師!AB28)</f>
        <v/>
      </c>
    </row>
    <row r="1476" spans="1:2">
      <c r="A1476" s="190" t="s">
        <v>11320</v>
      </c>
      <c r="B1476" t="str">
        <f>IF(生活期医師!AB26="","",生活期医師!AB26)</f>
        <v/>
      </c>
    </row>
    <row r="1477" spans="1:2">
      <c r="A1477" s="190" t="s">
        <v>11321</v>
      </c>
      <c r="B1477" t="str">
        <f>IF(生活期医師!AB27="","",生活期医師!AB27)</f>
        <v/>
      </c>
    </row>
    <row r="1478" spans="1:2">
      <c r="A1478" s="190" t="s">
        <v>11322</v>
      </c>
      <c r="B1478" t="str">
        <f>IF(生活期医師!AE27="","",生活期医師!AE27)</f>
        <v/>
      </c>
    </row>
    <row r="1479" spans="1:2">
      <c r="A1479" s="190" t="s">
        <v>11323</v>
      </c>
      <c r="B1479">
        <f>IF(生活期医師!AB29=TRUE,1,0)</f>
        <v>0</v>
      </c>
    </row>
    <row r="1480" spans="1:2">
      <c r="A1480" s="190" t="s">
        <v>11324</v>
      </c>
      <c r="B1480" t="str">
        <f>IF(生活期医師!AF31="","",生活期医師!AF31)</f>
        <v/>
      </c>
    </row>
    <row r="1481" spans="1:2">
      <c r="A1481" s="190" t="s">
        <v>11325</v>
      </c>
      <c r="B1481" t="str">
        <f>IF(生活期医師!AF32="","",生活期医師!AF32)</f>
        <v/>
      </c>
    </row>
    <row r="1482" spans="1:2">
      <c r="A1482" s="190" t="s">
        <v>11326</v>
      </c>
      <c r="B1482" t="str">
        <f>IF(生活期医師!AF33="","",生活期医師!AF33)</f>
        <v/>
      </c>
    </row>
    <row r="1483" spans="1:2">
      <c r="A1483" s="190" t="s">
        <v>11327</v>
      </c>
      <c r="B1483" t="str">
        <f>IF(生活期医師!AF34="","",生活期医師!AF34)</f>
        <v/>
      </c>
    </row>
    <row r="1484" spans="1:2">
      <c r="A1484" s="190" t="s">
        <v>11328</v>
      </c>
      <c r="B1484" t="str">
        <f>IF(生活期医師!AF35="","",生活期医師!AF35)</f>
        <v/>
      </c>
    </row>
    <row r="1485" spans="1:2">
      <c r="A1485" s="190" t="s">
        <v>11329</v>
      </c>
      <c r="B1485" t="str">
        <f>IF(生活期医師!AF36="","",生活期医師!AF36)</f>
        <v/>
      </c>
    </row>
    <row r="1486" spans="1:2">
      <c r="A1486" s="190" t="s">
        <v>11330</v>
      </c>
      <c r="B1486" t="str">
        <f>IF(生活期医師!AF37="","",生活期医師!AF37)</f>
        <v/>
      </c>
    </row>
    <row r="1487" spans="1:2">
      <c r="A1487" s="190" t="s">
        <v>11331</v>
      </c>
      <c r="B1487" t="str">
        <f>IF(生活期医師!AF38="","",生活期医師!AF38)</f>
        <v/>
      </c>
    </row>
    <row r="1488" spans="1:2">
      <c r="A1488" s="190" t="s">
        <v>11332</v>
      </c>
      <c r="B1488" t="str">
        <f>IF(生活期医師!AF39="","",生活期医師!AF39)</f>
        <v/>
      </c>
    </row>
    <row r="1489" spans="1:2">
      <c r="A1489" s="190" t="s">
        <v>11333</v>
      </c>
      <c r="B1489" t="str">
        <f>IF(生活期医師!AF40="","",生活期医師!AF40)</f>
        <v/>
      </c>
    </row>
    <row r="1490" spans="1:2">
      <c r="A1490" s="190" t="s">
        <v>11334</v>
      </c>
      <c r="B1490" t="str">
        <f>IF(生活期医師!AF41="","",生活期医師!AF41)</f>
        <v/>
      </c>
    </row>
    <row r="1491" spans="1:2">
      <c r="A1491" s="190" t="s">
        <v>11335</v>
      </c>
      <c r="B1491" t="str">
        <f>IF(生活期医師!AF42="","",生活期医師!AF42)</f>
        <v/>
      </c>
    </row>
    <row r="1492" spans="1:2">
      <c r="A1492" s="190" t="s">
        <v>11336</v>
      </c>
      <c r="B1492" t="str">
        <f>IF(生活期医師!AF43="","",生活期医師!AF43)</f>
        <v/>
      </c>
    </row>
    <row r="1493" spans="1:2">
      <c r="A1493" s="191" t="s">
        <v>11337</v>
      </c>
      <c r="B1493" t="str">
        <f>IF(生活期医師!AF44="","",生活期医師!AF44)</f>
        <v/>
      </c>
    </row>
    <row r="1494" spans="1:2">
      <c r="A1494" s="190" t="s">
        <v>11338</v>
      </c>
      <c r="B1494" t="str">
        <f>IF(生活期医師!K45="","",生活期医師!K45)</f>
        <v/>
      </c>
    </row>
    <row r="1495" spans="1:2">
      <c r="A1495" s="190" t="s">
        <v>11339</v>
      </c>
      <c r="B1495" t="s">
        <v>9588</v>
      </c>
    </row>
    <row r="1496" spans="1:2">
      <c r="A1496" s="190" t="s">
        <v>11340</v>
      </c>
      <c r="B1496" s="129" t="str">
        <f>IF(FIM!AB6="","",FIM!AB6)</f>
        <v/>
      </c>
    </row>
    <row r="1497" spans="1:2">
      <c r="A1497" s="190" t="s">
        <v>11341</v>
      </c>
      <c r="B1497" s="129" t="str">
        <f>IF(FIM!AL6="","",FIM!AL6)</f>
        <v/>
      </c>
    </row>
    <row r="1498" spans="1:2">
      <c r="A1498" s="190" t="s">
        <v>11342</v>
      </c>
      <c r="B1498" s="129" t="str">
        <f>IF(FIM!AV6="","",FIM!AV6)</f>
        <v/>
      </c>
    </row>
    <row r="1499" spans="1:2">
      <c r="A1499" s="190" t="s">
        <v>11343</v>
      </c>
      <c r="B1499" t="str">
        <f>IF(FIM!AV7="","",FIM!AV7)</f>
        <v/>
      </c>
    </row>
    <row r="1500" spans="1:2">
      <c r="A1500" s="190" t="s">
        <v>11344</v>
      </c>
      <c r="B1500" t="str">
        <f>IF(FIM!AV8="","",FIM!AV8)</f>
        <v/>
      </c>
    </row>
    <row r="1501" spans="1:2">
      <c r="A1501" s="190" t="s">
        <v>11345</v>
      </c>
      <c r="B1501" t="str">
        <f>IF(FIM!AV9="","",FIM!AV9)</f>
        <v/>
      </c>
    </row>
    <row r="1502" spans="1:2">
      <c r="A1502" s="190" t="s">
        <v>11346</v>
      </c>
      <c r="B1502" t="str">
        <f>IF(FIM!AV10="","",FIM!AV10)</f>
        <v/>
      </c>
    </row>
    <row r="1503" spans="1:2">
      <c r="A1503" s="190" t="s">
        <v>11347</v>
      </c>
      <c r="B1503" t="str">
        <f>IF(FIM!AV11="","",FIM!AV11)</f>
        <v/>
      </c>
    </row>
    <row r="1504" spans="1:2">
      <c r="A1504" s="190" t="s">
        <v>11348</v>
      </c>
      <c r="B1504" t="str">
        <f>IF(FIM!AV12="","",FIM!AV12)</f>
        <v/>
      </c>
    </row>
    <row r="1505" spans="1:2">
      <c r="A1505" s="190" t="s">
        <v>11349</v>
      </c>
      <c r="B1505" t="str">
        <f>IF(FIM!AV13="","",FIM!AV13)</f>
        <v/>
      </c>
    </row>
    <row r="1506" spans="1:2">
      <c r="A1506" s="190" t="s">
        <v>11350</v>
      </c>
      <c r="B1506" t="str">
        <f>IF(FIM!AV14="","",FIM!AV14)</f>
        <v/>
      </c>
    </row>
    <row r="1507" spans="1:2">
      <c r="A1507" s="190" t="s">
        <v>11351</v>
      </c>
      <c r="B1507" t="str">
        <f>IF(FIM!AV15="","",FIM!AV15)</f>
        <v/>
      </c>
    </row>
    <row r="1508" spans="1:2">
      <c r="A1508" s="190" t="s">
        <v>11352</v>
      </c>
      <c r="B1508" t="str">
        <f>IF(FIM!AV16="","",FIM!AV16)</f>
        <v/>
      </c>
    </row>
    <row r="1509" spans="1:2">
      <c r="A1509" s="190" t="s">
        <v>11353</v>
      </c>
      <c r="B1509" t="str">
        <f>IF(FIM!AV17="","",FIM!AV17)</f>
        <v/>
      </c>
    </row>
    <row r="1510" spans="1:2">
      <c r="A1510" s="190" t="s">
        <v>11354</v>
      </c>
      <c r="B1510" t="str">
        <f>IF(FIM!AV18="","",FIM!AV18)</f>
        <v/>
      </c>
    </row>
    <row r="1511" spans="1:2">
      <c r="A1511" s="190" t="s">
        <v>11355</v>
      </c>
      <c r="B1511" t="str">
        <f>IF(FIM!AV19="","",FIM!AV19)</f>
        <v/>
      </c>
    </row>
    <row r="1512" spans="1:2">
      <c r="A1512" s="190" t="s">
        <v>11356</v>
      </c>
      <c r="B1512" t="str">
        <f>IF(FIM!AV20="","",FIM!AV20)</f>
        <v/>
      </c>
    </row>
    <row r="1513" spans="1:2">
      <c r="A1513" s="190" t="s">
        <v>11357</v>
      </c>
      <c r="B1513" t="str">
        <f>IF(FIM!AV21="","",FIM!AV21)</f>
        <v/>
      </c>
    </row>
    <row r="1514" spans="1:2">
      <c r="A1514" s="190" t="s">
        <v>11358</v>
      </c>
      <c r="B1514" t="str">
        <f>IF(FIM!AV22="","",FIM!AV22)</f>
        <v/>
      </c>
    </row>
    <row r="1515" spans="1:2">
      <c r="A1515" s="190" t="s">
        <v>11359</v>
      </c>
      <c r="B1515" t="str">
        <f>IF(FIM!AV23="","",FIM!AV23)</f>
        <v/>
      </c>
    </row>
    <row r="1516" spans="1:2">
      <c r="A1516" s="190" t="s">
        <v>11360</v>
      </c>
      <c r="B1516" t="str">
        <f>IF(FIM!AV24="","",FIM!AV24)</f>
        <v/>
      </c>
    </row>
    <row r="1517" spans="1:2">
      <c r="A1517" s="191" t="s">
        <v>11361</v>
      </c>
      <c r="B1517">
        <f>IF(FIM!AV25="","",FIM!AV25)</f>
        <v>0</v>
      </c>
    </row>
    <row r="1518" spans="1:2">
      <c r="A1518" s="191" t="s">
        <v>11362</v>
      </c>
      <c r="B1518">
        <f>IF(FIM!AV26="","",FIM!AV26)</f>
        <v>0</v>
      </c>
    </row>
    <row r="1519" spans="1:2">
      <c r="A1519" s="191" t="s">
        <v>11363</v>
      </c>
      <c r="B1519">
        <f>IF(FIM!AV27="","",FIM!AV27)</f>
        <v>0</v>
      </c>
    </row>
    <row r="1520" spans="1:2">
      <c r="A1520" s="190" t="s">
        <v>11364</v>
      </c>
      <c r="B1520" s="129" t="str">
        <f>IF(長谷川!AH8="","",長谷川!AH8)</f>
        <v/>
      </c>
    </row>
    <row r="1521" spans="1:2">
      <c r="A1521" s="190" t="s">
        <v>11365</v>
      </c>
      <c r="B1521" t="str">
        <f>IF(長谷川!AH9="","",長谷川!AH9)</f>
        <v/>
      </c>
    </row>
    <row r="1522" spans="1:2">
      <c r="A1522" s="190" t="s">
        <v>11366</v>
      </c>
      <c r="B1522" t="str">
        <f>IF(長谷川!AH10="","",長谷川!AH10)</f>
        <v/>
      </c>
    </row>
    <row r="1523" spans="1:2">
      <c r="A1523" s="190" t="s">
        <v>11367</v>
      </c>
      <c r="B1523" t="str">
        <f>IF(長谷川!AH11="","",長谷川!AH11)</f>
        <v/>
      </c>
    </row>
    <row r="1524" spans="1:2">
      <c r="A1524" s="190" t="s">
        <v>11368</v>
      </c>
      <c r="B1524" t="str">
        <f>IF(長谷川!AH12="","",長谷川!AH12)</f>
        <v/>
      </c>
    </row>
    <row r="1525" spans="1:2">
      <c r="A1525" s="190" t="s">
        <v>11369</v>
      </c>
      <c r="B1525" t="str">
        <f>IF(長谷川!AH13="","",長谷川!AH13)</f>
        <v/>
      </c>
    </row>
    <row r="1526" spans="1:2">
      <c r="A1526" s="190" t="s">
        <v>11370</v>
      </c>
      <c r="B1526" t="str">
        <f>IF(長谷川!AH14="","",長谷川!AH14)</f>
        <v/>
      </c>
    </row>
    <row r="1527" spans="1:2">
      <c r="A1527" s="190" t="s">
        <v>11371</v>
      </c>
      <c r="B1527" t="str">
        <f>IF(長谷川!AH16="","",長谷川!AH16)</f>
        <v/>
      </c>
    </row>
    <row r="1528" spans="1:2">
      <c r="A1528" s="190" t="s">
        <v>11372</v>
      </c>
      <c r="B1528" t="str">
        <f>IF(長谷川!AH18="","",長谷川!AH18)</f>
        <v/>
      </c>
    </row>
    <row r="1529" spans="1:2">
      <c r="A1529" s="190" t="s">
        <v>11373</v>
      </c>
      <c r="B1529" t="str">
        <f>IF(長谷川!AH20="","",長谷川!AH20)</f>
        <v/>
      </c>
    </row>
    <row r="1530" spans="1:2">
      <c r="A1530" s="190" t="s">
        <v>11374</v>
      </c>
      <c r="B1530" t="str">
        <f>IF(長谷川!AH22="","",長谷川!AH22)</f>
        <v/>
      </c>
    </row>
    <row r="1531" spans="1:2">
      <c r="A1531" s="190" t="s">
        <v>11375</v>
      </c>
      <c r="B1531" t="str">
        <f>IF(長谷川!AH24="","",長谷川!AH24)</f>
        <v/>
      </c>
    </row>
    <row r="1532" spans="1:2">
      <c r="A1532" s="190" t="s">
        <v>11376</v>
      </c>
      <c r="B1532" t="str">
        <f>IF(長谷川!AH26="","",長谷川!AH26)</f>
        <v/>
      </c>
    </row>
    <row r="1533" spans="1:2">
      <c r="A1533" s="190" t="s">
        <v>11377</v>
      </c>
      <c r="B1533" t="str">
        <f>IF(長谷川!AH28="","",長谷川!AH28)</f>
        <v/>
      </c>
    </row>
    <row r="1534" spans="1:2">
      <c r="A1534" s="190" t="s">
        <v>11378</v>
      </c>
      <c r="B1534" t="str">
        <f>IF(長谷川!AH30="","",長谷川!AH30)</f>
        <v/>
      </c>
    </row>
    <row r="1535" spans="1:2">
      <c r="A1535" s="190" t="s">
        <v>11379</v>
      </c>
      <c r="B1535" t="str">
        <f>IF(長谷川!AH32="","",長谷川!AH32)</f>
        <v/>
      </c>
    </row>
    <row r="1536" spans="1:2">
      <c r="A1536" s="190" t="s">
        <v>11380</v>
      </c>
      <c r="B1536" t="str">
        <f>IF(長谷川!AH34="","",長谷川!AH34)</f>
        <v/>
      </c>
    </row>
    <row r="1537" spans="1:2">
      <c r="A1537" s="190" t="s">
        <v>11381</v>
      </c>
      <c r="B1537" t="str">
        <f>IF(長谷川!AH36="","",長谷川!AH36)</f>
        <v/>
      </c>
    </row>
    <row r="1538" spans="1:2">
      <c r="A1538" s="190" t="s">
        <v>11382</v>
      </c>
      <c r="B1538" t="str">
        <f>IF(長谷川!AH40="","",長谷川!AH40)</f>
        <v/>
      </c>
    </row>
    <row r="1539" spans="1:2">
      <c r="A1539" s="191" t="s">
        <v>11383</v>
      </c>
      <c r="B1539">
        <f>IF(長谷川!AH44="","",長谷川!AH44)</f>
        <v>0</v>
      </c>
    </row>
    <row r="1540" spans="1:2">
      <c r="A1540" s="190" t="s">
        <v>11384</v>
      </c>
      <c r="B1540" s="129" t="str">
        <f>IF(長谷川!AO8="","",長谷川!AO8)</f>
        <v/>
      </c>
    </row>
    <row r="1541" spans="1:2">
      <c r="A1541" s="190" t="s">
        <v>11385</v>
      </c>
      <c r="B1541" t="str">
        <f>IF(長谷川!AO9="","",長谷川!AO9)</f>
        <v/>
      </c>
    </row>
    <row r="1542" spans="1:2">
      <c r="A1542" s="190" t="s">
        <v>11386</v>
      </c>
      <c r="B1542" t="str">
        <f>IF(長谷川!AO10="","",長谷川!AO10)</f>
        <v/>
      </c>
    </row>
    <row r="1543" spans="1:2">
      <c r="A1543" s="190" t="s">
        <v>11387</v>
      </c>
      <c r="B1543" t="str">
        <f>IF(長谷川!AO11="","",長谷川!AO11)</f>
        <v/>
      </c>
    </row>
    <row r="1544" spans="1:2">
      <c r="A1544" s="190" t="s">
        <v>11388</v>
      </c>
      <c r="B1544" t="str">
        <f>IF(長谷川!AO12="","",長谷川!AO12)</f>
        <v/>
      </c>
    </row>
    <row r="1545" spans="1:2">
      <c r="A1545" s="190" t="s">
        <v>11389</v>
      </c>
      <c r="B1545" t="str">
        <f>IF(長谷川!AO13="","",長谷川!AO13)</f>
        <v/>
      </c>
    </row>
    <row r="1546" spans="1:2">
      <c r="A1546" s="190" t="s">
        <v>11390</v>
      </c>
      <c r="B1546" t="str">
        <f>IF(長谷川!AO14="","",長谷川!AO14)</f>
        <v/>
      </c>
    </row>
    <row r="1547" spans="1:2">
      <c r="A1547" s="190" t="s">
        <v>11391</v>
      </c>
      <c r="B1547" t="str">
        <f>IF(長谷川!AO16="","",長谷川!AO16)</f>
        <v/>
      </c>
    </row>
    <row r="1548" spans="1:2">
      <c r="A1548" s="190" t="s">
        <v>11392</v>
      </c>
      <c r="B1548" t="str">
        <f>IF(長谷川!AO18="","",長谷川!AO18)</f>
        <v/>
      </c>
    </row>
    <row r="1549" spans="1:2">
      <c r="A1549" s="190" t="s">
        <v>11393</v>
      </c>
      <c r="B1549" t="str">
        <f>IF(長谷川!AO20="","",長谷川!AO20)</f>
        <v/>
      </c>
    </row>
    <row r="1550" spans="1:2">
      <c r="A1550" s="190" t="s">
        <v>11394</v>
      </c>
      <c r="B1550" t="str">
        <f>IF(長谷川!AO22="","",長谷川!AO22)</f>
        <v/>
      </c>
    </row>
    <row r="1551" spans="1:2">
      <c r="A1551" s="190" t="s">
        <v>11395</v>
      </c>
      <c r="B1551" t="str">
        <f>IF(長谷川!AO24="","",長谷川!AO24)</f>
        <v/>
      </c>
    </row>
    <row r="1552" spans="1:2">
      <c r="A1552" s="190" t="s">
        <v>11396</v>
      </c>
      <c r="B1552" t="str">
        <f>IF(長谷川!AO26="","",長谷川!AO26)</f>
        <v/>
      </c>
    </row>
    <row r="1553" spans="1:2">
      <c r="A1553" s="190" t="s">
        <v>11397</v>
      </c>
      <c r="B1553" t="str">
        <f>IF(長谷川!AO28="","",長谷川!AO28)</f>
        <v/>
      </c>
    </row>
    <row r="1554" spans="1:2">
      <c r="A1554" s="190" t="s">
        <v>11398</v>
      </c>
      <c r="B1554" t="str">
        <f>IF(長谷川!AO30="","",長谷川!AO30)</f>
        <v/>
      </c>
    </row>
    <row r="1555" spans="1:2">
      <c r="A1555" s="190" t="s">
        <v>11399</v>
      </c>
      <c r="B1555" t="str">
        <f>IF(長谷川!AO32="","",長谷川!AO32)</f>
        <v/>
      </c>
    </row>
    <row r="1556" spans="1:2">
      <c r="A1556" s="190" t="s">
        <v>11400</v>
      </c>
      <c r="B1556" t="str">
        <f>IF(長谷川!AO34="","",長谷川!AO34)</f>
        <v/>
      </c>
    </row>
    <row r="1557" spans="1:2">
      <c r="A1557" s="190" t="s">
        <v>11401</v>
      </c>
      <c r="B1557" t="str">
        <f>IF(長谷川!AO36="","",長谷川!AO36)</f>
        <v/>
      </c>
    </row>
    <row r="1558" spans="1:2">
      <c r="A1558" s="190" t="s">
        <v>11402</v>
      </c>
      <c r="B1558" t="str">
        <f>IF(長谷川!AO40="","",長谷川!AO40)</f>
        <v/>
      </c>
    </row>
    <row r="1559" spans="1:2">
      <c r="A1559" s="191" t="s">
        <v>11403</v>
      </c>
      <c r="B1559">
        <f>IF(長谷川!AO44="","",長谷川!AO44)</f>
        <v>0</v>
      </c>
    </row>
    <row r="1560" spans="1:2">
      <c r="A1560" s="190" t="s">
        <v>11404</v>
      </c>
      <c r="B1560" s="129" t="str">
        <f>IF(長谷川!AV8="","",長谷川!AV8)</f>
        <v/>
      </c>
    </row>
    <row r="1561" spans="1:2">
      <c r="A1561" s="190" t="s">
        <v>11405</v>
      </c>
      <c r="B1561" t="str">
        <f>IF(長谷川!AV9="","",長谷川!AV9)</f>
        <v/>
      </c>
    </row>
    <row r="1562" spans="1:2">
      <c r="A1562" s="190" t="s">
        <v>11406</v>
      </c>
      <c r="B1562" t="str">
        <f>IF(長谷川!AV10="","",長谷川!AV10)</f>
        <v/>
      </c>
    </row>
    <row r="1563" spans="1:2">
      <c r="A1563" s="190" t="s">
        <v>11407</v>
      </c>
      <c r="B1563" t="str">
        <f>IF(長谷川!AV11="","",長谷川!AV11)</f>
        <v/>
      </c>
    </row>
    <row r="1564" spans="1:2">
      <c r="A1564" s="190" t="s">
        <v>11408</v>
      </c>
      <c r="B1564" t="str">
        <f>IF(長谷川!AV12="","",長谷川!AV12)</f>
        <v/>
      </c>
    </row>
    <row r="1565" spans="1:2">
      <c r="A1565" s="190" t="s">
        <v>11409</v>
      </c>
      <c r="B1565" t="str">
        <f>IF(長谷川!AV13="","",長谷川!AV13)</f>
        <v/>
      </c>
    </row>
    <row r="1566" spans="1:2">
      <c r="A1566" s="190" t="s">
        <v>11410</v>
      </c>
      <c r="B1566" t="str">
        <f>IF(長谷川!AV14="","",長谷川!AV14)</f>
        <v/>
      </c>
    </row>
    <row r="1567" spans="1:2">
      <c r="A1567" s="190" t="s">
        <v>11411</v>
      </c>
      <c r="B1567" t="str">
        <f>IF(長谷川!AV16="","",長谷川!AV16)</f>
        <v/>
      </c>
    </row>
    <row r="1568" spans="1:2">
      <c r="A1568" s="190" t="s">
        <v>11412</v>
      </c>
      <c r="B1568" t="str">
        <f>IF(長谷川!AV18="","",長谷川!AV18)</f>
        <v/>
      </c>
    </row>
    <row r="1569" spans="1:2">
      <c r="A1569" s="190" t="s">
        <v>11413</v>
      </c>
      <c r="B1569" t="str">
        <f>IF(長谷川!AV20="","",長谷川!AV20)</f>
        <v/>
      </c>
    </row>
    <row r="1570" spans="1:2">
      <c r="A1570" s="190" t="s">
        <v>11414</v>
      </c>
      <c r="B1570" t="str">
        <f>IF(長谷川!AV22="","",長谷川!AV22)</f>
        <v/>
      </c>
    </row>
    <row r="1571" spans="1:2">
      <c r="A1571" s="190" t="s">
        <v>11415</v>
      </c>
      <c r="B1571" t="str">
        <f>IF(長谷川!AV24="","",長谷川!AV24)</f>
        <v/>
      </c>
    </row>
    <row r="1572" spans="1:2">
      <c r="A1572" s="190" t="s">
        <v>11416</v>
      </c>
      <c r="B1572" t="str">
        <f>IF(長谷川!AV26="","",長谷川!AV26)</f>
        <v/>
      </c>
    </row>
    <row r="1573" spans="1:2">
      <c r="A1573" s="190" t="s">
        <v>11417</v>
      </c>
      <c r="B1573" t="str">
        <f>IF(長谷川!AV28="","",長谷川!AV28)</f>
        <v/>
      </c>
    </row>
    <row r="1574" spans="1:2">
      <c r="A1574" s="190" t="s">
        <v>11418</v>
      </c>
      <c r="B1574" t="str">
        <f>IF(長谷川!AV30="","",長谷川!AV30)</f>
        <v/>
      </c>
    </row>
    <row r="1575" spans="1:2">
      <c r="A1575" s="190" t="s">
        <v>11419</v>
      </c>
      <c r="B1575" t="str">
        <f>IF(長谷川!AV32="","",長谷川!AV32)</f>
        <v/>
      </c>
    </row>
    <row r="1576" spans="1:2">
      <c r="A1576" s="190" t="s">
        <v>11420</v>
      </c>
      <c r="B1576" t="str">
        <f>IF(長谷川!AV34="","",長谷川!AV34)</f>
        <v/>
      </c>
    </row>
    <row r="1577" spans="1:2">
      <c r="A1577" s="190" t="s">
        <v>11421</v>
      </c>
      <c r="B1577" t="str">
        <f>IF(長谷川!AV36="","",長谷川!AV36)</f>
        <v/>
      </c>
    </row>
    <row r="1578" spans="1:2">
      <c r="A1578" s="190" t="s">
        <v>11422</v>
      </c>
      <c r="B1578" t="str">
        <f>IF(長谷川!AV40="","",長谷川!AV40)</f>
        <v/>
      </c>
    </row>
    <row r="1579" spans="1:2">
      <c r="A1579" s="191" t="s">
        <v>11423</v>
      </c>
      <c r="B1579" t="str">
        <f>IF(長谷川!AV44="","",長谷川!AV44)</f>
        <v/>
      </c>
    </row>
    <row r="1580" spans="1:2">
      <c r="A1580" s="191" t="s">
        <v>11424</v>
      </c>
      <c r="B1580">
        <f>IF(急性期看護師!AC36="","",急性期看護師!AC36)</f>
        <v>0</v>
      </c>
    </row>
    <row r="1581" spans="1:2">
      <c r="A1581" s="191" t="s">
        <v>11425</v>
      </c>
      <c r="B1581">
        <f>IF(急性期看護師!AF36="","",急性期看護師!AF36)</f>
        <v>0</v>
      </c>
    </row>
    <row r="1582" spans="1:2">
      <c r="A1582" s="190" t="s">
        <v>11426</v>
      </c>
      <c r="B1582" s="130" t="str">
        <f>IF(急性期医師!A41="","",急性期医師!A41)</f>
        <v/>
      </c>
    </row>
    <row r="1583" spans="1:2">
      <c r="A1583" s="190" t="s">
        <v>11427</v>
      </c>
      <c r="B1583" s="130" t="str">
        <f>IF(回復期医師!A39="","",回復期医師!A39)</f>
        <v/>
      </c>
    </row>
    <row r="1584" spans="1:2">
      <c r="A1584" s="190" t="s">
        <v>11428</v>
      </c>
      <c r="B1584" s="130" t="str">
        <f>IF(生活期医師!A29="","",生活期医師!A29)</f>
        <v/>
      </c>
    </row>
    <row r="1585" spans="1:2">
      <c r="A1585" s="190" t="s">
        <v>11429</v>
      </c>
      <c r="B1585">
        <f>IF(急性期看護師!K38="","",急性期看護師!K38)</f>
        <v>0</v>
      </c>
    </row>
    <row r="1586" spans="1:2">
      <c r="A1586" s="190" t="s">
        <v>11430</v>
      </c>
      <c r="B1586">
        <f>IF(回復期看護師!K38="","",回復期看護師!K38)</f>
        <v>0</v>
      </c>
    </row>
    <row r="1587" spans="1:2">
      <c r="A1587" s="190" t="s">
        <v>11431</v>
      </c>
      <c r="B1587" t="str">
        <f>IF(生活期医師!K46="","",生活期医師!K46)</f>
        <v/>
      </c>
    </row>
    <row r="1588" spans="1:2">
      <c r="A1588" s="190" t="s">
        <v>11432</v>
      </c>
      <c r="B1588">
        <f>IF(急性期リハビリ!AE19=TRUE,1,0)</f>
        <v>0</v>
      </c>
    </row>
    <row r="1589" spans="1:2">
      <c r="A1589" s="190" t="s">
        <v>11433</v>
      </c>
      <c r="B1589">
        <f>IF(急性期リハビリ!AG19=TRUE,1,0)</f>
        <v>0</v>
      </c>
    </row>
    <row r="1590" spans="1:2">
      <c r="A1590" s="190" t="s">
        <v>11434</v>
      </c>
      <c r="B1590">
        <f>IF(回復期リハビリ!AE7=TRUE,1,0)</f>
        <v>0</v>
      </c>
    </row>
    <row r="1591" spans="1:2">
      <c r="A1591" s="190" t="s">
        <v>11435</v>
      </c>
      <c r="B1591">
        <f>IF(回復期リハビリ!AG7=TRUE,1,0)</f>
        <v>0</v>
      </c>
    </row>
    <row r="1592" spans="1:2">
      <c r="A1592" s="189" t="s">
        <v>11436</v>
      </c>
      <c r="B1592" t="str">
        <f>IF(地域連携シート!AC40="","",地域連携シート!AC40)</f>
        <v/>
      </c>
    </row>
    <row r="1593" spans="1:2">
      <c r="A1593" s="188" t="s">
        <v>11437</v>
      </c>
      <c r="B1593" s="130" t="str">
        <f>IF(地域連携シート!BK24="","",地域連携シート!BK24)</f>
        <v/>
      </c>
    </row>
    <row r="1594" spans="1:2">
      <c r="A1594" s="188" t="s">
        <v>11438</v>
      </c>
      <c r="B1594" t="str">
        <f>IF(地域連携シート!BU24="","",地域連携シート!BU24)</f>
        <v/>
      </c>
    </row>
    <row r="1595" spans="1:2">
      <c r="A1595" s="188" t="s">
        <v>11439</v>
      </c>
      <c r="B1595" t="str">
        <f>IF(地域連携シート!BK25="","",地域連携シート!BK25)</f>
        <v/>
      </c>
    </row>
    <row r="1596" spans="1:2">
      <c r="A1596" s="189" t="s">
        <v>11440</v>
      </c>
      <c r="B1596" t="str">
        <f>IF(地域連携シート!BU25="","",地域連携シート!BU25)</f>
        <v/>
      </c>
    </row>
    <row r="1597" spans="1:2">
      <c r="A1597" s="189" t="s">
        <v>11441</v>
      </c>
      <c r="B1597" t="str">
        <f>IF(地域連携シート!CI8="","",地域連携シート!CI8)</f>
        <v/>
      </c>
    </row>
    <row r="1598" spans="1:2">
      <c r="A1598" s="189" t="s">
        <v>11442</v>
      </c>
      <c r="B1598" t="str">
        <f>IF(地域連携シート!BG37="","",地域連携シート!BG37)</f>
        <v/>
      </c>
    </row>
    <row r="1599" spans="1:2">
      <c r="A1599" s="189" t="s">
        <v>11443</v>
      </c>
      <c r="B1599" t="str">
        <f>IF(地域連携シート!BG40="","",地域連携シート!BG40)</f>
        <v/>
      </c>
    </row>
    <row r="1600" spans="1:2">
      <c r="A1600" s="189" t="s">
        <v>11446</v>
      </c>
      <c r="B1600">
        <f>IF(急性期医師!Y33=TRUE,1,0)</f>
        <v>0</v>
      </c>
    </row>
    <row r="1601" spans="1:4">
      <c r="A1601" s="189" t="s">
        <v>11447</v>
      </c>
      <c r="B1601">
        <f>IF(回復期医師!Y29=TRUE,1,0)</f>
        <v>0</v>
      </c>
    </row>
    <row r="1602" spans="1:4">
      <c r="A1602" s="289" t="s">
        <v>11717</v>
      </c>
      <c r="B1602" t="str">
        <f>IF(急性期摂食嚥下!C8="","",急性期摂食嚥下!C8)</f>
        <v/>
      </c>
    </row>
    <row r="1603" spans="1:4">
      <c r="A1603" s="289" t="s">
        <v>11718</v>
      </c>
      <c r="B1603" t="str">
        <f>IF(急性期摂食嚥下!I8="","",急性期摂食嚥下!I8)</f>
        <v/>
      </c>
    </row>
    <row r="1604" spans="1:4">
      <c r="A1604" s="289" t="s">
        <v>11719</v>
      </c>
      <c r="B1604" t="str">
        <f>IF(急性期摂食嚥下!N7="","",急性期摂食嚥下!N7)</f>
        <v/>
      </c>
    </row>
    <row r="1605" spans="1:4">
      <c r="A1605" s="289" t="s">
        <v>11720</v>
      </c>
      <c r="B1605" t="str">
        <f>IF(急性期摂食嚥下!AA5="","",急性期摂食嚥下!AA5)</f>
        <v/>
      </c>
      <c r="D1605" t="s">
        <v>11896</v>
      </c>
    </row>
    <row r="1606" spans="1:4">
      <c r="A1606" s="289" t="s">
        <v>11721</v>
      </c>
      <c r="B1606" t="str">
        <f>IF(急性期摂食嚥下!AA7="","",急性期摂食嚥下!AA7)</f>
        <v/>
      </c>
      <c r="D1606" t="s">
        <v>11896</v>
      </c>
    </row>
    <row r="1607" spans="1:4">
      <c r="A1607" s="289" t="s">
        <v>11722</v>
      </c>
      <c r="B1607" t="str">
        <f>IF(急性期摂食嚥下!AA8="","",急性期摂食嚥下!AA8)</f>
        <v/>
      </c>
      <c r="D1607" t="s">
        <v>11896</v>
      </c>
    </row>
    <row r="1608" spans="1:4">
      <c r="A1608" s="289" t="s">
        <v>11723</v>
      </c>
      <c r="B1608" t="str">
        <f>IF(急性期摂食嚥下!B19="","",急性期摂食嚥下!B19)</f>
        <v/>
      </c>
    </row>
    <row r="1609" spans="1:4">
      <c r="A1609" s="289" t="s">
        <v>11724</v>
      </c>
      <c r="B1609" t="str">
        <f>IF(急性期摂食嚥下!G10="","",急性期摂食嚥下!G10)</f>
        <v/>
      </c>
    </row>
    <row r="1610" spans="1:4">
      <c r="A1610" s="289" t="s">
        <v>11725</v>
      </c>
      <c r="B1610" t="str">
        <f>IF(急性期摂食嚥下!W10="","",急性期摂食嚥下!W10)</f>
        <v/>
      </c>
      <c r="D1610" t="s">
        <v>11897</v>
      </c>
    </row>
    <row r="1611" spans="1:4">
      <c r="A1611" s="289" t="s">
        <v>11726</v>
      </c>
      <c r="B1611" t="str">
        <f>IF(急性期摂食嚥下!W11="","",急性期摂食嚥下!W11)</f>
        <v/>
      </c>
      <c r="D1611" t="s">
        <v>11898</v>
      </c>
    </row>
    <row r="1612" spans="1:4">
      <c r="A1612" s="289" t="s">
        <v>11727</v>
      </c>
      <c r="B1612">
        <f>IF(急性期摂食嚥下!I14=TRUE,1,0)</f>
        <v>0</v>
      </c>
    </row>
    <row r="1613" spans="1:4">
      <c r="A1613" s="289" t="s">
        <v>11728</v>
      </c>
      <c r="B1613">
        <f>IF(急性期摂食嚥下!L14=TRUE,1,0)</f>
        <v>0</v>
      </c>
    </row>
    <row r="1614" spans="1:4">
      <c r="A1614" s="289" t="s">
        <v>11729</v>
      </c>
      <c r="B1614">
        <f>IF(急性期摂食嚥下!$P$14=TRUE,1,0)</f>
        <v>0</v>
      </c>
    </row>
    <row r="1615" spans="1:4">
      <c r="A1615" s="289" t="s">
        <v>11730</v>
      </c>
      <c r="B1615">
        <f>IF(急性期摂食嚥下!$R$14=TRUE,1,0)</f>
        <v>0</v>
      </c>
    </row>
    <row r="1616" spans="1:4">
      <c r="A1616" s="289" t="s">
        <v>11731</v>
      </c>
      <c r="B1616">
        <f>IF(急性期摂食嚥下!$U$14=TRUE,1,0)</f>
        <v>0</v>
      </c>
    </row>
    <row r="1617" spans="1:4">
      <c r="A1617" s="289" t="s">
        <v>11732</v>
      </c>
      <c r="B1617" t="str">
        <f>IF(急性期摂食嚥下!$M$15="","",急性期摂食嚥下!$M$15)</f>
        <v/>
      </c>
      <c r="D1617" t="s">
        <v>11899</v>
      </c>
    </row>
    <row r="1618" spans="1:4">
      <c r="A1618" s="289" t="s">
        <v>11733</v>
      </c>
      <c r="B1618" t="str">
        <f>IF(急性期摂食嚥下!$U$15="","",急性期摂食嚥下!$U$15)</f>
        <v/>
      </c>
      <c r="D1618" t="s">
        <v>11899</v>
      </c>
    </row>
    <row r="1619" spans="1:4">
      <c r="A1619" s="289" t="s">
        <v>11734</v>
      </c>
      <c r="B1619">
        <f>IF(急性期摂食嚥下!$I$16=TRUE,1,0)</f>
        <v>0</v>
      </c>
    </row>
    <row r="1620" spans="1:4">
      <c r="A1620" s="289" t="s">
        <v>11735</v>
      </c>
      <c r="B1620">
        <f>IF(急性期摂食嚥下!$L$16=TRUE,1,0)</f>
        <v>0</v>
      </c>
    </row>
    <row r="1621" spans="1:4">
      <c r="A1621" s="289" t="s">
        <v>11736</v>
      </c>
      <c r="B1621">
        <f>IF(急性期摂食嚥下!$P$16=TRUE,1,0)</f>
        <v>0</v>
      </c>
    </row>
    <row r="1622" spans="1:4">
      <c r="A1622" s="289" t="s">
        <v>11737</v>
      </c>
      <c r="B1622" t="str">
        <f>IF(急性期摂食嚥下!$V$16="","",急性期摂食嚥下!$V$16)</f>
        <v/>
      </c>
    </row>
    <row r="1623" spans="1:4">
      <c r="A1623" s="289" t="s">
        <v>11738</v>
      </c>
      <c r="B1623">
        <f>IF(急性期摂食嚥下!$Z$16=TRUE,1,0)</f>
        <v>0</v>
      </c>
    </row>
    <row r="1624" spans="1:4">
      <c r="A1624" s="289" t="s">
        <v>11739</v>
      </c>
      <c r="B1624" t="str">
        <f>IF(急性期摂食嚥下!$E$18="","",急性期摂食嚥下!$E$18)</f>
        <v/>
      </c>
    </row>
    <row r="1625" spans="1:4">
      <c r="A1625" s="289" t="s">
        <v>11740</v>
      </c>
      <c r="B1625" t="str">
        <f>IF(急性期摂食嚥下!$I$21="","",急性期摂食嚥下!$I$21)</f>
        <v/>
      </c>
      <c r="D1625" t="s">
        <v>11900</v>
      </c>
    </row>
    <row r="1626" spans="1:4">
      <c r="A1626" s="289" t="s">
        <v>11741</v>
      </c>
      <c r="B1626" t="str">
        <f>IF(急性期摂食嚥下!$M$22="","",急性期摂食嚥下!$M$22)</f>
        <v/>
      </c>
    </row>
    <row r="1627" spans="1:4">
      <c r="A1627" s="289" t="s">
        <v>11742</v>
      </c>
      <c r="B1627" t="str">
        <f>IF(急性期摂食嚥下!$I$23="","",急性期摂食嚥下!$I$23)</f>
        <v/>
      </c>
      <c r="D1627" t="s">
        <v>11901</v>
      </c>
    </row>
    <row r="1628" spans="1:4">
      <c r="A1628" s="289" t="s">
        <v>11893</v>
      </c>
      <c r="B1628" t="str">
        <f>IF(急性期摂食嚥下!AA23="","",急性期摂食嚥下!AA23)</f>
        <v/>
      </c>
    </row>
    <row r="1629" spans="1:4">
      <c r="A1629" s="289" t="s">
        <v>11796</v>
      </c>
      <c r="B1629" t="str">
        <f>IF(急性期摂食嚥下!$O$23="","",急性期摂食嚥下!$O$23)</f>
        <v/>
      </c>
    </row>
    <row r="1630" spans="1:4">
      <c r="A1630" s="289" t="s">
        <v>11743</v>
      </c>
      <c r="B1630" t="str">
        <f>IF(急性期摂食嚥下!$U$23="","",急性期摂食嚥下!$U$23)</f>
        <v/>
      </c>
      <c r="D1630" t="s">
        <v>11902</v>
      </c>
    </row>
    <row r="1631" spans="1:4">
      <c r="A1631" s="289" t="s">
        <v>11744</v>
      </c>
      <c r="B1631" t="str">
        <f>IF(急性期摂食嚥下!$E$25="","",急性期摂食嚥下!$E$25)</f>
        <v/>
      </c>
    </row>
    <row r="1632" spans="1:4">
      <c r="A1632" s="289" t="s">
        <v>11745</v>
      </c>
      <c r="B1632" t="str">
        <f>IF(急性期摂食嚥下!$K$28="","",急性期摂食嚥下!$K$28)</f>
        <v/>
      </c>
    </row>
    <row r="1633" spans="1:4">
      <c r="A1633" s="289" t="s">
        <v>11746</v>
      </c>
      <c r="B1633" t="str">
        <f>IF(急性期摂食嚥下!$X$28="","",急性期摂食嚥下!$X$28)</f>
        <v/>
      </c>
    </row>
    <row r="1634" spans="1:4">
      <c r="A1634" s="289" t="s">
        <v>11747</v>
      </c>
      <c r="B1634" t="str">
        <f>IF(急性期摂食嚥下!$I$29="","",急性期摂食嚥下!$I$29)</f>
        <v/>
      </c>
      <c r="D1634" t="s">
        <v>11895</v>
      </c>
    </row>
    <row r="1635" spans="1:4">
      <c r="A1635" s="289" t="s">
        <v>11797</v>
      </c>
      <c r="B1635" t="str">
        <f>IF(急性期摂食嚥下!$K$29="","",急性期摂食嚥下!$K$29)</f>
        <v/>
      </c>
    </row>
    <row r="1636" spans="1:4">
      <c r="A1636" s="289" t="s">
        <v>11798</v>
      </c>
      <c r="B1636" t="str">
        <f>IF(急性期摂食嚥下!$U$29="","",急性期摂食嚥下!$U$29)</f>
        <v/>
      </c>
    </row>
    <row r="1637" spans="1:4">
      <c r="A1637" s="289" t="s">
        <v>11748</v>
      </c>
      <c r="B1637" t="str">
        <f>IF(急性期摂食嚥下!$I$30="","",急性期摂食嚥下!$I$30)</f>
        <v/>
      </c>
      <c r="D1637" t="s">
        <v>11899</v>
      </c>
    </row>
    <row r="1638" spans="1:4">
      <c r="A1638" s="289" t="s">
        <v>11799</v>
      </c>
      <c r="B1638">
        <f>IF(急性期摂食嚥下!$K$30=TRUE,1,0)</f>
        <v>0</v>
      </c>
    </row>
    <row r="1639" spans="1:4">
      <c r="A1639" s="289" t="s">
        <v>11800</v>
      </c>
      <c r="B1639">
        <f>IF(急性期摂食嚥下!$M$30=TRUE,1,0)</f>
        <v>0</v>
      </c>
    </row>
    <row r="1640" spans="1:4">
      <c r="A1640" s="289" t="s">
        <v>11749</v>
      </c>
      <c r="B1640" t="str">
        <f>IF(急性期摂食嚥下!$V$30="","",急性期摂食嚥下!$V$30)</f>
        <v/>
      </c>
      <c r="D1640" t="s">
        <v>11899</v>
      </c>
    </row>
    <row r="1641" spans="1:4">
      <c r="A1641" s="289" t="s">
        <v>11750</v>
      </c>
      <c r="B1641" t="str">
        <f>IF(急性期摂食嚥下!$AA$30="","",急性期摂食嚥下!$AA$30)</f>
        <v/>
      </c>
      <c r="D1641" t="s">
        <v>11896</v>
      </c>
    </row>
    <row r="1642" spans="1:4">
      <c r="A1642" s="289" t="s">
        <v>11751</v>
      </c>
      <c r="B1642" t="str">
        <f>IF(急性期摂食嚥下!H31="","",急性期摂食嚥下!H31)</f>
        <v/>
      </c>
    </row>
    <row r="1643" spans="1:4">
      <c r="A1643" s="289" t="s">
        <v>11752</v>
      </c>
      <c r="B1643" t="str">
        <f>IF(急性期摂食嚥下!L34="","",急性期摂食嚥下!L34)</f>
        <v/>
      </c>
      <c r="D1643" t="s">
        <v>11899</v>
      </c>
    </row>
    <row r="1644" spans="1:4">
      <c r="A1644" s="289" t="s">
        <v>11753</v>
      </c>
      <c r="B1644" t="str">
        <f>IF(急性期摂食嚥下!Q34="","",急性期摂食嚥下!Q34)</f>
        <v/>
      </c>
    </row>
    <row r="1645" spans="1:4">
      <c r="A1645" s="289" t="s">
        <v>11754</v>
      </c>
      <c r="B1645" t="str">
        <f>IF(急性期摂食嚥下!W34="","",急性期摂食嚥下!W34)</f>
        <v/>
      </c>
    </row>
    <row r="1646" spans="1:4">
      <c r="A1646" s="289" t="s">
        <v>11801</v>
      </c>
      <c r="B1646" t="str">
        <f>IF(急性期摂食嚥下!Z34="","",急性期摂食嚥下!Z34)</f>
        <v/>
      </c>
    </row>
    <row r="1647" spans="1:4">
      <c r="A1647" s="289" t="s">
        <v>11755</v>
      </c>
      <c r="B1647" t="str">
        <f>IF(急性期摂食嚥下!L35="","",急性期摂食嚥下!L35)</f>
        <v/>
      </c>
      <c r="D1647" t="s">
        <v>11903</v>
      </c>
    </row>
    <row r="1648" spans="1:4">
      <c r="A1648" s="289" t="s">
        <v>11756</v>
      </c>
      <c r="B1648">
        <f>IF(急性期摂食嚥下!I37=TRUE,1,0)</f>
        <v>0</v>
      </c>
    </row>
    <row r="1649" spans="1:4">
      <c r="A1649" s="289" t="s">
        <v>11757</v>
      </c>
      <c r="B1649">
        <f>IF(急性期摂食嚥下!L37=TRUE,1,0)</f>
        <v>0</v>
      </c>
    </row>
    <row r="1650" spans="1:4">
      <c r="A1650" s="289" t="s">
        <v>11758</v>
      </c>
      <c r="B1650">
        <f>IF(急性期摂食嚥下!O37=TRUE,1,0)</f>
        <v>0</v>
      </c>
    </row>
    <row r="1651" spans="1:4">
      <c r="A1651" s="289" t="s">
        <v>11759</v>
      </c>
      <c r="B1651">
        <f>IF(急性期摂食嚥下!I38=TRUE,1,0)</f>
        <v>0</v>
      </c>
    </row>
    <row r="1652" spans="1:4">
      <c r="A1652" s="289" t="s">
        <v>11760</v>
      </c>
      <c r="B1652">
        <f>IF(急性期摂食嚥下!K38=TRUE,1,0)</f>
        <v>0</v>
      </c>
    </row>
    <row r="1653" spans="1:4">
      <c r="A1653" s="289" t="s">
        <v>11761</v>
      </c>
      <c r="B1653">
        <f>IF(急性期摂食嚥下!O38=TRUE,1,0)</f>
        <v>0</v>
      </c>
    </row>
    <row r="1654" spans="1:4">
      <c r="A1654" s="289" t="s">
        <v>11762</v>
      </c>
      <c r="B1654">
        <f>IF(急性期摂食嚥下!T38=TRUE,1,0)</f>
        <v>0</v>
      </c>
    </row>
    <row r="1655" spans="1:4">
      <c r="A1655" s="289" t="s">
        <v>11763</v>
      </c>
      <c r="B1655">
        <f>IF(急性期摂食嚥下!X38=TRUE,1,0)</f>
        <v>0</v>
      </c>
    </row>
    <row r="1656" spans="1:4">
      <c r="A1656" s="289" t="s">
        <v>11764</v>
      </c>
      <c r="B1656" t="str">
        <f>IF(急性期摂食嚥下!Z38="","",急性期摂食嚥下!Z38)</f>
        <v/>
      </c>
    </row>
    <row r="1657" spans="1:4">
      <c r="A1657" s="289" t="s">
        <v>11765</v>
      </c>
      <c r="B1657" t="str">
        <f>IF(急性期摂食嚥下!J40="","",急性期摂食嚥下!J40)</f>
        <v/>
      </c>
      <c r="D1657" t="s">
        <v>11904</v>
      </c>
    </row>
    <row r="1658" spans="1:4">
      <c r="A1658" s="289" t="s">
        <v>11766</v>
      </c>
      <c r="B1658" t="str">
        <f>IF(急性期摂食嚥下!U40="","",急性期摂食嚥下!U40)</f>
        <v/>
      </c>
      <c r="D1658" t="s">
        <v>11899</v>
      </c>
    </row>
    <row r="1659" spans="1:4">
      <c r="A1659" s="289" t="s">
        <v>11767</v>
      </c>
      <c r="B1659" t="str">
        <f>IF(急性期摂食嚥下!K41="","",急性期摂食嚥下!K41)</f>
        <v/>
      </c>
      <c r="D1659" t="s">
        <v>11905</v>
      </c>
    </row>
    <row r="1660" spans="1:4">
      <c r="A1660" s="289" t="s">
        <v>11768</v>
      </c>
      <c r="B1660">
        <f>IF(急性期摂食嚥下!P41=TRUE,1,0)</f>
        <v>0</v>
      </c>
    </row>
    <row r="1661" spans="1:4">
      <c r="A1661" s="289" t="s">
        <v>11769</v>
      </c>
      <c r="B1661">
        <f>IF(急性期摂食嚥下!S41=TRUE,1,0)</f>
        <v>0</v>
      </c>
    </row>
    <row r="1662" spans="1:4">
      <c r="A1662" s="289" t="s">
        <v>11770</v>
      </c>
      <c r="B1662">
        <f>IF(急性期摂食嚥下!V41=TRUE,1,0)</f>
        <v>0</v>
      </c>
    </row>
    <row r="1663" spans="1:4">
      <c r="A1663" s="289" t="s">
        <v>11771</v>
      </c>
      <c r="B1663">
        <f>IF(急性期摂食嚥下!Z41=TRUE,1,0)</f>
        <v>0</v>
      </c>
    </row>
    <row r="1664" spans="1:4">
      <c r="A1664" s="289" t="s">
        <v>11772</v>
      </c>
      <c r="B1664" t="str">
        <f>IF(急性期摂食嚥下!K42="","",急性期摂食嚥下!K42)</f>
        <v/>
      </c>
      <c r="D1664" t="s">
        <v>11905</v>
      </c>
    </row>
    <row r="1665" spans="1:2">
      <c r="A1665" s="289" t="s">
        <v>11773</v>
      </c>
      <c r="B1665">
        <f>IF(急性期摂食嚥下!P42=TRUE,1,0)</f>
        <v>0</v>
      </c>
    </row>
    <row r="1666" spans="1:2">
      <c r="A1666" s="289" t="s">
        <v>11774</v>
      </c>
      <c r="B1666">
        <f>IF(急性期摂食嚥下!S42=TRUE,1,0)</f>
        <v>0</v>
      </c>
    </row>
    <row r="1667" spans="1:2">
      <c r="A1667" s="289" t="s">
        <v>11775</v>
      </c>
      <c r="B1667">
        <f>IF(急性期摂食嚥下!V42=TRUE,1,0)</f>
        <v>0</v>
      </c>
    </row>
    <row r="1668" spans="1:2">
      <c r="A1668" s="289" t="s">
        <v>11776</v>
      </c>
      <c r="B1668">
        <f>IF(急性期摂食嚥下!Z42=TRUE,1,0)</f>
        <v>0</v>
      </c>
    </row>
    <row r="1669" spans="1:2">
      <c r="A1669" s="289" t="s">
        <v>11777</v>
      </c>
      <c r="B1669" t="str">
        <f>IF(急性期摂食嚥下!I43="","",急性期摂食嚥下!I43)</f>
        <v/>
      </c>
    </row>
    <row r="1670" spans="1:2">
      <c r="A1670" s="289" t="s">
        <v>11778</v>
      </c>
      <c r="B1670">
        <f>IF(急性期摂食嚥下!Q43=TRUE,1,0)</f>
        <v>0</v>
      </c>
    </row>
    <row r="1671" spans="1:2">
      <c r="A1671" s="289" t="s">
        <v>11779</v>
      </c>
      <c r="B1671" t="str">
        <f>IF(急性期摂食嚥下!V43="","",急性期摂食嚥下!V43)</f>
        <v/>
      </c>
    </row>
    <row r="1672" spans="1:2">
      <c r="A1672" s="289" t="s">
        <v>11780</v>
      </c>
      <c r="B1672">
        <f>IF(急性期摂食嚥下!I44=TRUE,1,0)</f>
        <v>0</v>
      </c>
    </row>
    <row r="1673" spans="1:2">
      <c r="A1673" s="289" t="s">
        <v>11781</v>
      </c>
      <c r="B1673">
        <f>IF(急性期摂食嚥下!M44=TRUE,1,0)</f>
        <v>0</v>
      </c>
    </row>
    <row r="1674" spans="1:2">
      <c r="A1674" s="289" t="s">
        <v>11782</v>
      </c>
      <c r="B1674">
        <f>IF(急性期摂食嚥下!R44=TRUE,1,0)</f>
        <v>0</v>
      </c>
    </row>
    <row r="1675" spans="1:2">
      <c r="A1675" s="289" t="s">
        <v>11802</v>
      </c>
      <c r="B1675" t="str">
        <f>IF(急性期摂食嚥下!U44="","",急性期摂食嚥下!U44)</f>
        <v/>
      </c>
    </row>
    <row r="1676" spans="1:2">
      <c r="A1676" s="289" t="s">
        <v>11783</v>
      </c>
      <c r="B1676" t="str">
        <f>IF(急性期摂食嚥下!H45="","",急性期摂食嚥下!H45)</f>
        <v/>
      </c>
    </row>
    <row r="1677" spans="1:2">
      <c r="A1677" s="289" t="s">
        <v>11784</v>
      </c>
      <c r="B1677" t="str">
        <f>IF(急性期摂食嚥下!E49="","",急性期摂食嚥下!E49)</f>
        <v/>
      </c>
    </row>
    <row r="1678" spans="1:2">
      <c r="A1678" s="289" t="s">
        <v>11785</v>
      </c>
      <c r="B1678" t="str">
        <f>IF(急性期摂食嚥下!K53="","",急性期摂食嚥下!K53)</f>
        <v/>
      </c>
    </row>
    <row r="1679" spans="1:2">
      <c r="A1679" s="289" t="s">
        <v>11786</v>
      </c>
      <c r="B1679" t="str">
        <f>IF(急性期摂食嚥下!K54="","",急性期摂食嚥下!K54)</f>
        <v/>
      </c>
    </row>
    <row r="1680" spans="1:2">
      <c r="A1680" s="289" t="s">
        <v>11787</v>
      </c>
      <c r="B1680" t="str">
        <f>IF(急性期摂食嚥下!E56="","",急性期摂食嚥下!E56)</f>
        <v/>
      </c>
    </row>
    <row r="1681" spans="1:4">
      <c r="A1681" s="289" t="s">
        <v>11788</v>
      </c>
      <c r="B1681" t="str">
        <f>IF(急性期摂食嚥下!L58="","",急性期摂食嚥下!L58)</f>
        <v/>
      </c>
      <c r="D1681" t="s">
        <v>11906</v>
      </c>
    </row>
    <row r="1682" spans="1:4">
      <c r="A1682" s="289" t="s">
        <v>11789</v>
      </c>
      <c r="B1682" t="str">
        <f>IF(急性期摂食嚥下!L59="","",急性期摂食嚥下!L59)</f>
        <v/>
      </c>
      <c r="D1682" t="s">
        <v>11907</v>
      </c>
    </row>
    <row r="1683" spans="1:4">
      <c r="A1683" s="289" t="s">
        <v>11889</v>
      </c>
      <c r="B1683" t="str">
        <f>IF(急性期摂食嚥下!L60="","",急性期摂食嚥下!L60&amp;IF(急性期摂食嚥下!O60="","","/"&amp;急性期摂食嚥下!O60&amp;IF(急性期摂食嚥下!R60="","","/"&amp;急性期摂食嚥下!R60)))</f>
        <v/>
      </c>
    </row>
    <row r="1684" spans="1:4">
      <c r="A1684" s="289" t="s">
        <v>11790</v>
      </c>
      <c r="B1684" t="str">
        <f>IF(急性期摂食嚥下!U60="","",急性期摂食嚥下!U60)</f>
        <v/>
      </c>
    </row>
    <row r="1685" spans="1:4">
      <c r="A1685" s="289" t="s">
        <v>11890</v>
      </c>
      <c r="B1685" t="str">
        <f>IF(急性期摂食嚥下!L61="","",急性期摂食嚥下!L61&amp;IF(急性期摂食嚥下!O61="","","/"&amp;急性期摂食嚥下!O61&amp;IF(急性期摂食嚥下!R61="","","/"&amp;急性期摂食嚥下!R61)))</f>
        <v/>
      </c>
    </row>
    <row r="1686" spans="1:4">
      <c r="A1686" s="289" t="s">
        <v>11791</v>
      </c>
      <c r="B1686" t="str">
        <f>IF(急性期摂食嚥下!U61="","",急性期摂食嚥下!U61)</f>
        <v/>
      </c>
    </row>
    <row r="1687" spans="1:4">
      <c r="A1687" s="289" t="s">
        <v>11792</v>
      </c>
      <c r="B1687" t="str">
        <f>IF(急性期摂食嚥下!E63="","",急性期摂食嚥下!E63)</f>
        <v/>
      </c>
    </row>
    <row r="1688" spans="1:4">
      <c r="A1688" s="289" t="s">
        <v>11793</v>
      </c>
      <c r="B1688" t="str">
        <f>IF(急性期摂食嚥下!O65="","",急性期摂食嚥下!O65&amp;IF(急性期摂食嚥下!R65="","","/"&amp;急性期摂食嚥下!R65&amp;IF(急性期摂食嚥下!U65="","","/"&amp;急性期摂食嚥下!U65)))</f>
        <v/>
      </c>
    </row>
    <row r="1689" spans="1:4">
      <c r="A1689" s="289" t="s">
        <v>11794</v>
      </c>
      <c r="B1689" t="str">
        <f>IF(急性期摂食嚥下!M66="","",急性期摂食嚥下!M66)</f>
        <v/>
      </c>
    </row>
    <row r="1690" spans="1:4">
      <c r="A1690" s="289" t="s">
        <v>11795</v>
      </c>
      <c r="B1690" t="str">
        <f>IF(急性期摂食嚥下!N69="","",急性期摂食嚥下!N69)</f>
        <v/>
      </c>
    </row>
    <row r="1691" spans="1:4">
      <c r="A1691" s="289" t="s">
        <v>11803</v>
      </c>
      <c r="B1691" t="str">
        <f>IF(回復期摂食嚥下!C8="","",回復期摂食嚥下!C8)</f>
        <v/>
      </c>
    </row>
    <row r="1692" spans="1:4">
      <c r="A1692" s="289" t="s">
        <v>11804</v>
      </c>
      <c r="B1692" t="str">
        <f>IF(回復期摂食嚥下!I8="","",回復期摂食嚥下!I8)</f>
        <v/>
      </c>
    </row>
    <row r="1693" spans="1:4">
      <c r="A1693" s="289" t="s">
        <v>11805</v>
      </c>
      <c r="B1693" t="str">
        <f>IF(回復期摂食嚥下!N7="","",回復期摂食嚥下!N7)</f>
        <v/>
      </c>
    </row>
    <row r="1694" spans="1:4">
      <c r="A1694" s="289" t="s">
        <v>11806</v>
      </c>
      <c r="B1694" t="str">
        <f>IF(回復期摂食嚥下!AA5="","",回復期摂食嚥下!AA5)</f>
        <v/>
      </c>
      <c r="D1694" t="s">
        <v>11896</v>
      </c>
    </row>
    <row r="1695" spans="1:4">
      <c r="A1695" s="289" t="s">
        <v>11807</v>
      </c>
      <c r="B1695" t="str">
        <f>IF(回復期摂食嚥下!AA7="","",回復期摂食嚥下!AA7)</f>
        <v/>
      </c>
      <c r="D1695" t="s">
        <v>11896</v>
      </c>
    </row>
    <row r="1696" spans="1:4">
      <c r="A1696" s="289" t="s">
        <v>11808</v>
      </c>
      <c r="B1696" t="str">
        <f>IF(回復期摂食嚥下!AA8="","",回復期摂食嚥下!AA8)</f>
        <v/>
      </c>
      <c r="D1696" t="s">
        <v>11896</v>
      </c>
    </row>
    <row r="1697" spans="1:4">
      <c r="A1697" s="289" t="s">
        <v>11809</v>
      </c>
      <c r="B1697" t="str">
        <f>IF(回復期摂食嚥下!B19="","",回復期摂食嚥下!B19)</f>
        <v/>
      </c>
    </row>
    <row r="1698" spans="1:4">
      <c r="A1698" s="289" t="s">
        <v>11810</v>
      </c>
      <c r="B1698" t="str">
        <f>IF(回復期摂食嚥下!G10="","",回復期摂食嚥下!G10)</f>
        <v/>
      </c>
    </row>
    <row r="1699" spans="1:4">
      <c r="A1699" s="289" t="s">
        <v>11811</v>
      </c>
      <c r="B1699" t="str">
        <f>IF(回復期摂食嚥下!W10="","",回復期摂食嚥下!W10)</f>
        <v/>
      </c>
      <c r="D1699" t="s">
        <v>11897</v>
      </c>
    </row>
    <row r="1700" spans="1:4">
      <c r="A1700" s="289" t="s">
        <v>11812</v>
      </c>
      <c r="B1700" t="str">
        <f>IF(回復期摂食嚥下!W11="","",回復期摂食嚥下!W11)</f>
        <v/>
      </c>
      <c r="D1700" t="s">
        <v>11898</v>
      </c>
    </row>
    <row r="1701" spans="1:4">
      <c r="A1701" s="289" t="s">
        <v>11813</v>
      </c>
      <c r="B1701">
        <f>IF(回復期摂食嚥下!I14=TRUE,1,0)</f>
        <v>0</v>
      </c>
    </row>
    <row r="1702" spans="1:4">
      <c r="A1702" s="289" t="s">
        <v>11814</v>
      </c>
      <c r="B1702">
        <f>IF(回復期摂食嚥下!L14=TRUE,1,0)</f>
        <v>0</v>
      </c>
    </row>
    <row r="1703" spans="1:4">
      <c r="A1703" s="289" t="s">
        <v>11815</v>
      </c>
      <c r="B1703">
        <f>IF(回復期摂食嚥下!$P$14=TRUE,1,0)</f>
        <v>0</v>
      </c>
    </row>
    <row r="1704" spans="1:4">
      <c r="A1704" s="289" t="s">
        <v>11816</v>
      </c>
      <c r="B1704">
        <f>IF(回復期摂食嚥下!$R$14=TRUE,1,0)</f>
        <v>0</v>
      </c>
    </row>
    <row r="1705" spans="1:4">
      <c r="A1705" s="289" t="s">
        <v>11817</v>
      </c>
      <c r="B1705">
        <f>IF(回復期摂食嚥下!$U$14=TRUE,1,0)</f>
        <v>0</v>
      </c>
    </row>
    <row r="1706" spans="1:4">
      <c r="A1706" s="289" t="s">
        <v>11818</v>
      </c>
      <c r="B1706" t="str">
        <f>IF(回復期摂食嚥下!$M$15="","",回復期摂食嚥下!$M$15)</f>
        <v/>
      </c>
      <c r="D1706" t="s">
        <v>11899</v>
      </c>
    </row>
    <row r="1707" spans="1:4">
      <c r="A1707" s="289" t="s">
        <v>11819</v>
      </c>
      <c r="B1707" t="str">
        <f>IF(回復期摂食嚥下!$U$15="","",回復期摂食嚥下!$U$15)</f>
        <v/>
      </c>
      <c r="D1707" t="s">
        <v>11899</v>
      </c>
    </row>
    <row r="1708" spans="1:4">
      <c r="A1708" s="289" t="s">
        <v>11820</v>
      </c>
      <c r="B1708">
        <f>IF(回復期摂食嚥下!$I$16=TRUE,1,0)</f>
        <v>0</v>
      </c>
    </row>
    <row r="1709" spans="1:4">
      <c r="A1709" s="289" t="s">
        <v>11821</v>
      </c>
      <c r="B1709">
        <f>IF(回復期摂食嚥下!$L$16=TRUE,1,0)</f>
        <v>0</v>
      </c>
    </row>
    <row r="1710" spans="1:4">
      <c r="A1710" s="289" t="s">
        <v>11822</v>
      </c>
      <c r="B1710">
        <f>IF(回復期摂食嚥下!$P$16=TRUE,1,0)</f>
        <v>0</v>
      </c>
    </row>
    <row r="1711" spans="1:4">
      <c r="A1711" s="289" t="s">
        <v>11823</v>
      </c>
      <c r="B1711" t="str">
        <f>IF(回復期摂食嚥下!$V$16="","",回復期摂食嚥下!$V$16)</f>
        <v/>
      </c>
    </row>
    <row r="1712" spans="1:4">
      <c r="A1712" s="289" t="s">
        <v>11824</v>
      </c>
      <c r="B1712">
        <f>IF(回復期摂食嚥下!$Z$16=TRUE,1,0)</f>
        <v>0</v>
      </c>
    </row>
    <row r="1713" spans="1:4">
      <c r="A1713" s="289" t="s">
        <v>11825</v>
      </c>
      <c r="B1713" t="str">
        <f>IF(回復期摂食嚥下!$E$18="","",回復期摂食嚥下!$E$18)</f>
        <v/>
      </c>
    </row>
    <row r="1714" spans="1:4">
      <c r="A1714" s="289" t="s">
        <v>11826</v>
      </c>
      <c r="B1714" t="str">
        <f>IF(回復期摂食嚥下!$I$21="","",回復期摂食嚥下!$I$21)</f>
        <v/>
      </c>
      <c r="D1714" t="s">
        <v>11900</v>
      </c>
    </row>
    <row r="1715" spans="1:4">
      <c r="A1715" s="289" t="s">
        <v>11827</v>
      </c>
      <c r="B1715" t="str">
        <f>IF(回復期摂食嚥下!$M$22="","",回復期摂食嚥下!$M$22)</f>
        <v/>
      </c>
    </row>
    <row r="1716" spans="1:4">
      <c r="A1716" s="289" t="s">
        <v>11828</v>
      </c>
      <c r="B1716" t="str">
        <f>IF(回復期摂食嚥下!$I$23="","",回復期摂食嚥下!$I$23)</f>
        <v/>
      </c>
      <c r="D1716" t="s">
        <v>11901</v>
      </c>
    </row>
    <row r="1717" spans="1:4">
      <c r="A1717" s="289" t="s">
        <v>11894</v>
      </c>
      <c r="B1717" t="str">
        <f>IF(回復期摂食嚥下!$AA$23="","",回復期摂食嚥下!$AA$23)</f>
        <v/>
      </c>
    </row>
    <row r="1718" spans="1:4">
      <c r="A1718" s="289" t="s">
        <v>11829</v>
      </c>
      <c r="B1718" t="str">
        <f>IF(回復期摂食嚥下!$O$23="","",回復期摂食嚥下!$O$23)</f>
        <v/>
      </c>
    </row>
    <row r="1719" spans="1:4">
      <c r="A1719" s="289" t="s">
        <v>11830</v>
      </c>
      <c r="B1719" t="str">
        <f>IF(回復期摂食嚥下!$U$23="","",回復期摂食嚥下!$U$23)</f>
        <v/>
      </c>
      <c r="D1719" t="s">
        <v>11902</v>
      </c>
    </row>
    <row r="1720" spans="1:4">
      <c r="A1720" s="289" t="s">
        <v>11831</v>
      </c>
      <c r="B1720" t="str">
        <f>IF(回復期摂食嚥下!$E$25="","",回復期摂食嚥下!$E$25)</f>
        <v/>
      </c>
    </row>
    <row r="1721" spans="1:4">
      <c r="A1721" s="289" t="s">
        <v>11832</v>
      </c>
      <c r="B1721" t="str">
        <f>IF(回復期摂食嚥下!$K$28="","",回復期摂食嚥下!$K$28)</f>
        <v/>
      </c>
    </row>
    <row r="1722" spans="1:4">
      <c r="A1722" s="289" t="s">
        <v>11833</v>
      </c>
      <c r="B1722" t="str">
        <f>IF(回復期摂食嚥下!$X$28="","",回復期摂食嚥下!$X$28)</f>
        <v/>
      </c>
    </row>
    <row r="1723" spans="1:4">
      <c r="A1723" s="289" t="s">
        <v>11834</v>
      </c>
      <c r="B1723" t="str">
        <f>IF(回復期摂食嚥下!$I$29="","",回復期摂食嚥下!$I$29)</f>
        <v/>
      </c>
      <c r="D1723" t="s">
        <v>11895</v>
      </c>
    </row>
    <row r="1724" spans="1:4">
      <c r="A1724" s="289" t="s">
        <v>11835</v>
      </c>
      <c r="B1724" t="str">
        <f>IF(回復期摂食嚥下!$K$29="","",回復期摂食嚥下!$K$29)</f>
        <v/>
      </c>
    </row>
    <row r="1725" spans="1:4">
      <c r="A1725" s="289" t="s">
        <v>11836</v>
      </c>
      <c r="B1725" t="str">
        <f>IF(回復期摂食嚥下!$U$29="","",回復期摂食嚥下!$U$29)</f>
        <v/>
      </c>
    </row>
    <row r="1726" spans="1:4">
      <c r="A1726" s="289" t="s">
        <v>11837</v>
      </c>
      <c r="B1726" t="str">
        <f>IF(回復期摂食嚥下!$I$30="","",回復期摂食嚥下!$I$30)</f>
        <v/>
      </c>
      <c r="D1726" t="s">
        <v>11899</v>
      </c>
    </row>
    <row r="1727" spans="1:4">
      <c r="A1727" s="289" t="s">
        <v>11838</v>
      </c>
      <c r="B1727">
        <f>IF(回復期摂食嚥下!$K$30=TRUE,1,0)</f>
        <v>0</v>
      </c>
    </row>
    <row r="1728" spans="1:4">
      <c r="A1728" s="289" t="s">
        <v>11839</v>
      </c>
      <c r="B1728">
        <f>IF(回復期摂食嚥下!$M$30=TRUE,1,0)</f>
        <v>0</v>
      </c>
    </row>
    <row r="1729" spans="1:4">
      <c r="A1729" s="289" t="s">
        <v>11840</v>
      </c>
      <c r="B1729" t="str">
        <f>IF(回復期摂食嚥下!$V$30="","",回復期摂食嚥下!$V$30)</f>
        <v/>
      </c>
      <c r="D1729" t="s">
        <v>11899</v>
      </c>
    </row>
    <row r="1730" spans="1:4">
      <c r="A1730" s="289" t="s">
        <v>11841</v>
      </c>
      <c r="B1730" t="str">
        <f>IF(回復期摂食嚥下!$AA$30="","",回復期摂食嚥下!$AA$30)</f>
        <v/>
      </c>
      <c r="D1730" t="s">
        <v>11896</v>
      </c>
    </row>
    <row r="1731" spans="1:4">
      <c r="A1731" s="289" t="s">
        <v>11842</v>
      </c>
      <c r="B1731" t="str">
        <f>IF(回復期摂食嚥下!H31="","",回復期摂食嚥下!H31)</f>
        <v/>
      </c>
    </row>
    <row r="1732" spans="1:4">
      <c r="A1732" s="289" t="s">
        <v>11843</v>
      </c>
      <c r="B1732" t="str">
        <f>IF(回復期摂食嚥下!L34="","",回復期摂食嚥下!L34)</f>
        <v/>
      </c>
      <c r="D1732" t="s">
        <v>11899</v>
      </c>
    </row>
    <row r="1733" spans="1:4">
      <c r="A1733" s="289" t="s">
        <v>11844</v>
      </c>
      <c r="B1733" t="str">
        <f>IF(回復期摂食嚥下!Q34="","",回復期摂食嚥下!Q34)</f>
        <v/>
      </c>
    </row>
    <row r="1734" spans="1:4">
      <c r="A1734" s="289" t="s">
        <v>11845</v>
      </c>
      <c r="B1734" t="str">
        <f>IF(回復期摂食嚥下!W34="","",回復期摂食嚥下!W34)</f>
        <v/>
      </c>
    </row>
    <row r="1735" spans="1:4">
      <c r="A1735" s="289" t="s">
        <v>11846</v>
      </c>
      <c r="B1735" t="str">
        <f>IF(回復期摂食嚥下!Z34="","",回復期摂食嚥下!Z34)</f>
        <v/>
      </c>
    </row>
    <row r="1736" spans="1:4">
      <c r="A1736" s="289" t="s">
        <v>11847</v>
      </c>
      <c r="B1736" t="str">
        <f>IF(回復期摂食嚥下!L35="","",回復期摂食嚥下!L35)</f>
        <v/>
      </c>
      <c r="D1736" t="s">
        <v>11903</v>
      </c>
    </row>
    <row r="1737" spans="1:4">
      <c r="A1737" s="289" t="s">
        <v>11848</v>
      </c>
      <c r="B1737">
        <f>IF(回復期摂食嚥下!I37=TRUE,1,0)</f>
        <v>0</v>
      </c>
    </row>
    <row r="1738" spans="1:4">
      <c r="A1738" s="289" t="s">
        <v>11849</v>
      </c>
      <c r="B1738">
        <f>IF(回復期摂食嚥下!L37=TRUE,1,0)</f>
        <v>0</v>
      </c>
    </row>
    <row r="1739" spans="1:4">
      <c r="A1739" s="289" t="s">
        <v>11850</v>
      </c>
      <c r="B1739">
        <f>IF(回復期摂食嚥下!O37=TRUE,1,0)</f>
        <v>0</v>
      </c>
    </row>
    <row r="1740" spans="1:4">
      <c r="A1740" s="289" t="s">
        <v>11851</v>
      </c>
      <c r="B1740">
        <f>IF(回復期摂食嚥下!I38=TRUE,1,0)</f>
        <v>0</v>
      </c>
    </row>
    <row r="1741" spans="1:4">
      <c r="A1741" s="289" t="s">
        <v>11852</v>
      </c>
      <c r="B1741">
        <f>IF(回復期摂食嚥下!K38=TRUE,1,0)</f>
        <v>0</v>
      </c>
    </row>
    <row r="1742" spans="1:4">
      <c r="A1742" s="289" t="s">
        <v>11853</v>
      </c>
      <c r="B1742">
        <f>IF(回復期摂食嚥下!O38=TRUE,1,0)</f>
        <v>0</v>
      </c>
    </row>
    <row r="1743" spans="1:4">
      <c r="A1743" s="289" t="s">
        <v>11854</v>
      </c>
      <c r="B1743">
        <f>IF(回復期摂食嚥下!T38=TRUE,1,0)</f>
        <v>0</v>
      </c>
    </row>
    <row r="1744" spans="1:4">
      <c r="A1744" s="289" t="s">
        <v>11855</v>
      </c>
      <c r="B1744">
        <f>IF(回復期摂食嚥下!X38=TRUE,1,0)</f>
        <v>0</v>
      </c>
    </row>
    <row r="1745" spans="1:4">
      <c r="A1745" s="289" t="s">
        <v>11856</v>
      </c>
      <c r="B1745" t="str">
        <f>IF(回復期摂食嚥下!Z38="","",回復期摂食嚥下!Z38)</f>
        <v/>
      </c>
    </row>
    <row r="1746" spans="1:4">
      <c r="A1746" s="289" t="s">
        <v>11857</v>
      </c>
      <c r="B1746" t="str">
        <f>IF(回復期摂食嚥下!J40="","",回復期摂食嚥下!J40)</f>
        <v/>
      </c>
      <c r="D1746" t="s">
        <v>11904</v>
      </c>
    </row>
    <row r="1747" spans="1:4">
      <c r="A1747" s="289" t="s">
        <v>11858</v>
      </c>
      <c r="B1747" t="str">
        <f>IF(回復期摂食嚥下!U40="","",回復期摂食嚥下!U40)</f>
        <v/>
      </c>
      <c r="D1747" t="s">
        <v>11899</v>
      </c>
    </row>
    <row r="1748" spans="1:4">
      <c r="A1748" s="289" t="s">
        <v>11859</v>
      </c>
      <c r="B1748" t="str">
        <f>IF(回復期摂食嚥下!K41="","",回復期摂食嚥下!K41)</f>
        <v/>
      </c>
      <c r="D1748" t="s">
        <v>11905</v>
      </c>
    </row>
    <row r="1749" spans="1:4">
      <c r="A1749" s="289" t="s">
        <v>11860</v>
      </c>
      <c r="B1749">
        <f>IF(回復期摂食嚥下!P41=TRUE,1,0)</f>
        <v>0</v>
      </c>
    </row>
    <row r="1750" spans="1:4">
      <c r="A1750" s="289" t="s">
        <v>11861</v>
      </c>
      <c r="B1750">
        <f>IF(回復期摂食嚥下!S41=TRUE,1,0)</f>
        <v>0</v>
      </c>
    </row>
    <row r="1751" spans="1:4">
      <c r="A1751" s="289" t="s">
        <v>11862</v>
      </c>
      <c r="B1751">
        <f>IF(回復期摂食嚥下!V41=TRUE,1,0)</f>
        <v>0</v>
      </c>
    </row>
    <row r="1752" spans="1:4">
      <c r="A1752" s="289" t="s">
        <v>11863</v>
      </c>
      <c r="B1752">
        <f>IF(回復期摂食嚥下!Z41=TRUE,1,0)</f>
        <v>0</v>
      </c>
    </row>
    <row r="1753" spans="1:4">
      <c r="A1753" s="289" t="s">
        <v>11864</v>
      </c>
      <c r="B1753" t="str">
        <f>IF(回復期摂食嚥下!K42="","",回復期摂食嚥下!K42)</f>
        <v/>
      </c>
      <c r="D1753" t="s">
        <v>11905</v>
      </c>
    </row>
    <row r="1754" spans="1:4">
      <c r="A1754" s="289" t="s">
        <v>11865</v>
      </c>
      <c r="B1754">
        <f>IF(回復期摂食嚥下!P42=TRUE,1,0)</f>
        <v>0</v>
      </c>
    </row>
    <row r="1755" spans="1:4">
      <c r="A1755" s="289" t="s">
        <v>11866</v>
      </c>
      <c r="B1755">
        <f>IF(回復期摂食嚥下!S42=TRUE,1,0)</f>
        <v>0</v>
      </c>
    </row>
    <row r="1756" spans="1:4">
      <c r="A1756" s="289" t="s">
        <v>11867</v>
      </c>
      <c r="B1756">
        <f>IF(回復期摂食嚥下!V42=TRUE,1,0)</f>
        <v>0</v>
      </c>
    </row>
    <row r="1757" spans="1:4">
      <c r="A1757" s="289" t="s">
        <v>11868</v>
      </c>
      <c r="B1757">
        <f>IF(回復期摂食嚥下!Z42=TRUE,1,0)</f>
        <v>0</v>
      </c>
    </row>
    <row r="1758" spans="1:4">
      <c r="A1758" s="289" t="s">
        <v>11869</v>
      </c>
      <c r="B1758" t="str">
        <f>IF(回復期摂食嚥下!I43="","",回復期摂食嚥下!I43)</f>
        <v/>
      </c>
    </row>
    <row r="1759" spans="1:4">
      <c r="A1759" s="289" t="s">
        <v>11870</v>
      </c>
      <c r="B1759">
        <f>IF(回復期摂食嚥下!Q43=TRUE,1,0)</f>
        <v>0</v>
      </c>
    </row>
    <row r="1760" spans="1:4">
      <c r="A1760" s="289" t="s">
        <v>11871</v>
      </c>
      <c r="B1760" t="str">
        <f>IF(回復期摂食嚥下!V43="","",回復期摂食嚥下!V43)</f>
        <v/>
      </c>
    </row>
    <row r="1761" spans="1:4">
      <c r="A1761" s="289" t="s">
        <v>11872</v>
      </c>
      <c r="B1761">
        <f>IF(回復期摂食嚥下!I44=TRUE,1,0)</f>
        <v>0</v>
      </c>
    </row>
    <row r="1762" spans="1:4">
      <c r="A1762" s="289" t="s">
        <v>11873</v>
      </c>
      <c r="B1762">
        <f>IF(回復期摂食嚥下!M44=TRUE,1,0)</f>
        <v>0</v>
      </c>
    </row>
    <row r="1763" spans="1:4">
      <c r="A1763" s="289" t="s">
        <v>11874</v>
      </c>
      <c r="B1763">
        <f>IF(回復期摂食嚥下!R44=TRUE,1,0)</f>
        <v>0</v>
      </c>
    </row>
    <row r="1764" spans="1:4">
      <c r="A1764" s="289" t="s">
        <v>11875</v>
      </c>
      <c r="B1764" t="str">
        <f>IF(回復期摂食嚥下!U44="","",回復期摂食嚥下!U44)</f>
        <v/>
      </c>
    </row>
    <row r="1765" spans="1:4">
      <c r="A1765" s="289" t="s">
        <v>11876</v>
      </c>
      <c r="B1765" t="str">
        <f>IF(回復期摂食嚥下!H45="","",回復期摂食嚥下!H45)</f>
        <v/>
      </c>
    </row>
    <row r="1766" spans="1:4">
      <c r="A1766" s="289" t="s">
        <v>11877</v>
      </c>
      <c r="B1766" t="str">
        <f>IF(回復期摂食嚥下!E49="","",回復期摂食嚥下!E49)</f>
        <v/>
      </c>
    </row>
    <row r="1767" spans="1:4">
      <c r="A1767" s="289" t="s">
        <v>11878</v>
      </c>
      <c r="B1767" t="str">
        <f>IF(回復期摂食嚥下!K53="","",回復期摂食嚥下!K53)</f>
        <v/>
      </c>
    </row>
    <row r="1768" spans="1:4">
      <c r="A1768" s="289" t="s">
        <v>11879</v>
      </c>
      <c r="B1768" t="str">
        <f>IF(回復期摂食嚥下!K54="","",回復期摂食嚥下!K54)</f>
        <v/>
      </c>
    </row>
    <row r="1769" spans="1:4">
      <c r="A1769" s="289" t="s">
        <v>11880</v>
      </c>
      <c r="B1769" t="str">
        <f>IF(回復期摂食嚥下!E56="","",回復期摂食嚥下!E56)</f>
        <v/>
      </c>
    </row>
    <row r="1770" spans="1:4">
      <c r="A1770" s="289" t="s">
        <v>11881</v>
      </c>
      <c r="B1770" t="str">
        <f>IF(回復期摂食嚥下!L58="","",回復期摂食嚥下!L58)</f>
        <v/>
      </c>
      <c r="D1770" t="s">
        <v>11906</v>
      </c>
    </row>
    <row r="1771" spans="1:4">
      <c r="A1771" s="289" t="s">
        <v>11882</v>
      </c>
      <c r="B1771" t="str">
        <f>IF(回復期摂食嚥下!L59="","",回復期摂食嚥下!L59)</f>
        <v/>
      </c>
      <c r="D1771" t="s">
        <v>11907</v>
      </c>
    </row>
    <row r="1772" spans="1:4">
      <c r="A1772" s="289" t="s">
        <v>11891</v>
      </c>
      <c r="B1772" t="str">
        <f>IF(回復期摂食嚥下!L60="","",回復期摂食嚥下!L60&amp;IF(回復期摂食嚥下!O60="","","/"&amp;回復期摂食嚥下!O60&amp;IF(回復期摂食嚥下!R60="","","/"&amp;回復期摂食嚥下!R60)))</f>
        <v/>
      </c>
    </row>
    <row r="1773" spans="1:4">
      <c r="A1773" s="289" t="s">
        <v>11883</v>
      </c>
      <c r="B1773" t="str">
        <f>IF(回復期摂食嚥下!U60="","",回復期摂食嚥下!U60)</f>
        <v/>
      </c>
    </row>
    <row r="1774" spans="1:4">
      <c r="A1774" s="289" t="s">
        <v>11892</v>
      </c>
      <c r="B1774" t="str">
        <f>IF(回復期摂食嚥下!L61="","",回復期摂食嚥下!L61&amp;IF(回復期摂食嚥下!O61="","","/"&amp;回復期摂食嚥下!O61&amp;IF(回復期摂食嚥下!R61="","","/"&amp;回復期摂食嚥下!R61)))</f>
        <v/>
      </c>
    </row>
    <row r="1775" spans="1:4">
      <c r="A1775" s="289" t="s">
        <v>11884</v>
      </c>
      <c r="B1775" t="str">
        <f>IF(回復期摂食嚥下!U61="","",回復期摂食嚥下!U61)</f>
        <v/>
      </c>
    </row>
    <row r="1776" spans="1:4">
      <c r="A1776" s="289" t="s">
        <v>11885</v>
      </c>
      <c r="B1776" t="str">
        <f>IF(回復期摂食嚥下!E63="","",回復期摂食嚥下!E63)</f>
        <v/>
      </c>
    </row>
    <row r="1777" spans="1:2">
      <c r="A1777" s="289" t="s">
        <v>11886</v>
      </c>
      <c r="B1777" t="str">
        <f>IF(回復期摂食嚥下!O65="","",回復期摂食嚥下!O65&amp;IF(回復期摂食嚥下!R65="","","/"&amp;回復期摂食嚥下!R65&amp;IF(回復期摂食嚥下!U65="","","/"&amp;回復期摂食嚥下!U65)))</f>
        <v/>
      </c>
    </row>
    <row r="1778" spans="1:2">
      <c r="A1778" s="289" t="s">
        <v>11887</v>
      </c>
      <c r="B1778" t="str">
        <f>IF(回復期摂食嚥下!M66="","",回復期摂食嚥下!M66)</f>
        <v/>
      </c>
    </row>
    <row r="1779" spans="1:2">
      <c r="A1779" s="289" t="s">
        <v>11888</v>
      </c>
      <c r="B1779" t="str">
        <f>IF(回復期摂食嚥下!N69="","",回復期摂食嚥下!N69)</f>
        <v/>
      </c>
    </row>
  </sheetData>
  <sheetProtection password="C724" sheet="1" objects="1" scenarios="1"/>
  <customSheetViews>
    <customSheetView guid="{BD673287-A10F-4068-ABD9-63827D97DB26}">
      <pageMargins left="0.7" right="0.7" top="0.75" bottom="0.75" header="0.3" footer="0.3"/>
      <pageSetup paperSize="9" orientation="portrait" verticalDpi="0" r:id="rId1"/>
    </customSheetView>
    <customSheetView guid="{FF958D2F-9903-489A-8E2E-7F86E054E683}">
      <pageMargins left="0.7" right="0.7" top="0.75" bottom="0.75" header="0.3" footer="0.3"/>
      <pageSetup paperSize="9" orientation="portrait" verticalDpi="0" r:id="rId2"/>
    </customSheetView>
    <customSheetView guid="{D639767C-AAF5-43B7-B827-8C53261E766A}">
      <pageMargins left="0.7" right="0.7" top="0.75" bottom="0.75" header="0.3" footer="0.3"/>
      <pageSetup paperSize="9" orientation="portrait" verticalDpi="0" r:id="rId3"/>
    </customSheetView>
    <customSheetView guid="{88F1D327-FFB5-4F25-B49B-DDD0F9774A98}">
      <pageMargins left="0.7" right="0.7" top="0.75" bottom="0.75" header="0.3" footer="0.3"/>
      <pageSetup paperSize="9" orientation="portrait" verticalDpi="0" r:id="rId4"/>
    </customSheetView>
    <customSheetView guid="{974C7168-E865-490F-B85C-3CD4E07AE638}">
      <pageMargins left="0.7" right="0.7" top="0.75" bottom="0.75" header="0.3" footer="0.3"/>
      <pageSetup paperSize="9" orientation="portrait" verticalDpi="0" r:id="rId5"/>
    </customSheetView>
    <customSheetView guid="{72EBFE53-015F-4AF5-85E5-6EE368152204}">
      <pageMargins left="0.7" right="0.7" top="0.75" bottom="0.75" header="0.3" footer="0.3"/>
      <pageSetup paperSize="9" orientation="portrait" verticalDpi="0" r:id="rId6"/>
    </customSheetView>
    <customSheetView guid="{BFAD5E82-91BD-4865-8828-7A5CD3B0AD02}" topLeftCell="A1365">
      <selection activeCell="B1389" sqref="B1389"/>
      <pageMargins left="0.7" right="0.7" top="0.75" bottom="0.75" header="0.3" footer="0.3"/>
      <pageSetup paperSize="9" orientation="portrait" verticalDpi="0" r:id="rId7"/>
    </customSheetView>
    <customSheetView guid="{DA3E2843-7809-455C-A4BC-B15E27031169}">
      <pageMargins left="0.7" right="0.7" top="0.75" bottom="0.75" header="0.3" footer="0.3"/>
      <pageSetup paperSize="9" orientation="portrait" verticalDpi="0" r:id="rId8"/>
    </customSheetView>
  </customSheetViews>
  <phoneticPr fontId="20"/>
  <pageMargins left="0.7" right="0.7" top="0.75" bottom="0.75" header="0.3" footer="0.3"/>
  <pageSetup paperSize="9" orientation="portrait" verticalDpi="0"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BM42"/>
  <sheetViews>
    <sheetView showGridLines="0" zoomScaleNormal="100" zoomScaleSheetLayoutView="100" workbookViewId="0">
      <selection activeCell="L5" sqref="L5:Y5"/>
    </sheetView>
  </sheetViews>
  <sheetFormatPr defaultRowHeight="21" customHeight="1"/>
  <cols>
    <col min="1" max="66" width="2" customWidth="1"/>
  </cols>
  <sheetData>
    <row r="1" spans="2:65" ht="23.25" customHeight="1">
      <c r="B1" s="380" t="s">
        <v>3700</v>
      </c>
      <c r="C1" s="380"/>
      <c r="D1" s="380" t="str">
        <f>IF(番号="","",番号)</f>
        <v>10--</v>
      </c>
      <c r="E1" s="380"/>
      <c r="F1" s="380"/>
      <c r="G1" s="380"/>
      <c r="H1" s="380"/>
      <c r="I1" s="380"/>
      <c r="J1" s="380"/>
      <c r="K1" s="380"/>
      <c r="L1" s="380"/>
      <c r="M1" s="380"/>
      <c r="N1" s="380"/>
      <c r="S1" s="322" t="s">
        <v>9391</v>
      </c>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row>
    <row r="2" spans="2:65" ht="4.5" customHeight="1"/>
    <row r="3" spans="2:65" ht="30" customHeight="1">
      <c r="B3" s="396" t="s">
        <v>9271</v>
      </c>
      <c r="C3" s="396"/>
      <c r="D3" s="322" t="str">
        <f>IF(患者氏名="","",患者氏名)</f>
        <v/>
      </c>
      <c r="E3" s="322"/>
      <c r="F3" s="322"/>
      <c r="G3" s="322"/>
      <c r="H3" s="322"/>
      <c r="I3" s="322"/>
      <c r="J3" s="322"/>
      <c r="K3" s="322"/>
      <c r="L3" s="322"/>
      <c r="M3" s="322"/>
      <c r="N3" s="322"/>
      <c r="O3" s="322"/>
      <c r="P3" s="322"/>
      <c r="Q3" s="322"/>
      <c r="R3" s="380" t="s">
        <v>9371</v>
      </c>
      <c r="S3" s="380"/>
      <c r="Z3" s="397" t="s">
        <v>2192</v>
      </c>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row>
    <row r="4" spans="2:65" ht="6.75" customHeight="1" thickBot="1"/>
    <row r="5" spans="2:65" ht="34.5" customHeight="1">
      <c r="B5" s="398" t="s">
        <v>9450</v>
      </c>
      <c r="C5" s="392"/>
      <c r="D5" s="392"/>
      <c r="E5" s="392"/>
      <c r="F5" s="392"/>
      <c r="G5" s="392"/>
      <c r="H5" s="392"/>
      <c r="I5" s="392"/>
      <c r="J5" s="392"/>
      <c r="K5" s="392"/>
      <c r="L5" s="395"/>
      <c r="M5" s="395"/>
      <c r="N5" s="395"/>
      <c r="O5" s="395"/>
      <c r="P5" s="395"/>
      <c r="Q5" s="395"/>
      <c r="R5" s="395"/>
      <c r="S5" s="395"/>
      <c r="T5" s="395"/>
      <c r="U5" s="395"/>
      <c r="V5" s="395"/>
      <c r="W5" s="395"/>
      <c r="X5" s="395"/>
      <c r="Y5" s="395"/>
      <c r="Z5" s="392" t="s">
        <v>9373</v>
      </c>
      <c r="AA5" s="392"/>
      <c r="AB5" s="392"/>
      <c r="AC5" s="392"/>
      <c r="AD5" s="392"/>
      <c r="AE5" s="392"/>
      <c r="AF5" s="392"/>
      <c r="AG5" s="392"/>
      <c r="AH5" s="392"/>
      <c r="AI5" s="392"/>
      <c r="AJ5" s="395"/>
      <c r="AK5" s="395"/>
      <c r="AL5" s="395"/>
      <c r="AM5" s="395"/>
      <c r="AN5" s="395"/>
      <c r="AO5" s="395"/>
      <c r="AP5" s="395"/>
      <c r="AQ5" s="395"/>
      <c r="AR5" s="395"/>
      <c r="AS5" s="395"/>
      <c r="AT5" s="395"/>
      <c r="AU5" s="395"/>
      <c r="AV5" s="395"/>
      <c r="AW5" s="392" t="s">
        <v>9374</v>
      </c>
      <c r="AX5" s="392"/>
      <c r="AY5" s="392"/>
      <c r="AZ5" s="393"/>
      <c r="BA5" s="399"/>
      <c r="BB5" s="400"/>
      <c r="BC5" s="400"/>
      <c r="BD5" s="400"/>
      <c r="BE5" s="400"/>
      <c r="BF5" s="93" t="s">
        <v>9233</v>
      </c>
      <c r="BG5" s="400"/>
      <c r="BH5" s="400"/>
      <c r="BI5" s="93" t="s">
        <v>9066</v>
      </c>
      <c r="BJ5" s="400"/>
      <c r="BK5" s="400"/>
      <c r="BL5" s="93" t="s">
        <v>9067</v>
      </c>
      <c r="BM5" s="94"/>
    </row>
    <row r="6" spans="2:65" ht="34.5" customHeight="1">
      <c r="B6" s="394" t="s">
        <v>3769</v>
      </c>
      <c r="C6" s="383"/>
      <c r="D6" s="383"/>
      <c r="E6" s="383"/>
      <c r="F6" s="383"/>
      <c r="G6" s="383"/>
      <c r="H6" s="383"/>
      <c r="I6" s="383"/>
      <c r="J6" s="383"/>
      <c r="K6" s="383"/>
      <c r="L6" s="336"/>
      <c r="M6" s="336"/>
      <c r="N6" s="336"/>
      <c r="O6" s="336"/>
      <c r="P6" s="336"/>
      <c r="Q6" s="336"/>
      <c r="R6" s="336"/>
      <c r="S6" s="336"/>
      <c r="T6" s="336"/>
      <c r="U6" s="336"/>
      <c r="V6" s="336"/>
      <c r="W6" s="336"/>
      <c r="X6" s="336"/>
      <c r="Y6" s="336"/>
      <c r="Z6" s="383" t="s">
        <v>9373</v>
      </c>
      <c r="AA6" s="383"/>
      <c r="AB6" s="383"/>
      <c r="AC6" s="383"/>
      <c r="AD6" s="383"/>
      <c r="AE6" s="383"/>
      <c r="AF6" s="383"/>
      <c r="AG6" s="383"/>
      <c r="AH6" s="383"/>
      <c r="AI6" s="383"/>
      <c r="AJ6" s="336"/>
      <c r="AK6" s="336"/>
      <c r="AL6" s="336"/>
      <c r="AM6" s="336"/>
      <c r="AN6" s="336"/>
      <c r="AO6" s="336"/>
      <c r="AP6" s="336"/>
      <c r="AQ6" s="336"/>
      <c r="AR6" s="336"/>
      <c r="AS6" s="336"/>
      <c r="AT6" s="336"/>
      <c r="AU6" s="336"/>
      <c r="AV6" s="336"/>
      <c r="AW6" s="383" t="s">
        <v>9374</v>
      </c>
      <c r="AX6" s="383"/>
      <c r="AY6" s="383"/>
      <c r="AZ6" s="389"/>
      <c r="BA6" s="381"/>
      <c r="BB6" s="373"/>
      <c r="BC6" s="373"/>
      <c r="BD6" s="373"/>
      <c r="BE6" s="373"/>
      <c r="BF6" s="29" t="s">
        <v>9233</v>
      </c>
      <c r="BG6" s="373"/>
      <c r="BH6" s="373"/>
      <c r="BI6" s="29" t="s">
        <v>9066</v>
      </c>
      <c r="BJ6" s="373"/>
      <c r="BK6" s="373"/>
      <c r="BL6" s="29" t="s">
        <v>9067</v>
      </c>
      <c r="BM6" s="71"/>
    </row>
    <row r="7" spans="2:65" ht="34.5" customHeight="1">
      <c r="B7" s="394" t="s">
        <v>3770</v>
      </c>
      <c r="C7" s="383"/>
      <c r="D7" s="383"/>
      <c r="E7" s="383"/>
      <c r="F7" s="383"/>
      <c r="G7" s="383"/>
      <c r="H7" s="383"/>
      <c r="I7" s="383"/>
      <c r="J7" s="383"/>
      <c r="K7" s="383"/>
      <c r="L7" s="336"/>
      <c r="M7" s="336"/>
      <c r="N7" s="336"/>
      <c r="O7" s="336"/>
      <c r="P7" s="336"/>
      <c r="Q7" s="336"/>
      <c r="R7" s="336"/>
      <c r="S7" s="336"/>
      <c r="T7" s="336"/>
      <c r="U7" s="336"/>
      <c r="V7" s="336"/>
      <c r="W7" s="336"/>
      <c r="X7" s="336"/>
      <c r="Y7" s="336"/>
      <c r="Z7" s="383" t="s">
        <v>9373</v>
      </c>
      <c r="AA7" s="383"/>
      <c r="AB7" s="383"/>
      <c r="AC7" s="383"/>
      <c r="AD7" s="383"/>
      <c r="AE7" s="383"/>
      <c r="AF7" s="383"/>
      <c r="AG7" s="383"/>
      <c r="AH7" s="383"/>
      <c r="AI7" s="383"/>
      <c r="AJ7" s="336"/>
      <c r="AK7" s="336"/>
      <c r="AL7" s="336"/>
      <c r="AM7" s="336"/>
      <c r="AN7" s="336"/>
      <c r="AO7" s="336"/>
      <c r="AP7" s="336"/>
      <c r="AQ7" s="336"/>
      <c r="AR7" s="336"/>
      <c r="AS7" s="336"/>
      <c r="AT7" s="336"/>
      <c r="AU7" s="336"/>
      <c r="AV7" s="336"/>
      <c r="AW7" s="383" t="s">
        <v>9374</v>
      </c>
      <c r="AX7" s="383"/>
      <c r="AY7" s="383"/>
      <c r="AZ7" s="389"/>
      <c r="BA7" s="381"/>
      <c r="BB7" s="373"/>
      <c r="BC7" s="373"/>
      <c r="BD7" s="373"/>
      <c r="BE7" s="373"/>
      <c r="BF7" s="29" t="s">
        <v>9233</v>
      </c>
      <c r="BG7" s="373"/>
      <c r="BH7" s="373"/>
      <c r="BI7" s="29" t="s">
        <v>9066</v>
      </c>
      <c r="BJ7" s="373"/>
      <c r="BK7" s="373"/>
      <c r="BL7" s="29" t="s">
        <v>9067</v>
      </c>
      <c r="BM7" s="71"/>
    </row>
    <row r="8" spans="2:65" ht="28.5" customHeight="1" thickBot="1">
      <c r="B8" s="401" t="s">
        <v>9071</v>
      </c>
      <c r="C8" s="382"/>
      <c r="D8" s="382"/>
      <c r="E8" s="382"/>
      <c r="F8" s="382"/>
      <c r="G8" s="382"/>
      <c r="H8" s="382"/>
      <c r="I8" s="382"/>
      <c r="J8" s="382"/>
      <c r="K8" s="382"/>
      <c r="L8" s="382" t="str">
        <f>IF(診断名="","",診断名)</f>
        <v/>
      </c>
      <c r="M8" s="382"/>
      <c r="N8" s="382"/>
      <c r="O8" s="382"/>
      <c r="P8" s="382"/>
      <c r="Q8" s="382"/>
      <c r="R8" s="382"/>
      <c r="S8" s="382"/>
      <c r="T8" s="382"/>
      <c r="U8" s="382"/>
      <c r="V8" s="382"/>
      <c r="W8" s="382"/>
      <c r="X8" s="382"/>
      <c r="Y8" s="382"/>
      <c r="Z8" s="382" t="s">
        <v>2191</v>
      </c>
      <c r="AA8" s="382"/>
      <c r="AB8" s="382"/>
      <c r="AC8" s="382"/>
      <c r="AD8" s="382"/>
      <c r="AE8" s="376"/>
      <c r="AF8" s="377"/>
      <c r="AG8" s="377"/>
      <c r="AH8" s="377"/>
      <c r="AI8" s="377"/>
      <c r="AJ8" s="377"/>
      <c r="AK8" s="377"/>
      <c r="AL8" s="377"/>
      <c r="AM8" s="377"/>
      <c r="AN8" s="377"/>
      <c r="AO8" s="377"/>
      <c r="AP8" s="377"/>
      <c r="AQ8" s="377"/>
      <c r="AR8" s="377"/>
      <c r="AS8" s="377"/>
      <c r="AT8" s="377"/>
      <c r="AU8" s="377"/>
      <c r="AV8" s="377"/>
      <c r="AW8" s="377"/>
      <c r="AX8" s="377"/>
      <c r="AY8" s="377"/>
      <c r="AZ8" s="377"/>
      <c r="BA8" s="378"/>
      <c r="BB8" s="378"/>
      <c r="BC8" s="378"/>
      <c r="BD8" s="378"/>
      <c r="BE8" s="378"/>
      <c r="BF8" s="378"/>
      <c r="BG8" s="378"/>
      <c r="BH8" s="378"/>
      <c r="BI8" s="378"/>
      <c r="BJ8" s="378"/>
      <c r="BK8" s="378"/>
      <c r="BL8" s="378"/>
      <c r="BM8" s="379"/>
    </row>
    <row r="9" spans="2:65" ht="7.5" customHeight="1"/>
    <row r="10" spans="2:65" ht="14.25" customHeight="1">
      <c r="F10" s="362"/>
      <c r="G10" s="404" t="s">
        <v>9376</v>
      </c>
      <c r="H10" s="404"/>
      <c r="I10" s="404"/>
      <c r="J10" s="404"/>
      <c r="K10" s="404"/>
      <c r="L10" s="404"/>
      <c r="M10" s="404"/>
      <c r="N10" s="404"/>
      <c r="O10" s="404"/>
      <c r="P10" s="404"/>
      <c r="Q10" s="404"/>
      <c r="R10" s="404"/>
      <c r="S10" s="404"/>
      <c r="T10" s="404"/>
      <c r="U10" s="359"/>
      <c r="AX10" s="368"/>
      <c r="AY10" s="390" t="s">
        <v>9377</v>
      </c>
      <c r="AZ10" s="390"/>
      <c r="BA10" s="390"/>
      <c r="BB10" s="390"/>
      <c r="BC10" s="390"/>
      <c r="BD10" s="390"/>
      <c r="BE10" s="390"/>
      <c r="BF10" s="390"/>
      <c r="BG10" s="390"/>
      <c r="BH10" s="390"/>
      <c r="BI10" s="390"/>
      <c r="BJ10" s="390"/>
      <c r="BK10" s="390"/>
      <c r="BL10" s="390"/>
      <c r="BM10" s="365"/>
    </row>
    <row r="11" spans="2:65" ht="7.5" customHeight="1">
      <c r="F11" s="363"/>
      <c r="G11" s="405"/>
      <c r="H11" s="405"/>
      <c r="I11" s="405"/>
      <c r="J11" s="405"/>
      <c r="K11" s="405"/>
      <c r="L11" s="405"/>
      <c r="M11" s="405"/>
      <c r="N11" s="405"/>
      <c r="O11" s="405"/>
      <c r="P11" s="405"/>
      <c r="Q11" s="405"/>
      <c r="R11" s="405"/>
      <c r="S11" s="405"/>
      <c r="T11" s="405"/>
      <c r="U11" s="360"/>
      <c r="AB11" s="356"/>
      <c r="AC11" s="402" t="s">
        <v>9378</v>
      </c>
      <c r="AD11" s="402"/>
      <c r="AE11" s="402"/>
      <c r="AF11" s="402"/>
      <c r="AG11" s="402"/>
      <c r="AH11" s="402"/>
      <c r="AI11" s="402"/>
      <c r="AJ11" s="402"/>
      <c r="AK11" s="402"/>
      <c r="AL11" s="402"/>
      <c r="AM11" s="402"/>
      <c r="AN11" s="402"/>
      <c r="AO11" s="402"/>
      <c r="AP11" s="402"/>
      <c r="AQ11" s="353"/>
      <c r="AX11" s="369"/>
      <c r="AY11" s="391"/>
      <c r="AZ11" s="391"/>
      <c r="BA11" s="391"/>
      <c r="BB11" s="391"/>
      <c r="BC11" s="391"/>
      <c r="BD11" s="391"/>
      <c r="BE11" s="391"/>
      <c r="BF11" s="391"/>
      <c r="BG11" s="391"/>
      <c r="BH11" s="391"/>
      <c r="BI11" s="391"/>
      <c r="BJ11" s="391"/>
      <c r="BK11" s="391"/>
      <c r="BL11" s="391"/>
      <c r="BM11" s="366"/>
    </row>
    <row r="12" spans="2:65" ht="15" customHeight="1">
      <c r="F12" s="363"/>
      <c r="G12" s="405"/>
      <c r="H12" s="405"/>
      <c r="I12" s="405"/>
      <c r="J12" s="405"/>
      <c r="K12" s="405"/>
      <c r="L12" s="405"/>
      <c r="M12" s="405"/>
      <c r="N12" s="405"/>
      <c r="O12" s="405"/>
      <c r="P12" s="405"/>
      <c r="Q12" s="405"/>
      <c r="R12" s="405"/>
      <c r="S12" s="405"/>
      <c r="T12" s="405"/>
      <c r="U12" s="360"/>
      <c r="AB12" s="357"/>
      <c r="AC12" s="403"/>
      <c r="AD12" s="403"/>
      <c r="AE12" s="403"/>
      <c r="AF12" s="403"/>
      <c r="AG12" s="403"/>
      <c r="AH12" s="403"/>
      <c r="AI12" s="403"/>
      <c r="AJ12" s="403"/>
      <c r="AK12" s="403"/>
      <c r="AL12" s="403"/>
      <c r="AM12" s="403"/>
      <c r="AN12" s="403"/>
      <c r="AO12" s="403"/>
      <c r="AP12" s="403"/>
      <c r="AQ12" s="354"/>
      <c r="AX12" s="369"/>
      <c r="AY12" s="391"/>
      <c r="AZ12" s="391"/>
      <c r="BA12" s="391"/>
      <c r="BB12" s="391"/>
      <c r="BC12" s="391"/>
      <c r="BD12" s="391"/>
      <c r="BE12" s="391"/>
      <c r="BF12" s="391"/>
      <c r="BG12" s="391"/>
      <c r="BH12" s="391"/>
      <c r="BI12" s="391"/>
      <c r="BJ12" s="391"/>
      <c r="BK12" s="391"/>
      <c r="BL12" s="391"/>
      <c r="BM12" s="366"/>
    </row>
    <row r="13" spans="2:65" ht="15" customHeight="1">
      <c r="F13" s="363"/>
      <c r="G13" s="380" t="str">
        <f>IF(急性期施設名="","",急性期施設名)</f>
        <v/>
      </c>
      <c r="H13" s="380"/>
      <c r="I13" s="380"/>
      <c r="J13" s="380"/>
      <c r="K13" s="380"/>
      <c r="L13" s="380"/>
      <c r="M13" s="380"/>
      <c r="N13" s="380"/>
      <c r="O13" s="380"/>
      <c r="P13" s="380"/>
      <c r="Q13" s="380"/>
      <c r="R13" s="380"/>
      <c r="S13" s="380"/>
      <c r="T13" s="380"/>
      <c r="U13" s="360"/>
      <c r="AB13" s="357"/>
      <c r="AC13" s="380" t="str">
        <f>IF(回復期施設名="","",回復期施設名)</f>
        <v/>
      </c>
      <c r="AD13" s="380"/>
      <c r="AE13" s="380"/>
      <c r="AF13" s="380"/>
      <c r="AG13" s="380"/>
      <c r="AH13" s="380"/>
      <c r="AI13" s="380"/>
      <c r="AJ13" s="380"/>
      <c r="AK13" s="380"/>
      <c r="AL13" s="380"/>
      <c r="AM13" s="380"/>
      <c r="AN13" s="380"/>
      <c r="AO13" s="380"/>
      <c r="AP13" s="380"/>
      <c r="AQ13" s="354"/>
      <c r="AX13" s="369"/>
      <c r="AY13" s="380" t="str">
        <f>IF(生活期施設名="",介護療養施設名,生活期施設名)</f>
        <v/>
      </c>
      <c r="AZ13" s="380"/>
      <c r="BA13" s="380"/>
      <c r="BB13" s="380"/>
      <c r="BC13" s="380"/>
      <c r="BD13" s="380"/>
      <c r="BE13" s="380"/>
      <c r="BF13" s="380"/>
      <c r="BG13" s="380"/>
      <c r="BH13" s="380"/>
      <c r="BI13" s="380"/>
      <c r="BJ13" s="380"/>
      <c r="BK13" s="380"/>
      <c r="BL13" s="380"/>
      <c r="BM13" s="366"/>
    </row>
    <row r="14" spans="2:65" ht="11.25" customHeight="1">
      <c r="F14" s="363"/>
      <c r="G14" s="380"/>
      <c r="H14" s="380"/>
      <c r="I14" s="380"/>
      <c r="J14" s="380"/>
      <c r="K14" s="380"/>
      <c r="L14" s="380"/>
      <c r="M14" s="380"/>
      <c r="N14" s="380"/>
      <c r="O14" s="380"/>
      <c r="P14" s="380"/>
      <c r="Q14" s="380"/>
      <c r="R14" s="380"/>
      <c r="S14" s="380"/>
      <c r="T14" s="380"/>
      <c r="U14" s="360"/>
      <c r="AB14" s="357"/>
      <c r="AC14" s="380"/>
      <c r="AD14" s="380"/>
      <c r="AE14" s="380"/>
      <c r="AF14" s="380"/>
      <c r="AG14" s="380"/>
      <c r="AH14" s="380"/>
      <c r="AI14" s="380"/>
      <c r="AJ14" s="380"/>
      <c r="AK14" s="380"/>
      <c r="AL14" s="380"/>
      <c r="AM14" s="380"/>
      <c r="AN14" s="380"/>
      <c r="AO14" s="380"/>
      <c r="AP14" s="380"/>
      <c r="AQ14" s="354"/>
      <c r="AX14" s="369"/>
      <c r="AY14" s="380"/>
      <c r="AZ14" s="380"/>
      <c r="BA14" s="380"/>
      <c r="BB14" s="380"/>
      <c r="BC14" s="380"/>
      <c r="BD14" s="380"/>
      <c r="BE14" s="380"/>
      <c r="BF14" s="380"/>
      <c r="BG14" s="380"/>
      <c r="BH14" s="380"/>
      <c r="BI14" s="380"/>
      <c r="BJ14" s="380"/>
      <c r="BK14" s="380"/>
      <c r="BL14" s="380"/>
      <c r="BM14" s="366"/>
    </row>
    <row r="15" spans="2:65" ht="7.5" customHeight="1">
      <c r="F15" s="364"/>
      <c r="G15" s="351"/>
      <c r="H15" s="351"/>
      <c r="I15" s="351"/>
      <c r="J15" s="351"/>
      <c r="K15" s="351"/>
      <c r="L15" s="351"/>
      <c r="M15" s="351"/>
      <c r="N15" s="351"/>
      <c r="O15" s="351"/>
      <c r="P15" s="351"/>
      <c r="Q15" s="351"/>
      <c r="R15" s="351"/>
      <c r="S15" s="351"/>
      <c r="T15" s="351"/>
      <c r="U15" s="361"/>
      <c r="AB15" s="358"/>
      <c r="AC15" s="352"/>
      <c r="AD15" s="352"/>
      <c r="AE15" s="352"/>
      <c r="AF15" s="352"/>
      <c r="AG15" s="352"/>
      <c r="AH15" s="352"/>
      <c r="AI15" s="352"/>
      <c r="AJ15" s="352"/>
      <c r="AK15" s="352"/>
      <c r="AL15" s="352"/>
      <c r="AM15" s="352"/>
      <c r="AN15" s="352"/>
      <c r="AO15" s="352"/>
      <c r="AP15" s="352"/>
      <c r="AQ15" s="355"/>
      <c r="AX15" s="370"/>
      <c r="AY15" s="384"/>
      <c r="AZ15" s="384"/>
      <c r="BA15" s="384"/>
      <c r="BB15" s="384"/>
      <c r="BC15" s="384"/>
      <c r="BD15" s="384"/>
      <c r="BE15" s="384"/>
      <c r="BF15" s="384"/>
      <c r="BG15" s="384"/>
      <c r="BH15" s="384"/>
      <c r="BI15" s="384"/>
      <c r="BJ15" s="384"/>
      <c r="BK15" s="384"/>
      <c r="BL15" s="384"/>
      <c r="BM15" s="367"/>
    </row>
    <row r="16" spans="2:65" ht="4.5" customHeight="1"/>
    <row r="17" spans="2:65" ht="15" customHeight="1">
      <c r="F17" s="347" t="s">
        <v>9379</v>
      </c>
      <c r="G17" s="348"/>
      <c r="H17" s="348"/>
      <c r="I17" s="348"/>
      <c r="J17" s="348"/>
      <c r="K17" s="348"/>
      <c r="L17" s="348"/>
      <c r="M17" s="348"/>
      <c r="N17" s="348"/>
      <c r="O17" s="348"/>
      <c r="P17" s="348"/>
      <c r="Q17" s="348"/>
      <c r="R17" s="348"/>
      <c r="S17" s="348"/>
      <c r="T17" s="348"/>
      <c r="U17" s="348"/>
      <c r="V17" s="348"/>
      <c r="W17" s="371"/>
      <c r="X17" s="371"/>
      <c r="Y17" s="371"/>
      <c r="Z17" s="371"/>
      <c r="AA17" s="371"/>
      <c r="AB17" s="371"/>
      <c r="AC17" s="348" t="s">
        <v>9380</v>
      </c>
      <c r="AD17" s="348"/>
      <c r="AE17" s="348"/>
      <c r="AF17" s="348"/>
      <c r="AG17" s="348"/>
      <c r="AH17" s="348"/>
      <c r="AI17" s="348"/>
      <c r="AJ17" s="348"/>
      <c r="AK17" s="348"/>
      <c r="AL17" s="348"/>
      <c r="AM17" s="348"/>
      <c r="AN17" s="348"/>
      <c r="AO17" s="348"/>
      <c r="AP17" s="348"/>
      <c r="AQ17" s="348"/>
      <c r="AR17" s="348"/>
      <c r="AS17" s="371"/>
      <c r="AT17" s="371"/>
      <c r="AU17" s="371"/>
      <c r="AV17" s="371"/>
      <c r="AW17" s="371"/>
      <c r="AX17" s="371"/>
      <c r="AY17" s="348" t="s">
        <v>9381</v>
      </c>
      <c r="AZ17" s="348"/>
      <c r="BA17" s="348"/>
      <c r="BB17" s="348"/>
      <c r="BC17" s="348"/>
      <c r="BD17" s="348"/>
      <c r="BE17" s="348"/>
      <c r="BF17" s="348"/>
      <c r="BG17" s="348"/>
      <c r="BH17" s="348"/>
      <c r="BI17" s="348"/>
      <c r="BJ17" s="348"/>
      <c r="BK17" s="348"/>
      <c r="BL17" s="348"/>
      <c r="BM17" s="374"/>
    </row>
    <row r="18" spans="2:65" ht="15" customHeight="1">
      <c r="F18" s="349"/>
      <c r="G18" s="350"/>
      <c r="H18" s="350"/>
      <c r="I18" s="350"/>
      <c r="J18" s="350"/>
      <c r="K18" s="350"/>
      <c r="L18" s="350"/>
      <c r="M18" s="350"/>
      <c r="N18" s="350"/>
      <c r="O18" s="350"/>
      <c r="P18" s="350"/>
      <c r="Q18" s="350"/>
      <c r="R18" s="350"/>
      <c r="S18" s="350"/>
      <c r="T18" s="350"/>
      <c r="U18" s="350"/>
      <c r="V18" s="350"/>
      <c r="W18" s="372"/>
      <c r="X18" s="372"/>
      <c r="Y18" s="372"/>
      <c r="Z18" s="372"/>
      <c r="AA18" s="372"/>
      <c r="AB18" s="372"/>
      <c r="AC18" s="350"/>
      <c r="AD18" s="350"/>
      <c r="AE18" s="350"/>
      <c r="AF18" s="350"/>
      <c r="AG18" s="350"/>
      <c r="AH18" s="350"/>
      <c r="AI18" s="350"/>
      <c r="AJ18" s="350"/>
      <c r="AK18" s="350"/>
      <c r="AL18" s="350"/>
      <c r="AM18" s="350"/>
      <c r="AN18" s="350"/>
      <c r="AO18" s="350"/>
      <c r="AP18" s="350"/>
      <c r="AQ18" s="350"/>
      <c r="AR18" s="350"/>
      <c r="AS18" s="372"/>
      <c r="AT18" s="372"/>
      <c r="AU18" s="372"/>
      <c r="AV18" s="372"/>
      <c r="AW18" s="372"/>
      <c r="AX18" s="372"/>
      <c r="AY18" s="350"/>
      <c r="AZ18" s="350"/>
      <c r="BA18" s="350"/>
      <c r="BB18" s="350"/>
      <c r="BC18" s="350"/>
      <c r="BD18" s="350"/>
      <c r="BE18" s="350"/>
      <c r="BF18" s="350"/>
      <c r="BG18" s="350"/>
      <c r="BH18" s="350"/>
      <c r="BI18" s="350"/>
      <c r="BJ18" s="350"/>
      <c r="BK18" s="350"/>
      <c r="BL18" s="350"/>
      <c r="BM18" s="375"/>
    </row>
    <row r="19" spans="2:65" ht="4.5" customHeight="1"/>
    <row r="20" spans="2:65" ht="4.5" customHeight="1">
      <c r="F20" s="17"/>
      <c r="G20" s="15"/>
      <c r="H20" s="15"/>
      <c r="I20" s="15"/>
      <c r="J20" s="15"/>
      <c r="K20" s="15"/>
      <c r="L20" s="15"/>
      <c r="M20" s="15"/>
      <c r="N20" s="15"/>
      <c r="O20" s="15"/>
      <c r="P20" s="15"/>
      <c r="Q20" s="15"/>
      <c r="R20" s="15"/>
      <c r="S20" s="15"/>
      <c r="T20" s="15"/>
      <c r="U20" s="15"/>
      <c r="V20" s="16"/>
      <c r="AB20" s="17"/>
      <c r="AC20" s="15"/>
      <c r="AD20" s="15"/>
      <c r="AE20" s="15"/>
      <c r="AF20" s="15"/>
      <c r="AG20" s="15"/>
      <c r="AH20" s="15"/>
      <c r="AI20" s="15"/>
      <c r="AJ20" s="15"/>
      <c r="AK20" s="15"/>
      <c r="AL20" s="15"/>
      <c r="AM20" s="15"/>
      <c r="AN20" s="15"/>
      <c r="AO20" s="15"/>
      <c r="AP20" s="15"/>
      <c r="AQ20" s="15"/>
      <c r="AR20" s="15"/>
      <c r="AS20" s="16"/>
      <c r="AY20" s="17"/>
      <c r="AZ20" s="15"/>
      <c r="BA20" s="15"/>
      <c r="BB20" s="15"/>
      <c r="BC20" s="15"/>
      <c r="BD20" s="15"/>
      <c r="BE20" s="15"/>
      <c r="BF20" s="15"/>
      <c r="BG20" s="15"/>
      <c r="BH20" s="15"/>
      <c r="BI20" s="15"/>
      <c r="BJ20" s="15"/>
      <c r="BK20" s="15"/>
      <c r="BL20" s="15"/>
      <c r="BM20" s="16"/>
    </row>
    <row r="21" spans="2:65" ht="15" customHeight="1">
      <c r="F21" s="21"/>
      <c r="G21" s="321" t="s">
        <v>9382</v>
      </c>
      <c r="H21" s="321"/>
      <c r="I21" s="321"/>
      <c r="J21" s="321"/>
      <c r="K21" s="321"/>
      <c r="L21" s="321"/>
      <c r="M21" s="321"/>
      <c r="N21" s="321"/>
      <c r="O21" s="321"/>
      <c r="P21" s="321"/>
      <c r="Q21" s="321"/>
      <c r="R21" s="321"/>
      <c r="S21" s="321"/>
      <c r="V21" s="27"/>
      <c r="AB21" s="21"/>
      <c r="AC21" s="387" t="s">
        <v>8076</v>
      </c>
      <c r="AD21" s="321"/>
      <c r="AE21" s="321"/>
      <c r="AF21" s="321"/>
      <c r="AG21" s="321"/>
      <c r="AH21" s="321"/>
      <c r="AI21" s="321"/>
      <c r="AJ21" s="321"/>
      <c r="AK21" s="321"/>
      <c r="AL21" s="321"/>
      <c r="AM21" s="321"/>
      <c r="AN21" s="321"/>
      <c r="AO21" s="321"/>
      <c r="AS21" s="27"/>
      <c r="AY21" s="21"/>
      <c r="AZ21" s="387" t="s">
        <v>8076</v>
      </c>
      <c r="BA21" s="321"/>
      <c r="BB21" s="321"/>
      <c r="BC21" s="321"/>
      <c r="BD21" s="321"/>
      <c r="BE21" s="321"/>
      <c r="BF21" s="321"/>
      <c r="BG21" s="321"/>
      <c r="BH21" s="321"/>
      <c r="BI21" s="321"/>
      <c r="BJ21" s="321"/>
      <c r="BK21" s="321"/>
      <c r="BL21" s="321"/>
      <c r="BM21" s="27"/>
    </row>
    <row r="22" spans="2:65" ht="15" customHeight="1">
      <c r="F22" s="21"/>
      <c r="G22" s="321"/>
      <c r="H22" s="321"/>
      <c r="I22" s="321"/>
      <c r="J22" s="321"/>
      <c r="K22" s="321"/>
      <c r="L22" s="321"/>
      <c r="M22" s="321"/>
      <c r="N22" s="321"/>
      <c r="O22" s="321"/>
      <c r="P22" s="321"/>
      <c r="Q22" s="321"/>
      <c r="R22" s="321"/>
      <c r="S22" s="321"/>
      <c r="V22" s="27"/>
      <c r="AB22" s="21"/>
      <c r="AC22" s="321"/>
      <c r="AD22" s="321"/>
      <c r="AE22" s="321"/>
      <c r="AF22" s="321"/>
      <c r="AG22" s="321"/>
      <c r="AH22" s="321"/>
      <c r="AI22" s="321"/>
      <c r="AJ22" s="321"/>
      <c r="AK22" s="321"/>
      <c r="AL22" s="321"/>
      <c r="AM22" s="321"/>
      <c r="AN22" s="321"/>
      <c r="AO22" s="321"/>
      <c r="AS22" s="27"/>
      <c r="AY22" s="21"/>
      <c r="AZ22" s="321"/>
      <c r="BA22" s="321"/>
      <c r="BB22" s="321"/>
      <c r="BC22" s="321"/>
      <c r="BD22" s="321"/>
      <c r="BE22" s="321"/>
      <c r="BF22" s="321"/>
      <c r="BG22" s="321"/>
      <c r="BH22" s="321"/>
      <c r="BI22" s="321"/>
      <c r="BJ22" s="321"/>
      <c r="BK22" s="321"/>
      <c r="BL22" s="321"/>
      <c r="BM22" s="27"/>
    </row>
    <row r="23" spans="2:65" ht="15" customHeight="1">
      <c r="F23" s="21"/>
      <c r="G23" s="321"/>
      <c r="H23" s="321"/>
      <c r="I23" s="321"/>
      <c r="J23" s="321"/>
      <c r="K23" s="321"/>
      <c r="L23" s="321"/>
      <c r="M23" s="321"/>
      <c r="N23" s="321"/>
      <c r="O23" s="321"/>
      <c r="P23" s="321"/>
      <c r="Q23" s="321"/>
      <c r="R23" s="321"/>
      <c r="S23" s="321"/>
      <c r="V23" s="27"/>
      <c r="AB23" s="21"/>
      <c r="AC23" s="321"/>
      <c r="AD23" s="321"/>
      <c r="AE23" s="321"/>
      <c r="AF23" s="321"/>
      <c r="AG23" s="321"/>
      <c r="AH23" s="321"/>
      <c r="AI23" s="321"/>
      <c r="AJ23" s="321"/>
      <c r="AK23" s="321"/>
      <c r="AL23" s="321"/>
      <c r="AM23" s="321"/>
      <c r="AN23" s="321"/>
      <c r="AO23" s="321"/>
      <c r="AS23" s="27"/>
      <c r="AY23" s="21"/>
      <c r="AZ23" s="321"/>
      <c r="BA23" s="321"/>
      <c r="BB23" s="321"/>
      <c r="BC23" s="321"/>
      <c r="BD23" s="321"/>
      <c r="BE23" s="321"/>
      <c r="BF23" s="321"/>
      <c r="BG23" s="321"/>
      <c r="BH23" s="321"/>
      <c r="BI23" s="321"/>
      <c r="BJ23" s="321"/>
      <c r="BK23" s="321"/>
      <c r="BL23" s="321"/>
      <c r="BM23" s="27"/>
    </row>
    <row r="24" spans="2:65" ht="6" customHeight="1">
      <c r="B24" s="53"/>
      <c r="C24" s="53"/>
      <c r="D24" s="53"/>
      <c r="E24" s="53"/>
      <c r="F24" s="54"/>
      <c r="G24" s="53"/>
      <c r="H24" s="53"/>
      <c r="I24" s="53"/>
      <c r="J24" s="53"/>
      <c r="K24" s="53"/>
      <c r="L24" s="53"/>
      <c r="M24" s="53"/>
      <c r="N24" s="53"/>
      <c r="O24" s="53"/>
      <c r="P24" s="53"/>
      <c r="Q24" s="53"/>
      <c r="R24" s="53"/>
      <c r="S24" s="53"/>
      <c r="T24" s="53"/>
      <c r="U24" s="53"/>
      <c r="V24" s="55"/>
      <c r="W24" s="53"/>
      <c r="X24" s="53"/>
      <c r="Y24" s="53"/>
      <c r="Z24" s="53"/>
      <c r="AA24" s="53"/>
      <c r="AB24" s="54"/>
      <c r="AC24" s="53"/>
      <c r="AD24" s="53"/>
      <c r="AE24" s="53"/>
      <c r="AF24" s="53"/>
      <c r="AG24" s="53"/>
      <c r="AH24" s="53"/>
      <c r="AI24" s="53"/>
      <c r="AJ24" s="53"/>
      <c r="AK24" s="53"/>
      <c r="AL24" s="53"/>
      <c r="AM24" s="53"/>
      <c r="AN24" s="53"/>
      <c r="AO24" s="53"/>
      <c r="AP24" s="53"/>
      <c r="AQ24" s="53"/>
      <c r="AR24" s="53"/>
      <c r="AS24" s="55"/>
      <c r="AT24" s="53"/>
      <c r="AU24" s="53"/>
      <c r="AV24" s="53"/>
      <c r="AW24" s="53"/>
      <c r="AX24" s="53"/>
      <c r="AY24" s="54"/>
      <c r="AZ24" s="53"/>
      <c r="BA24" s="53"/>
      <c r="BB24" s="53"/>
      <c r="BC24" s="53"/>
      <c r="BD24" s="53"/>
      <c r="BE24" s="53"/>
      <c r="BF24" s="53"/>
      <c r="BG24" s="53"/>
      <c r="BH24" s="53"/>
      <c r="BI24" s="53"/>
      <c r="BJ24" s="53"/>
      <c r="BK24" s="53"/>
      <c r="BL24" s="53"/>
      <c r="BM24" s="55"/>
    </row>
    <row r="25" spans="2:65" ht="6" customHeight="1">
      <c r="F25" s="21"/>
      <c r="V25" s="27"/>
      <c r="AB25" s="21"/>
      <c r="AS25" s="27"/>
      <c r="AY25" s="21"/>
      <c r="BM25" s="27"/>
    </row>
    <row r="26" spans="2:65" ht="15" customHeight="1">
      <c r="F26" s="21"/>
      <c r="G26" s="388" t="s">
        <v>9383</v>
      </c>
      <c r="H26" s="388"/>
      <c r="I26" s="388"/>
      <c r="J26" s="388"/>
      <c r="K26" s="388"/>
      <c r="L26" s="388"/>
      <c r="M26" s="388"/>
      <c r="N26" s="388"/>
      <c r="O26" s="388"/>
      <c r="P26" s="388"/>
      <c r="Q26" s="388"/>
      <c r="R26" s="388"/>
      <c r="S26" s="388"/>
      <c r="V26" s="27"/>
      <c r="AB26" s="21"/>
      <c r="AC26" s="387" t="s">
        <v>9384</v>
      </c>
      <c r="AD26" s="321"/>
      <c r="AE26" s="321"/>
      <c r="AF26" s="321"/>
      <c r="AG26" s="321"/>
      <c r="AH26" s="321"/>
      <c r="AI26" s="321"/>
      <c r="AJ26" s="321"/>
      <c r="AK26" s="321"/>
      <c r="AL26" s="321"/>
      <c r="AM26" s="321"/>
      <c r="AN26" s="321"/>
      <c r="AO26" s="321"/>
      <c r="AS26" s="27"/>
      <c r="AY26" s="21"/>
      <c r="AZ26" s="387" t="s">
        <v>9384</v>
      </c>
      <c r="BA26" s="321"/>
      <c r="BB26" s="321"/>
      <c r="BC26" s="321"/>
      <c r="BD26" s="321"/>
      <c r="BE26" s="321"/>
      <c r="BF26" s="321"/>
      <c r="BG26" s="321"/>
      <c r="BH26" s="321"/>
      <c r="BI26" s="321"/>
      <c r="BJ26" s="321"/>
      <c r="BK26" s="321"/>
      <c r="BL26" s="321"/>
      <c r="BM26" s="27"/>
    </row>
    <row r="27" spans="2:65" ht="15" customHeight="1">
      <c r="F27" s="21"/>
      <c r="G27" s="388"/>
      <c r="H27" s="388"/>
      <c r="I27" s="388"/>
      <c r="J27" s="388"/>
      <c r="K27" s="388"/>
      <c r="L27" s="388"/>
      <c r="M27" s="388"/>
      <c r="N27" s="388"/>
      <c r="O27" s="388"/>
      <c r="P27" s="388"/>
      <c r="Q27" s="388"/>
      <c r="R27" s="388"/>
      <c r="S27" s="388"/>
      <c r="V27" s="27"/>
      <c r="AB27" s="21"/>
      <c r="AC27" s="321"/>
      <c r="AD27" s="321"/>
      <c r="AE27" s="321"/>
      <c r="AF27" s="321"/>
      <c r="AG27" s="321"/>
      <c r="AH27" s="321"/>
      <c r="AI27" s="321"/>
      <c r="AJ27" s="321"/>
      <c r="AK27" s="321"/>
      <c r="AL27" s="321"/>
      <c r="AM27" s="321"/>
      <c r="AN27" s="321"/>
      <c r="AO27" s="321"/>
      <c r="AS27" s="27"/>
      <c r="AY27" s="21"/>
      <c r="AZ27" s="321"/>
      <c r="BA27" s="321"/>
      <c r="BB27" s="321"/>
      <c r="BC27" s="321"/>
      <c r="BD27" s="321"/>
      <c r="BE27" s="321"/>
      <c r="BF27" s="321"/>
      <c r="BG27" s="321"/>
      <c r="BH27" s="321"/>
      <c r="BI27" s="321"/>
      <c r="BJ27" s="321"/>
      <c r="BK27" s="321"/>
      <c r="BL27" s="321"/>
      <c r="BM27" s="27"/>
    </row>
    <row r="28" spans="2:65" ht="15" customHeight="1">
      <c r="F28" s="21"/>
      <c r="G28" s="388"/>
      <c r="H28" s="388"/>
      <c r="I28" s="388"/>
      <c r="J28" s="388"/>
      <c r="K28" s="388"/>
      <c r="L28" s="388"/>
      <c r="M28" s="388"/>
      <c r="N28" s="388"/>
      <c r="O28" s="388"/>
      <c r="P28" s="388"/>
      <c r="Q28" s="388"/>
      <c r="R28" s="388"/>
      <c r="S28" s="388"/>
      <c r="V28" s="27"/>
      <c r="AB28" s="21"/>
      <c r="AC28" s="321"/>
      <c r="AD28" s="321"/>
      <c r="AE28" s="321"/>
      <c r="AF28" s="321"/>
      <c r="AG28" s="321"/>
      <c r="AH28" s="321"/>
      <c r="AI28" s="321"/>
      <c r="AJ28" s="321"/>
      <c r="AK28" s="321"/>
      <c r="AL28" s="321"/>
      <c r="AM28" s="321"/>
      <c r="AN28" s="321"/>
      <c r="AO28" s="321"/>
      <c r="AS28" s="27"/>
      <c r="AY28" s="21"/>
      <c r="AZ28" s="321"/>
      <c r="BA28" s="321"/>
      <c r="BB28" s="321"/>
      <c r="BC28" s="321"/>
      <c r="BD28" s="321"/>
      <c r="BE28" s="321"/>
      <c r="BF28" s="321"/>
      <c r="BG28" s="321"/>
      <c r="BH28" s="321"/>
      <c r="BI28" s="321"/>
      <c r="BJ28" s="321"/>
      <c r="BK28" s="321"/>
      <c r="BL28" s="321"/>
      <c r="BM28" s="27"/>
    </row>
    <row r="29" spans="2:65" ht="15" customHeight="1">
      <c r="F29" s="21"/>
      <c r="G29" s="388"/>
      <c r="H29" s="388"/>
      <c r="I29" s="388"/>
      <c r="J29" s="388"/>
      <c r="K29" s="388"/>
      <c r="L29" s="388"/>
      <c r="M29" s="388"/>
      <c r="N29" s="388"/>
      <c r="O29" s="388"/>
      <c r="P29" s="388"/>
      <c r="Q29" s="388"/>
      <c r="R29" s="388"/>
      <c r="S29" s="388"/>
      <c r="V29" s="27"/>
      <c r="AB29" s="21"/>
      <c r="AC29" s="321"/>
      <c r="AD29" s="321"/>
      <c r="AE29" s="321"/>
      <c r="AF29" s="321"/>
      <c r="AG29" s="321"/>
      <c r="AH29" s="321"/>
      <c r="AI29" s="321"/>
      <c r="AJ29" s="321"/>
      <c r="AK29" s="321"/>
      <c r="AL29" s="321"/>
      <c r="AM29" s="321"/>
      <c r="AN29" s="321"/>
      <c r="AO29" s="321"/>
      <c r="AS29" s="27"/>
      <c r="AY29" s="21"/>
      <c r="AZ29" s="321"/>
      <c r="BA29" s="321"/>
      <c r="BB29" s="321"/>
      <c r="BC29" s="321"/>
      <c r="BD29" s="321"/>
      <c r="BE29" s="321"/>
      <c r="BF29" s="321"/>
      <c r="BG29" s="321"/>
      <c r="BH29" s="321"/>
      <c r="BI29" s="321"/>
      <c r="BJ29" s="321"/>
      <c r="BK29" s="321"/>
      <c r="BL29" s="321"/>
      <c r="BM29" s="27"/>
    </row>
    <row r="30" spans="2:65" ht="4.5" customHeight="1">
      <c r="B30" s="53"/>
      <c r="C30" s="53"/>
      <c r="D30" s="53"/>
      <c r="E30" s="53"/>
      <c r="F30" s="54"/>
      <c r="G30" s="53"/>
      <c r="H30" s="53"/>
      <c r="I30" s="53"/>
      <c r="J30" s="53"/>
      <c r="K30" s="53"/>
      <c r="L30" s="53"/>
      <c r="M30" s="53"/>
      <c r="N30" s="53"/>
      <c r="O30" s="53"/>
      <c r="P30" s="53"/>
      <c r="Q30" s="53"/>
      <c r="R30" s="53"/>
      <c r="S30" s="53"/>
      <c r="T30" s="53"/>
      <c r="U30" s="53"/>
      <c r="V30" s="55"/>
      <c r="W30" s="53"/>
      <c r="X30" s="53"/>
      <c r="Y30" s="53"/>
      <c r="Z30" s="53"/>
      <c r="AA30" s="53"/>
      <c r="AB30" s="54"/>
      <c r="AC30" s="53"/>
      <c r="AD30" s="53"/>
      <c r="AE30" s="53"/>
      <c r="AF30" s="53"/>
      <c r="AG30" s="53"/>
      <c r="AH30" s="53"/>
      <c r="AI30" s="53"/>
      <c r="AJ30" s="53"/>
      <c r="AK30" s="53"/>
      <c r="AL30" s="53"/>
      <c r="AM30" s="53"/>
      <c r="AN30" s="53"/>
      <c r="AO30" s="53"/>
      <c r="AP30" s="53"/>
      <c r="AQ30" s="53"/>
      <c r="AR30" s="53"/>
      <c r="AS30" s="55"/>
      <c r="AT30" s="53"/>
      <c r="AU30" s="53"/>
      <c r="AV30" s="53"/>
      <c r="AW30" s="53"/>
      <c r="AX30" s="53"/>
      <c r="AY30" s="54"/>
      <c r="AZ30" s="53"/>
      <c r="BA30" s="53"/>
      <c r="BB30" s="53"/>
      <c r="BC30" s="53"/>
      <c r="BD30" s="53"/>
      <c r="BE30" s="53"/>
      <c r="BF30" s="53"/>
      <c r="BG30" s="53"/>
      <c r="BH30" s="53"/>
      <c r="BI30" s="53"/>
      <c r="BJ30" s="53"/>
      <c r="BK30" s="53"/>
      <c r="BL30" s="53"/>
      <c r="BM30" s="55"/>
    </row>
    <row r="31" spans="2:65" ht="4.5" customHeight="1">
      <c r="F31" s="21"/>
      <c r="V31" s="27"/>
      <c r="AB31" s="21"/>
      <c r="AS31" s="27"/>
      <c r="AY31" s="21"/>
      <c r="BM31" s="27"/>
    </row>
    <row r="32" spans="2:65" ht="15" customHeight="1">
      <c r="F32" s="21"/>
      <c r="V32" s="27"/>
      <c r="AB32" s="21"/>
      <c r="AE32" s="387" t="s">
        <v>9385</v>
      </c>
      <c r="AF32" s="321"/>
      <c r="AG32" s="321"/>
      <c r="AH32" s="321"/>
      <c r="AI32" s="321"/>
      <c r="AJ32" s="321"/>
      <c r="AK32" s="321"/>
      <c r="AL32" s="321"/>
      <c r="AM32" s="321"/>
      <c r="AN32" s="321"/>
      <c r="AO32" s="321"/>
      <c r="AS32" s="27"/>
      <c r="AY32" s="21"/>
      <c r="BB32" s="387" t="s">
        <v>9386</v>
      </c>
      <c r="BC32" s="321"/>
      <c r="BD32" s="321"/>
      <c r="BE32" s="321"/>
      <c r="BF32" s="321"/>
      <c r="BG32" s="321"/>
      <c r="BH32" s="321"/>
      <c r="BI32" s="321"/>
      <c r="BJ32" s="321"/>
      <c r="BK32" s="321"/>
      <c r="BL32" s="321"/>
      <c r="BM32" s="27"/>
    </row>
    <row r="33" spans="2:65" ht="15" customHeight="1">
      <c r="F33" s="21"/>
      <c r="I33" s="388" t="s">
        <v>9387</v>
      </c>
      <c r="J33" s="388"/>
      <c r="K33" s="388"/>
      <c r="L33" s="388"/>
      <c r="M33" s="388"/>
      <c r="N33" s="388"/>
      <c r="O33" s="388"/>
      <c r="P33" s="388"/>
      <c r="Q33" s="388"/>
      <c r="R33" s="388"/>
      <c r="S33" s="388"/>
      <c r="V33" s="27"/>
      <c r="AB33" s="21"/>
      <c r="AE33" s="321"/>
      <c r="AF33" s="321"/>
      <c r="AG33" s="321"/>
      <c r="AH33" s="321"/>
      <c r="AI33" s="321"/>
      <c r="AJ33" s="321"/>
      <c r="AK33" s="321"/>
      <c r="AL33" s="321"/>
      <c r="AM33" s="321"/>
      <c r="AN33" s="321"/>
      <c r="AO33" s="321"/>
      <c r="AS33" s="27"/>
      <c r="AY33" s="21"/>
      <c r="BB33" s="321"/>
      <c r="BC33" s="321"/>
      <c r="BD33" s="321"/>
      <c r="BE33" s="321"/>
      <c r="BF33" s="321"/>
      <c r="BG33" s="321"/>
      <c r="BH33" s="321"/>
      <c r="BI33" s="321"/>
      <c r="BJ33" s="321"/>
      <c r="BK33" s="321"/>
      <c r="BL33" s="321"/>
      <c r="BM33" s="27"/>
    </row>
    <row r="34" spans="2:65" ht="15" customHeight="1">
      <c r="F34" s="21"/>
      <c r="I34" s="388"/>
      <c r="J34" s="388"/>
      <c r="K34" s="388"/>
      <c r="L34" s="388"/>
      <c r="M34" s="388"/>
      <c r="N34" s="388"/>
      <c r="O34" s="388"/>
      <c r="P34" s="388"/>
      <c r="Q34" s="388"/>
      <c r="R34" s="388"/>
      <c r="S34" s="388"/>
      <c r="V34" s="27"/>
      <c r="AB34" s="21"/>
      <c r="AE34" s="321"/>
      <c r="AF34" s="321"/>
      <c r="AG34" s="321"/>
      <c r="AH34" s="321"/>
      <c r="AI34" s="321"/>
      <c r="AJ34" s="321"/>
      <c r="AK34" s="321"/>
      <c r="AL34" s="321"/>
      <c r="AM34" s="321"/>
      <c r="AN34" s="321"/>
      <c r="AO34" s="321"/>
      <c r="AS34" s="27"/>
      <c r="AY34" s="21"/>
      <c r="BB34" s="321"/>
      <c r="BC34" s="321"/>
      <c r="BD34" s="321"/>
      <c r="BE34" s="321"/>
      <c r="BF34" s="321"/>
      <c r="BG34" s="321"/>
      <c r="BH34" s="321"/>
      <c r="BI34" s="321"/>
      <c r="BJ34" s="321"/>
      <c r="BK34" s="321"/>
      <c r="BL34" s="321"/>
      <c r="BM34" s="27"/>
    </row>
    <row r="35" spans="2:65" ht="15" customHeight="1">
      <c r="F35" s="21"/>
      <c r="I35" s="388"/>
      <c r="J35" s="388"/>
      <c r="K35" s="388"/>
      <c r="L35" s="388"/>
      <c r="M35" s="388"/>
      <c r="N35" s="388"/>
      <c r="O35" s="388"/>
      <c r="P35" s="388"/>
      <c r="Q35" s="388"/>
      <c r="R35" s="388"/>
      <c r="S35" s="388"/>
      <c r="V35" s="27"/>
      <c r="AB35" s="21"/>
      <c r="AE35" s="321"/>
      <c r="AF35" s="321"/>
      <c r="AG35" s="321"/>
      <c r="AH35" s="321"/>
      <c r="AI35" s="321"/>
      <c r="AJ35" s="321"/>
      <c r="AK35" s="321"/>
      <c r="AL35" s="321"/>
      <c r="AM35" s="321"/>
      <c r="AN35" s="321"/>
      <c r="AO35" s="321"/>
      <c r="AS35" s="27"/>
      <c r="AY35" s="21"/>
      <c r="BB35" s="321"/>
      <c r="BC35" s="321"/>
      <c r="BD35" s="321"/>
      <c r="BE35" s="321"/>
      <c r="BF35" s="321"/>
      <c r="BG35" s="321"/>
      <c r="BH35" s="321"/>
      <c r="BI35" s="321"/>
      <c r="BJ35" s="321"/>
      <c r="BK35" s="321"/>
      <c r="BL35" s="321"/>
      <c r="BM35" s="27"/>
    </row>
    <row r="36" spans="2:65" ht="15" customHeight="1">
      <c r="F36" s="21"/>
      <c r="V36" s="27"/>
      <c r="AB36" s="21"/>
      <c r="AE36" s="321"/>
      <c r="AF36" s="321"/>
      <c r="AG36" s="321"/>
      <c r="AH36" s="321"/>
      <c r="AI36" s="321"/>
      <c r="AJ36" s="321"/>
      <c r="AK36" s="321"/>
      <c r="AL36" s="321"/>
      <c r="AM36" s="321"/>
      <c r="AN36" s="321"/>
      <c r="AO36" s="321"/>
      <c r="AS36" s="27"/>
      <c r="AY36" s="21"/>
      <c r="BB36" s="321"/>
      <c r="BC36" s="321"/>
      <c r="BD36" s="321"/>
      <c r="BE36" s="321"/>
      <c r="BF36" s="321"/>
      <c r="BG36" s="321"/>
      <c r="BH36" s="321"/>
      <c r="BI36" s="321"/>
      <c r="BJ36" s="321"/>
      <c r="BK36" s="321"/>
      <c r="BL36" s="321"/>
      <c r="BM36" s="27"/>
    </row>
    <row r="37" spans="2:65" ht="4.5" customHeight="1">
      <c r="F37" s="18"/>
      <c r="G37" s="13"/>
      <c r="H37" s="13"/>
      <c r="I37" s="13"/>
      <c r="J37" s="13"/>
      <c r="K37" s="13"/>
      <c r="L37" s="13"/>
      <c r="M37" s="13"/>
      <c r="N37" s="13"/>
      <c r="O37" s="13"/>
      <c r="P37" s="13"/>
      <c r="Q37" s="13"/>
      <c r="R37" s="13"/>
      <c r="S37" s="13"/>
      <c r="T37" s="13"/>
      <c r="U37" s="13"/>
      <c r="V37" s="14"/>
      <c r="AB37" s="18"/>
      <c r="AC37" s="13"/>
      <c r="AD37" s="13"/>
      <c r="AE37" s="13"/>
      <c r="AF37" s="13"/>
      <c r="AG37" s="13"/>
      <c r="AH37" s="13"/>
      <c r="AI37" s="13"/>
      <c r="AJ37" s="13"/>
      <c r="AK37" s="13"/>
      <c r="AL37" s="13"/>
      <c r="AM37" s="13"/>
      <c r="AN37" s="13"/>
      <c r="AO37" s="13"/>
      <c r="AP37" s="13"/>
      <c r="AQ37" s="13"/>
      <c r="AR37" s="13"/>
      <c r="AS37" s="14"/>
      <c r="AY37" s="18"/>
      <c r="AZ37" s="13"/>
      <c r="BA37" s="13"/>
      <c r="BB37" s="13"/>
      <c r="BC37" s="13"/>
      <c r="BD37" s="13"/>
      <c r="BE37" s="13"/>
      <c r="BF37" s="13"/>
      <c r="BG37" s="13"/>
      <c r="BH37" s="13"/>
      <c r="BI37" s="13"/>
      <c r="BJ37" s="13"/>
      <c r="BK37" s="13"/>
      <c r="BL37" s="13"/>
      <c r="BM37" s="14"/>
    </row>
    <row r="38" spans="2:65" ht="4.5" customHeight="1">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row>
    <row r="39" spans="2:65" ht="4.5" customHeight="1"/>
    <row r="40" spans="2:65" ht="21.75" customHeight="1">
      <c r="F40" s="17"/>
      <c r="G40" s="385" t="s">
        <v>9388</v>
      </c>
      <c r="H40" s="385"/>
      <c r="I40" s="385"/>
      <c r="J40" s="385"/>
      <c r="K40" s="385"/>
      <c r="L40" s="385"/>
      <c r="M40" s="385"/>
      <c r="N40" s="385"/>
      <c r="O40" s="385"/>
      <c r="P40" s="385"/>
      <c r="Q40" s="385"/>
      <c r="R40" s="385"/>
      <c r="S40" s="385"/>
      <c r="T40" s="15"/>
      <c r="U40" s="15"/>
      <c r="V40" s="15"/>
      <c r="W40" s="15"/>
      <c r="X40" s="15"/>
      <c r="Y40" s="15"/>
      <c r="Z40" s="15"/>
      <c r="AA40" s="15"/>
      <c r="AB40" s="15"/>
      <c r="AC40" s="15"/>
      <c r="AD40" s="15"/>
      <c r="AE40" s="385" t="s">
        <v>9389</v>
      </c>
      <c r="AF40" s="385"/>
      <c r="AG40" s="385"/>
      <c r="AH40" s="385"/>
      <c r="AI40" s="385"/>
      <c r="AJ40" s="385"/>
      <c r="AK40" s="385"/>
      <c r="AL40" s="385"/>
      <c r="AM40" s="385"/>
      <c r="AN40" s="385"/>
      <c r="AO40" s="385"/>
      <c r="AP40" s="385"/>
      <c r="AQ40" s="385"/>
      <c r="AR40" s="15"/>
      <c r="AS40" s="15"/>
      <c r="AT40" s="15"/>
      <c r="AU40" s="15"/>
      <c r="AV40" s="15"/>
      <c r="AW40" s="15"/>
      <c r="AX40" s="15"/>
      <c r="AY40" s="15"/>
      <c r="AZ40" s="15"/>
      <c r="BA40" s="15"/>
      <c r="BB40" s="15"/>
      <c r="BC40" s="15"/>
      <c r="BD40" s="15"/>
      <c r="BE40" s="385" t="s">
        <v>9390</v>
      </c>
      <c r="BF40" s="385"/>
      <c r="BG40" s="385"/>
      <c r="BH40" s="385"/>
      <c r="BI40" s="385"/>
      <c r="BJ40" s="385"/>
      <c r="BK40" s="385"/>
      <c r="BL40" s="385"/>
      <c r="BM40" s="16"/>
    </row>
    <row r="41" spans="2:65" ht="21.75" customHeight="1">
      <c r="F41" s="18"/>
      <c r="G41" s="386"/>
      <c r="H41" s="386"/>
      <c r="I41" s="386"/>
      <c r="J41" s="386"/>
      <c r="K41" s="386"/>
      <c r="L41" s="386"/>
      <c r="M41" s="386"/>
      <c r="N41" s="386"/>
      <c r="O41" s="386"/>
      <c r="P41" s="386"/>
      <c r="Q41" s="386"/>
      <c r="R41" s="386"/>
      <c r="S41" s="386"/>
      <c r="T41" s="13"/>
      <c r="U41" s="13"/>
      <c r="V41" s="13"/>
      <c r="W41" s="13"/>
      <c r="X41" s="13"/>
      <c r="Y41" s="13"/>
      <c r="Z41" s="13"/>
      <c r="AA41" s="13"/>
      <c r="AB41" s="13"/>
      <c r="AC41" s="13"/>
      <c r="AD41" s="13"/>
      <c r="AE41" s="386"/>
      <c r="AF41" s="386"/>
      <c r="AG41" s="386"/>
      <c r="AH41" s="386"/>
      <c r="AI41" s="386"/>
      <c r="AJ41" s="386"/>
      <c r="AK41" s="386"/>
      <c r="AL41" s="386"/>
      <c r="AM41" s="386"/>
      <c r="AN41" s="386"/>
      <c r="AO41" s="386"/>
      <c r="AP41" s="386"/>
      <c r="AQ41" s="386"/>
      <c r="AR41" s="13"/>
      <c r="AS41" s="13"/>
      <c r="AT41" s="13"/>
      <c r="AU41" s="13"/>
      <c r="AV41" s="13"/>
      <c r="AW41" s="13"/>
      <c r="AX41" s="13"/>
      <c r="AY41" s="13"/>
      <c r="AZ41" s="13"/>
      <c r="BA41" s="13"/>
      <c r="BB41" s="13"/>
      <c r="BC41" s="13"/>
      <c r="BD41" s="13"/>
      <c r="BE41" s="386"/>
      <c r="BF41" s="386"/>
      <c r="BG41" s="386"/>
      <c r="BH41" s="386"/>
      <c r="BI41" s="386"/>
      <c r="BJ41" s="386"/>
      <c r="BK41" s="386"/>
      <c r="BL41" s="386"/>
      <c r="BM41" s="14"/>
    </row>
    <row r="42" spans="2:65" ht="14.25" customHeight="1">
      <c r="AZ42" t="s">
        <v>9455</v>
      </c>
    </row>
  </sheetData>
  <sheetProtection password="C724" sheet="1" selectLockedCells="1"/>
  <customSheetViews>
    <customSheetView guid="{BD673287-A10F-4068-ABD9-63827D97DB26}"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1"/>
      <headerFooter alignWithMargins="0"/>
    </customSheetView>
    <customSheetView guid="{FF958D2F-9903-489A-8E2E-7F86E054E683}"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2"/>
      <headerFooter alignWithMargins="0"/>
    </customSheetView>
    <customSheetView guid="{D639767C-AAF5-43B7-B827-8C53261E766A}"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3"/>
      <headerFooter alignWithMargins="0"/>
    </customSheetView>
    <customSheetView guid="{88F1D327-FFB5-4F25-B49B-DDD0F9774A98}"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4"/>
      <headerFooter alignWithMargins="0"/>
    </customSheetView>
    <customSheetView guid="{974C7168-E865-490F-B85C-3CD4E07AE638}"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5"/>
      <headerFooter alignWithMargins="0"/>
    </customSheetView>
    <customSheetView guid="{72EBFE53-015F-4AF5-85E5-6EE368152204}"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6"/>
      <headerFooter alignWithMargins="0"/>
    </customSheetView>
    <customSheetView guid="{BFAD5E82-91BD-4865-8828-7A5CD3B0AD02}"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7"/>
      <headerFooter alignWithMargins="0"/>
    </customSheetView>
    <customSheetView guid="{DA3E2843-7809-455C-A4BC-B15E27031169}" showGridLines="0">
      <selection activeCell="L5" sqref="L5:Y5"/>
      <pageMargins left="0.59055118110236227" right="0.59055118110236227" top="0.35433070866141736" bottom="0.31496062992125984" header="0.35433070866141736" footer="0.51181102362204722"/>
      <printOptions horizontalCentered="1"/>
      <pageSetup paperSize="9" orientation="landscape" horizontalDpi="300" verticalDpi="300" r:id="rId8"/>
      <headerFooter alignWithMargins="0"/>
    </customSheetView>
  </customSheetViews>
  <mergeCells count="67">
    <mergeCell ref="B8:K8"/>
    <mergeCell ref="B7:K7"/>
    <mergeCell ref="L8:Y8"/>
    <mergeCell ref="G13:T14"/>
    <mergeCell ref="AC11:AP12"/>
    <mergeCell ref="G10:T12"/>
    <mergeCell ref="D1:N1"/>
    <mergeCell ref="S1:AV1"/>
    <mergeCell ref="R3:S3"/>
    <mergeCell ref="B6:K6"/>
    <mergeCell ref="L5:Y5"/>
    <mergeCell ref="L6:Y6"/>
    <mergeCell ref="D3:Q3"/>
    <mergeCell ref="B3:C3"/>
    <mergeCell ref="B1:C1"/>
    <mergeCell ref="Z3:BM3"/>
    <mergeCell ref="B5:K5"/>
    <mergeCell ref="BA5:BE5"/>
    <mergeCell ref="AJ5:AV5"/>
    <mergeCell ref="BG5:BH5"/>
    <mergeCell ref="BJ5:BK5"/>
    <mergeCell ref="AW6:AZ6"/>
    <mergeCell ref="AJ6:AV6"/>
    <mergeCell ref="AW5:AZ5"/>
    <mergeCell ref="Z5:AI5"/>
    <mergeCell ref="L7:Y7"/>
    <mergeCell ref="Z7:AI7"/>
    <mergeCell ref="BE40:BL41"/>
    <mergeCell ref="AZ21:BL23"/>
    <mergeCell ref="AW7:AZ7"/>
    <mergeCell ref="BG7:BH7"/>
    <mergeCell ref="BJ7:BK7"/>
    <mergeCell ref="BA7:BE7"/>
    <mergeCell ref="BB32:BL36"/>
    <mergeCell ref="AY10:BL12"/>
    <mergeCell ref="AZ26:BL29"/>
    <mergeCell ref="G40:S41"/>
    <mergeCell ref="AE40:AQ41"/>
    <mergeCell ref="G21:S23"/>
    <mergeCell ref="AC21:AO23"/>
    <mergeCell ref="AE32:AO36"/>
    <mergeCell ref="I33:S35"/>
    <mergeCell ref="G26:S29"/>
    <mergeCell ref="AC26:AO29"/>
    <mergeCell ref="BM10:BM15"/>
    <mergeCell ref="AX10:AX15"/>
    <mergeCell ref="W17:AB18"/>
    <mergeCell ref="BG6:BH6"/>
    <mergeCell ref="AY17:BM18"/>
    <mergeCell ref="AE8:BM8"/>
    <mergeCell ref="AC13:AP14"/>
    <mergeCell ref="BJ6:BK6"/>
    <mergeCell ref="BA6:BE6"/>
    <mergeCell ref="Z8:AD8"/>
    <mergeCell ref="AS17:AX18"/>
    <mergeCell ref="AC17:AR18"/>
    <mergeCell ref="AJ7:AV7"/>
    <mergeCell ref="Z6:AI6"/>
    <mergeCell ref="AY15:BL15"/>
    <mergeCell ref="AY13:BL14"/>
    <mergeCell ref="F17:V18"/>
    <mergeCell ref="G15:T15"/>
    <mergeCell ref="AC15:AP15"/>
    <mergeCell ref="AQ11:AQ15"/>
    <mergeCell ref="AB11:AB15"/>
    <mergeCell ref="U10:U15"/>
    <mergeCell ref="F10:F15"/>
  </mergeCells>
  <phoneticPr fontId="3"/>
  <dataValidations count="4">
    <dataValidation type="list" allowBlank="1" showInputMessage="1" showErrorMessage="1" sqref="BA5:BE7">
      <formula1>"2011,2012,2013,2014,2015,2016,2017,2018,2019,2020"</formula1>
    </dataValidation>
    <dataValidation type="list" allowBlank="1" showInputMessage="1" showErrorMessage="1" sqref="BG5:BH7">
      <formula1>"1,2,3,4,5,6,7,8,9,10,11,12"</formula1>
    </dataValidation>
    <dataValidation type="list" allowBlank="1" showInputMessage="1" showErrorMessage="1" sqref="BJ5:BK7">
      <formula1>"1,2,3,4,5,6,7,8,9,10,11,12,13,14,15,16,17,18,19,20,21,22,23,24,25,26,27,28,29,30,31"</formula1>
    </dataValidation>
    <dataValidation imeMode="hiragana" allowBlank="1" showInputMessage="1" showErrorMessage="1" sqref="AE8:BM8"/>
  </dataValidations>
  <printOptions horizontalCentered="1"/>
  <pageMargins left="0.59055118110236227" right="0.59055118110236227" top="0.35433070866141736" bottom="0.31496062992125984" header="0.35433070866141736" footer="0.51181102362204722"/>
  <pageSetup paperSize="9" orientation="landscape" horizontalDpi="300" verticalDpi="300" r:id="rId9"/>
  <headerFooter alignWithMargins="0"/>
  <drawing r:id="rId1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I44"/>
  <sheetViews>
    <sheetView showGridLines="0" zoomScaleNormal="100" zoomScaleSheetLayoutView="100" workbookViewId="0">
      <selection activeCell="E34" sqref="E34"/>
    </sheetView>
  </sheetViews>
  <sheetFormatPr defaultColWidth="2.75" defaultRowHeight="18.75" customHeight="1"/>
  <sheetData>
    <row r="1" spans="1:35" ht="18.75" customHeight="1" thickBot="1">
      <c r="A1" s="407" t="s">
        <v>9495</v>
      </c>
      <c r="B1" s="407"/>
      <c r="C1" s="407"/>
      <c r="D1" s="407"/>
      <c r="E1" s="407"/>
      <c r="F1" s="407"/>
      <c r="G1" s="407"/>
      <c r="H1" s="407"/>
      <c r="I1" s="406" t="s">
        <v>9494</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18.75" customHeight="1">
      <c r="A2" s="477" t="s">
        <v>9065</v>
      </c>
      <c r="B2" s="473"/>
      <c r="C2" s="473"/>
      <c r="D2" s="473"/>
      <c r="E2" s="491"/>
      <c r="F2" s="491"/>
      <c r="G2" s="491"/>
      <c r="H2" s="491"/>
      <c r="I2" s="491"/>
      <c r="J2" s="491"/>
      <c r="K2" s="491"/>
      <c r="L2" s="491"/>
      <c r="M2" s="473" t="s">
        <v>9068</v>
      </c>
      <c r="N2" s="473"/>
      <c r="O2" s="392" t="str">
        <f>IF(急性期施設名="","",急性期施設名)</f>
        <v/>
      </c>
      <c r="P2" s="392"/>
      <c r="Q2" s="392"/>
      <c r="R2" s="392"/>
      <c r="S2" s="392"/>
      <c r="T2" s="392"/>
      <c r="U2" s="392"/>
      <c r="V2" s="392"/>
      <c r="W2" s="392"/>
      <c r="X2" s="392"/>
      <c r="Y2" s="392"/>
      <c r="Z2" s="473" t="s">
        <v>9156</v>
      </c>
      <c r="AA2" s="473"/>
      <c r="AB2" s="395"/>
      <c r="AC2" s="395"/>
      <c r="AD2" s="395"/>
      <c r="AE2" s="395"/>
      <c r="AF2" s="395"/>
      <c r="AG2" s="395"/>
      <c r="AH2" s="395"/>
      <c r="AI2" s="474"/>
    </row>
    <row r="3" spans="1:35" ht="18.75" customHeight="1">
      <c r="A3" s="423" t="s">
        <v>3688</v>
      </c>
      <c r="B3" s="310"/>
      <c r="C3" s="416" t="str">
        <f>IF(番号="","",番号)</f>
        <v>10--</v>
      </c>
      <c r="D3" s="416"/>
      <c r="E3" s="416"/>
      <c r="F3" s="416"/>
      <c r="G3" s="416"/>
      <c r="H3" s="310" t="s">
        <v>9318</v>
      </c>
      <c r="I3" s="310"/>
      <c r="J3" s="310"/>
      <c r="K3" s="416" t="str">
        <f>IF(患者氏名="","",患者氏名)</f>
        <v/>
      </c>
      <c r="L3" s="416"/>
      <c r="M3" s="416"/>
      <c r="N3" s="416"/>
      <c r="O3" s="416"/>
      <c r="P3" s="416"/>
      <c r="Q3" s="416"/>
      <c r="R3" s="416"/>
      <c r="S3" s="310" t="s">
        <v>9077</v>
      </c>
      <c r="T3" s="310"/>
      <c r="U3" s="416" t="str">
        <f>IF(患者性="","",患者性)</f>
        <v/>
      </c>
      <c r="V3" s="416"/>
      <c r="W3" s="310" t="s">
        <v>9070</v>
      </c>
      <c r="X3" s="310"/>
      <c r="Y3" s="310"/>
      <c r="Z3" s="482" t="str">
        <f>IF(患者生年月日="","",患者生年月日)</f>
        <v/>
      </c>
      <c r="AA3" s="482"/>
      <c r="AB3" s="482"/>
      <c r="AC3" s="482"/>
      <c r="AD3" s="482"/>
      <c r="AE3" s="482"/>
      <c r="AF3" s="310" t="s">
        <v>9134</v>
      </c>
      <c r="AG3" s="310"/>
      <c r="AH3" s="487" t="str">
        <f>IF(患者生年月日="","",患者年齢)</f>
        <v/>
      </c>
      <c r="AI3" s="488"/>
    </row>
    <row r="4" spans="1:35" ht="18.75" customHeight="1">
      <c r="A4" s="423"/>
      <c r="B4" s="310"/>
      <c r="C4" s="416"/>
      <c r="D4" s="416"/>
      <c r="E4" s="416"/>
      <c r="F4" s="416"/>
      <c r="G4" s="416"/>
      <c r="H4" s="310"/>
      <c r="I4" s="310"/>
      <c r="J4" s="310"/>
      <c r="K4" s="416"/>
      <c r="L4" s="416"/>
      <c r="M4" s="416"/>
      <c r="N4" s="416"/>
      <c r="O4" s="416"/>
      <c r="P4" s="416"/>
      <c r="Q4" s="416"/>
      <c r="R4" s="416"/>
      <c r="S4" s="310"/>
      <c r="T4" s="310"/>
      <c r="U4" s="416"/>
      <c r="V4" s="416"/>
      <c r="W4" s="310"/>
      <c r="X4" s="310"/>
      <c r="Y4" s="310"/>
      <c r="Z4" s="482"/>
      <c r="AA4" s="482"/>
      <c r="AB4" s="482"/>
      <c r="AC4" s="482"/>
      <c r="AD4" s="482"/>
      <c r="AE4" s="482"/>
      <c r="AF4" s="310"/>
      <c r="AG4" s="310"/>
      <c r="AH4" s="487"/>
      <c r="AI4" s="488"/>
    </row>
    <row r="5" spans="1:35" ht="18.75" customHeight="1" thickBot="1">
      <c r="A5" s="484" t="s">
        <v>6209</v>
      </c>
      <c r="B5" s="485"/>
      <c r="C5" s="485"/>
      <c r="D5" s="486"/>
      <c r="E5" s="75" t="s">
        <v>6210</v>
      </c>
      <c r="F5" s="489" t="str">
        <f>IF(患者郵便番号="","",患者郵便番号)</f>
        <v/>
      </c>
      <c r="G5" s="489"/>
      <c r="H5" s="489"/>
      <c r="I5" s="490"/>
      <c r="J5" s="478" t="str">
        <f>IF(患者住所１="","",患者住所１)</f>
        <v/>
      </c>
      <c r="K5" s="479"/>
      <c r="L5" s="479"/>
      <c r="M5" s="479"/>
      <c r="N5" s="479"/>
      <c r="O5" s="479"/>
      <c r="P5" s="479"/>
      <c r="Q5" s="479"/>
      <c r="R5" s="479"/>
      <c r="S5" s="479"/>
      <c r="T5" s="479"/>
      <c r="U5" s="479"/>
      <c r="V5" s="479"/>
      <c r="W5" s="479"/>
      <c r="X5" s="479"/>
      <c r="Y5" s="480" t="str">
        <f>IF(患者住所２="","",患者住所２)</f>
        <v/>
      </c>
      <c r="Z5" s="480"/>
      <c r="AA5" s="480"/>
      <c r="AB5" s="480"/>
      <c r="AC5" s="480"/>
      <c r="AD5" s="480"/>
      <c r="AE5" s="480"/>
      <c r="AF5" s="480"/>
      <c r="AG5" s="480"/>
      <c r="AH5" s="480"/>
      <c r="AI5" s="481"/>
    </row>
    <row r="6" spans="1:35" ht="18.75" customHeight="1">
      <c r="A6" s="449" t="s">
        <v>9071</v>
      </c>
      <c r="B6" s="315"/>
      <c r="C6" s="315"/>
      <c r="D6" s="315"/>
      <c r="E6" s="315" t="s">
        <v>9136</v>
      </c>
      <c r="F6" s="315"/>
      <c r="G6" s="315"/>
      <c r="H6" s="315"/>
      <c r="I6" s="315"/>
      <c r="J6" s="315"/>
      <c r="K6" s="315"/>
      <c r="L6" s="315"/>
      <c r="M6" s="315" t="s">
        <v>9135</v>
      </c>
      <c r="N6" s="315"/>
      <c r="O6" s="315"/>
      <c r="P6" s="315"/>
      <c r="Q6" s="315"/>
      <c r="R6" s="315"/>
      <c r="S6" s="315"/>
      <c r="T6" s="315"/>
      <c r="U6" s="315"/>
      <c r="V6" s="315"/>
      <c r="W6" s="315"/>
      <c r="X6" s="315"/>
      <c r="Y6" s="315"/>
      <c r="Z6" s="315" t="s">
        <v>3635</v>
      </c>
      <c r="AA6" s="315"/>
      <c r="AB6" s="315"/>
      <c r="AC6" s="315"/>
      <c r="AD6" s="315"/>
      <c r="AE6" s="315"/>
      <c r="AF6" s="315"/>
      <c r="AG6" s="315"/>
      <c r="AH6" s="315"/>
      <c r="AI6" s="483"/>
    </row>
    <row r="7" spans="1:35" ht="18.75" customHeight="1">
      <c r="A7" s="423"/>
      <c r="B7" s="310"/>
      <c r="C7" s="310"/>
      <c r="D7" s="310"/>
      <c r="E7" s="416" t="str">
        <f>IF(診断名="","",診断名)</f>
        <v/>
      </c>
      <c r="F7" s="416"/>
      <c r="G7" s="416"/>
      <c r="H7" s="416"/>
      <c r="I7" s="416"/>
      <c r="J7" s="416"/>
      <c r="K7" s="416"/>
      <c r="L7" s="416"/>
      <c r="M7" s="383" t="str">
        <f>IF(病型="","",病型)</f>
        <v/>
      </c>
      <c r="N7" s="383"/>
      <c r="O7" s="383"/>
      <c r="P7" s="383"/>
      <c r="Q7" s="383"/>
      <c r="R7" s="383"/>
      <c r="S7" s="383"/>
      <c r="T7" s="383"/>
      <c r="U7" s="383"/>
      <c r="V7" s="383"/>
      <c r="W7" s="383"/>
      <c r="X7" s="383"/>
      <c r="Y7" s="383"/>
      <c r="Z7" s="475" t="str">
        <f>IF(発症年月日="","",発症年月日)</f>
        <v/>
      </c>
      <c r="AA7" s="475"/>
      <c r="AB7" s="475"/>
      <c r="AC7" s="475"/>
      <c r="AD7" s="475"/>
      <c r="AE7" s="475"/>
      <c r="AF7" s="475"/>
      <c r="AG7" s="475"/>
      <c r="AH7" s="475"/>
      <c r="AI7" s="476"/>
    </row>
    <row r="8" spans="1:35" ht="18.75" customHeight="1">
      <c r="A8" s="423"/>
      <c r="B8" s="310"/>
      <c r="C8" s="310"/>
      <c r="D8" s="310"/>
      <c r="E8" s="416"/>
      <c r="F8" s="416"/>
      <c r="G8" s="416"/>
      <c r="H8" s="416"/>
      <c r="I8" s="416"/>
      <c r="J8" s="416"/>
      <c r="K8" s="416"/>
      <c r="L8" s="416"/>
      <c r="M8" s="383"/>
      <c r="N8" s="383"/>
      <c r="O8" s="383"/>
      <c r="P8" s="383"/>
      <c r="Q8" s="383"/>
      <c r="R8" s="383"/>
      <c r="S8" s="383"/>
      <c r="T8" s="383"/>
      <c r="U8" s="383"/>
      <c r="V8" s="383"/>
      <c r="W8" s="383"/>
      <c r="X8" s="383"/>
      <c r="Y8" s="383"/>
      <c r="Z8" s="475"/>
      <c r="AA8" s="475"/>
      <c r="AB8" s="475"/>
      <c r="AC8" s="475"/>
      <c r="AD8" s="475"/>
      <c r="AE8" s="475"/>
      <c r="AF8" s="475"/>
      <c r="AG8" s="475"/>
      <c r="AH8" s="475"/>
      <c r="AI8" s="476"/>
    </row>
    <row r="9" spans="1:35" ht="18.75" customHeight="1">
      <c r="A9" s="423" t="s">
        <v>9073</v>
      </c>
      <c r="B9" s="310"/>
      <c r="C9" s="310"/>
      <c r="D9" s="310"/>
      <c r="E9" s="115">
        <v>0</v>
      </c>
      <c r="F9" s="460" t="s">
        <v>2208</v>
      </c>
      <c r="G9" s="460"/>
      <c r="H9" s="24"/>
      <c r="I9" s="460" t="s">
        <v>9159</v>
      </c>
      <c r="J9" s="460"/>
      <c r="K9" s="24"/>
      <c r="L9" s="13" t="s">
        <v>9189</v>
      </c>
      <c r="M9" s="13"/>
      <c r="N9" s="24"/>
      <c r="O9" s="13" t="s">
        <v>9190</v>
      </c>
      <c r="P9" s="13"/>
      <c r="Q9" s="13"/>
      <c r="R9" s="450" t="s">
        <v>9347</v>
      </c>
      <c r="S9" s="492"/>
      <c r="T9" s="492"/>
      <c r="U9" s="493"/>
      <c r="V9" s="116">
        <v>0</v>
      </c>
      <c r="W9" s="460" t="s">
        <v>9345</v>
      </c>
      <c r="X9" s="460"/>
      <c r="Y9" s="24"/>
      <c r="Z9" s="408" t="s">
        <v>9346</v>
      </c>
      <c r="AA9" s="408"/>
      <c r="AB9" s="408"/>
      <c r="AC9" s="24"/>
      <c r="AD9" s="408" t="s">
        <v>9452</v>
      </c>
      <c r="AE9" s="408"/>
      <c r="AF9" s="408"/>
      <c r="AG9" s="408"/>
      <c r="AH9" s="408"/>
      <c r="AI9" s="409"/>
    </row>
    <row r="10" spans="1:35" ht="18.75" customHeight="1">
      <c r="A10" s="423" t="s">
        <v>9072</v>
      </c>
      <c r="B10" s="310"/>
      <c r="C10" s="310"/>
      <c r="D10" s="310"/>
      <c r="E10" s="116" t="b">
        <v>0</v>
      </c>
      <c r="F10" s="13" t="s">
        <v>9165</v>
      </c>
      <c r="G10" s="13"/>
      <c r="H10" s="13"/>
      <c r="I10" s="13"/>
      <c r="J10" s="116" t="b">
        <v>0</v>
      </c>
      <c r="K10" s="13" t="s">
        <v>9348</v>
      </c>
      <c r="L10" s="13"/>
      <c r="M10" s="13"/>
      <c r="N10" s="13"/>
      <c r="O10" s="116" t="b">
        <v>0</v>
      </c>
      <c r="P10" s="13" t="s">
        <v>9166</v>
      </c>
      <c r="Q10" s="13"/>
      <c r="R10" s="13"/>
      <c r="S10" s="13"/>
      <c r="T10" s="116" t="b">
        <v>0</v>
      </c>
      <c r="U10" s="13" t="s">
        <v>9169</v>
      </c>
      <c r="V10" s="13"/>
      <c r="W10" s="13"/>
      <c r="X10" s="13"/>
      <c r="Y10" s="116" t="b">
        <v>0</v>
      </c>
      <c r="Z10" s="13" t="s">
        <v>9164</v>
      </c>
      <c r="AA10" s="13"/>
      <c r="AB10" s="13"/>
      <c r="AC10" s="13"/>
      <c r="AD10" s="13"/>
      <c r="AE10" s="116" t="b">
        <v>0</v>
      </c>
      <c r="AF10" s="13" t="s">
        <v>9163</v>
      </c>
      <c r="AG10" s="13"/>
      <c r="AH10" s="13"/>
      <c r="AI10" s="67"/>
    </row>
    <row r="11" spans="1:35" ht="18.75" customHeight="1" thickBot="1">
      <c r="A11" s="451"/>
      <c r="B11" s="342"/>
      <c r="C11" s="342"/>
      <c r="D11" s="342"/>
      <c r="E11" s="117" t="b">
        <v>0</v>
      </c>
      <c r="F11" s="35" t="s">
        <v>9174</v>
      </c>
      <c r="G11" s="35"/>
      <c r="H11" s="35"/>
      <c r="I11" s="117" t="b">
        <v>0</v>
      </c>
      <c r="J11" s="35" t="s">
        <v>9349</v>
      </c>
      <c r="K11" s="35"/>
      <c r="L11" s="35"/>
      <c r="M11" s="117" t="b">
        <v>0</v>
      </c>
      <c r="N11" s="35" t="s">
        <v>9167</v>
      </c>
      <c r="O11" s="35"/>
      <c r="P11" s="35"/>
      <c r="Q11" s="117" t="b">
        <v>0</v>
      </c>
      <c r="R11" s="35" t="s">
        <v>9168</v>
      </c>
      <c r="S11" s="35"/>
      <c r="T11" s="35"/>
      <c r="U11" s="117" t="b">
        <v>0</v>
      </c>
      <c r="V11" s="35" t="s">
        <v>9170</v>
      </c>
      <c r="W11" s="35"/>
      <c r="X11" s="35"/>
      <c r="Y11" s="117" t="b">
        <v>0</v>
      </c>
      <c r="Z11" s="35" t="s">
        <v>9172</v>
      </c>
      <c r="AA11" s="35"/>
      <c r="AB11" s="117" t="b">
        <v>0</v>
      </c>
      <c r="AC11" s="35" t="s">
        <v>9171</v>
      </c>
      <c r="AD11" s="35"/>
      <c r="AE11" s="117" t="b">
        <v>0</v>
      </c>
      <c r="AF11" s="35" t="s">
        <v>9173</v>
      </c>
      <c r="AG11" s="117" t="b">
        <v>0</v>
      </c>
      <c r="AH11" s="35" t="s">
        <v>9175</v>
      </c>
      <c r="AI11" s="68"/>
    </row>
    <row r="12" spans="1:35" ht="18.75" customHeight="1">
      <c r="A12" s="449" t="s">
        <v>9138</v>
      </c>
      <c r="B12" s="315"/>
      <c r="C12" s="315"/>
      <c r="D12" s="315"/>
      <c r="E12" s="315"/>
      <c r="F12" s="315"/>
      <c r="G12" s="315"/>
      <c r="H12" s="315"/>
      <c r="I12" s="315"/>
      <c r="J12" s="315"/>
      <c r="K12" s="315"/>
      <c r="L12" s="315"/>
      <c r="M12" s="315"/>
      <c r="N12" s="315"/>
      <c r="O12" s="315"/>
      <c r="P12" s="315"/>
      <c r="Q12" s="473" t="s">
        <v>9445</v>
      </c>
      <c r="R12" s="473"/>
      <c r="S12" s="473"/>
      <c r="T12" s="473"/>
      <c r="U12" s="473"/>
      <c r="V12" s="473"/>
      <c r="W12" s="473"/>
      <c r="X12" s="473"/>
      <c r="Y12" s="473"/>
      <c r="Z12" s="473"/>
      <c r="AA12" s="506"/>
      <c r="AB12" s="361" t="s">
        <v>9137</v>
      </c>
      <c r="AC12" s="315"/>
      <c r="AD12" s="315"/>
      <c r="AE12" s="315"/>
      <c r="AF12" s="315"/>
      <c r="AG12" s="315"/>
      <c r="AH12" s="315"/>
      <c r="AI12" s="483"/>
    </row>
    <row r="13" spans="1:35" ht="18.75" customHeight="1">
      <c r="A13" s="423"/>
      <c r="B13" s="310"/>
      <c r="C13" s="310"/>
      <c r="D13" s="310"/>
      <c r="E13" s="496" t="s">
        <v>2216</v>
      </c>
      <c r="F13" s="496"/>
      <c r="G13" s="424" t="str">
        <f>IF(治療１="","",治療１)</f>
        <v/>
      </c>
      <c r="H13" s="424"/>
      <c r="I13" s="424"/>
      <c r="J13" s="424"/>
      <c r="K13" s="424"/>
      <c r="L13" s="424"/>
      <c r="M13" s="424"/>
      <c r="N13" s="424"/>
      <c r="O13" s="424"/>
      <c r="P13" s="424"/>
      <c r="Q13" s="497" t="str">
        <f>IF(治療１実施年月日="","",治療１実施年月日)</f>
        <v/>
      </c>
      <c r="R13" s="497"/>
      <c r="S13" s="497"/>
      <c r="T13" s="497"/>
      <c r="U13" s="497"/>
      <c r="V13" s="497"/>
      <c r="W13" s="497"/>
      <c r="X13" s="497"/>
      <c r="Y13" s="497"/>
      <c r="Z13" s="497"/>
      <c r="AA13" s="498"/>
      <c r="AB13" s="494"/>
      <c r="AC13" s="346"/>
      <c r="AD13" s="346"/>
      <c r="AE13" s="346"/>
      <c r="AF13" s="346"/>
      <c r="AG13" s="346"/>
      <c r="AH13" s="346"/>
      <c r="AI13" s="495"/>
    </row>
    <row r="14" spans="1:35" ht="18.75" customHeight="1">
      <c r="A14" s="423"/>
      <c r="B14" s="310"/>
      <c r="C14" s="310"/>
      <c r="D14" s="310"/>
      <c r="E14" s="496" t="s">
        <v>2209</v>
      </c>
      <c r="F14" s="496"/>
      <c r="G14" s="346"/>
      <c r="H14" s="346"/>
      <c r="I14" s="346"/>
      <c r="J14" s="346"/>
      <c r="K14" s="346"/>
      <c r="L14" s="346"/>
      <c r="M14" s="346"/>
      <c r="N14" s="346"/>
      <c r="O14" s="346"/>
      <c r="P14" s="346"/>
      <c r="Q14" s="417"/>
      <c r="R14" s="417"/>
      <c r="S14" s="417"/>
      <c r="T14" s="417"/>
      <c r="U14" s="417"/>
      <c r="V14" s="417"/>
      <c r="W14" s="417"/>
      <c r="X14" s="417"/>
      <c r="Y14" s="417"/>
      <c r="Z14" s="417"/>
      <c r="AA14" s="418"/>
      <c r="AB14" s="494"/>
      <c r="AC14" s="346"/>
      <c r="AD14" s="346"/>
      <c r="AE14" s="346"/>
      <c r="AF14" s="346"/>
      <c r="AG14" s="346"/>
      <c r="AH14" s="346"/>
      <c r="AI14" s="495"/>
    </row>
    <row r="15" spans="1:35" ht="18.75" customHeight="1" thickBot="1">
      <c r="A15" s="451"/>
      <c r="B15" s="342"/>
      <c r="C15" s="342"/>
      <c r="D15" s="342"/>
      <c r="E15" s="501" t="s">
        <v>2210</v>
      </c>
      <c r="F15" s="501"/>
      <c r="G15" s="344"/>
      <c r="H15" s="344"/>
      <c r="I15" s="344"/>
      <c r="J15" s="344"/>
      <c r="K15" s="344"/>
      <c r="L15" s="344"/>
      <c r="M15" s="344"/>
      <c r="N15" s="344"/>
      <c r="O15" s="344"/>
      <c r="P15" s="344"/>
      <c r="Q15" s="499"/>
      <c r="R15" s="499"/>
      <c r="S15" s="499"/>
      <c r="T15" s="499"/>
      <c r="U15" s="499"/>
      <c r="V15" s="499"/>
      <c r="W15" s="499"/>
      <c r="X15" s="499"/>
      <c r="Y15" s="499"/>
      <c r="Z15" s="499"/>
      <c r="AA15" s="500"/>
      <c r="AB15" s="502"/>
      <c r="AC15" s="344"/>
      <c r="AD15" s="344"/>
      <c r="AE15" s="344"/>
      <c r="AF15" s="344"/>
      <c r="AG15" s="344"/>
      <c r="AH15" s="344"/>
      <c r="AI15" s="503"/>
    </row>
    <row r="16" spans="1:35" ht="18.75" customHeight="1" thickBot="1">
      <c r="A16" s="420" t="s">
        <v>9327</v>
      </c>
      <c r="B16" s="421"/>
      <c r="C16" s="421"/>
      <c r="D16" s="421"/>
      <c r="E16" s="414" t="s">
        <v>9231</v>
      </c>
      <c r="F16" s="414"/>
      <c r="G16" s="415"/>
      <c r="H16" s="415"/>
      <c r="I16" s="415"/>
      <c r="J16" s="415"/>
      <c r="K16" s="415"/>
      <c r="L16" s="415"/>
      <c r="M16" s="415"/>
      <c r="N16" s="415"/>
      <c r="O16" s="415"/>
      <c r="P16" s="415"/>
      <c r="Q16" s="421" t="s">
        <v>3687</v>
      </c>
      <c r="R16" s="466"/>
      <c r="S16" s="414" t="s">
        <v>9231</v>
      </c>
      <c r="T16" s="414"/>
      <c r="U16" s="504"/>
      <c r="V16" s="457"/>
      <c r="W16" s="457"/>
      <c r="X16" s="457"/>
      <c r="Y16" s="457"/>
      <c r="Z16" s="505"/>
      <c r="AA16" s="472" t="s">
        <v>9232</v>
      </c>
      <c r="AB16" s="414"/>
      <c r="AC16" s="504"/>
      <c r="AD16" s="457"/>
      <c r="AE16" s="457"/>
      <c r="AF16" s="457"/>
      <c r="AG16" s="457"/>
      <c r="AH16" s="457"/>
      <c r="AI16" s="68"/>
    </row>
    <row r="17" spans="1:35" ht="18.75" customHeight="1" thickBot="1">
      <c r="A17" s="420" t="s">
        <v>3686</v>
      </c>
      <c r="B17" s="421"/>
      <c r="C17" s="421"/>
      <c r="D17" s="421"/>
      <c r="E17" s="471" t="s">
        <v>9232</v>
      </c>
      <c r="F17" s="414"/>
      <c r="G17" s="419"/>
      <c r="H17" s="419"/>
      <c r="I17" s="419"/>
      <c r="J17" s="419"/>
      <c r="K17" s="419"/>
      <c r="L17" s="419"/>
      <c r="M17" s="419"/>
      <c r="N17" s="419"/>
      <c r="O17" s="419"/>
      <c r="P17" s="419"/>
      <c r="Q17" s="421" t="s">
        <v>9328</v>
      </c>
      <c r="R17" s="466"/>
      <c r="S17" s="414" t="s">
        <v>9231</v>
      </c>
      <c r="T17" s="414"/>
      <c r="U17" s="78" t="s">
        <v>9329</v>
      </c>
      <c r="V17" s="77"/>
      <c r="W17" s="79" t="s">
        <v>9330</v>
      </c>
      <c r="X17" s="77"/>
      <c r="Y17" s="79" t="s">
        <v>9331</v>
      </c>
      <c r="Z17" s="77"/>
      <c r="AA17" s="472" t="s">
        <v>9232</v>
      </c>
      <c r="AB17" s="414"/>
      <c r="AC17" s="78" t="s">
        <v>9329</v>
      </c>
      <c r="AD17" s="77"/>
      <c r="AE17" s="79" t="s">
        <v>9330</v>
      </c>
      <c r="AF17" s="77"/>
      <c r="AG17" s="79" t="s">
        <v>9331</v>
      </c>
      <c r="AH17" s="63"/>
      <c r="AI17" s="68"/>
    </row>
    <row r="18" spans="1:35" ht="18.75" customHeight="1">
      <c r="A18" s="511" t="s">
        <v>9075</v>
      </c>
      <c r="B18" s="512"/>
      <c r="C18" s="512"/>
      <c r="D18" s="327"/>
      <c r="E18" s="431"/>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67"/>
    </row>
    <row r="19" spans="1:35" ht="18.75" customHeight="1">
      <c r="A19" s="510"/>
      <c r="B19" s="405"/>
      <c r="C19" s="405"/>
      <c r="D19" s="360"/>
      <c r="E19" s="434"/>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67"/>
    </row>
    <row r="20" spans="1:35" ht="18.75" customHeight="1">
      <c r="A20" s="510"/>
      <c r="B20" s="405"/>
      <c r="C20" s="405"/>
      <c r="D20" s="360"/>
      <c r="E20" s="434"/>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67"/>
    </row>
    <row r="21" spans="1:35" ht="18.75" customHeight="1">
      <c r="A21" s="510"/>
      <c r="B21" s="405"/>
      <c r="C21" s="405"/>
      <c r="D21" s="360"/>
      <c r="E21" s="434"/>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67"/>
    </row>
    <row r="22" spans="1:35" ht="18.75" customHeight="1">
      <c r="A22" s="510"/>
      <c r="B22" s="405"/>
      <c r="C22" s="405"/>
      <c r="D22" s="360"/>
      <c r="E22" s="434"/>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67"/>
    </row>
    <row r="23" spans="1:35" ht="18.75" customHeight="1">
      <c r="A23" s="510"/>
      <c r="B23" s="405"/>
      <c r="C23" s="405"/>
      <c r="D23" s="360"/>
      <c r="E23" s="434"/>
      <c r="F23" s="432"/>
      <c r="G23" s="432"/>
      <c r="H23" s="432"/>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67"/>
    </row>
    <row r="24" spans="1:35" ht="18.75" customHeight="1">
      <c r="A24" s="510"/>
      <c r="B24" s="405"/>
      <c r="C24" s="405"/>
      <c r="D24" s="360"/>
      <c r="E24" s="434"/>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67"/>
    </row>
    <row r="25" spans="1:35" ht="18.75" customHeight="1">
      <c r="A25" s="510"/>
      <c r="B25" s="405"/>
      <c r="C25" s="405"/>
      <c r="D25" s="360"/>
      <c r="E25" s="434"/>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67"/>
    </row>
    <row r="26" spans="1:35" ht="18.75" customHeight="1">
      <c r="A26" s="510"/>
      <c r="B26" s="405"/>
      <c r="C26" s="405"/>
      <c r="D26" s="360"/>
      <c r="E26" s="434"/>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67"/>
    </row>
    <row r="27" spans="1:35" ht="18.75" customHeight="1">
      <c r="A27" s="510"/>
      <c r="B27" s="405"/>
      <c r="C27" s="405"/>
      <c r="D27" s="360"/>
      <c r="E27" s="434"/>
      <c r="F27" s="432"/>
      <c r="G27" s="432"/>
      <c r="H27" s="432"/>
      <c r="I27" s="432"/>
      <c r="J27" s="432"/>
      <c r="K27" s="432"/>
      <c r="L27" s="432"/>
      <c r="M27" s="432"/>
      <c r="N27" s="432"/>
      <c r="O27" s="432"/>
      <c r="P27" s="432"/>
      <c r="Q27" s="432"/>
      <c r="R27" s="432"/>
      <c r="S27" s="432"/>
      <c r="T27" s="432"/>
      <c r="U27" s="432"/>
      <c r="V27" s="432"/>
      <c r="W27" s="432"/>
      <c r="X27" s="432"/>
      <c r="Y27" s="432" t="b">
        <v>1</v>
      </c>
      <c r="Z27" s="432"/>
      <c r="AA27" s="432"/>
      <c r="AB27" s="432"/>
      <c r="AC27" s="432"/>
      <c r="AD27" s="432"/>
      <c r="AE27" s="432"/>
      <c r="AF27" s="432"/>
      <c r="AG27" s="432"/>
      <c r="AH27" s="432"/>
      <c r="AI27" s="467"/>
    </row>
    <row r="28" spans="1:35" ht="18.75" customHeight="1">
      <c r="A28" s="510"/>
      <c r="B28" s="405"/>
      <c r="C28" s="405"/>
      <c r="D28" s="360"/>
      <c r="E28" s="434"/>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67"/>
    </row>
    <row r="29" spans="1:35" ht="18.75" customHeight="1">
      <c r="A29" s="510" t="s">
        <v>2188</v>
      </c>
      <c r="B29" s="405"/>
      <c r="C29" s="405"/>
      <c r="D29" s="360"/>
      <c r="E29" s="434"/>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67"/>
    </row>
    <row r="30" spans="1:35" ht="18.75" customHeight="1">
      <c r="A30" s="510">
        <v>800</v>
      </c>
      <c r="B30" s="405"/>
      <c r="C30" s="405"/>
      <c r="D30" s="360"/>
      <c r="E30" s="434"/>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67"/>
    </row>
    <row r="31" spans="1:35" ht="18.75" customHeight="1">
      <c r="A31" s="510" t="s">
        <v>9453</v>
      </c>
      <c r="B31" s="405"/>
      <c r="C31" s="405"/>
      <c r="D31" s="360"/>
      <c r="E31" s="468"/>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70"/>
    </row>
    <row r="32" spans="1:35" ht="18.75" customHeight="1" thickBot="1">
      <c r="A32" s="513">
        <f>LEN(E18)</f>
        <v>0</v>
      </c>
      <c r="B32" s="514"/>
      <c r="C32" s="514"/>
      <c r="D32" s="515"/>
      <c r="E32" s="464" t="s">
        <v>2187</v>
      </c>
      <c r="F32" s="465"/>
      <c r="G32" s="465"/>
      <c r="H32" s="465"/>
      <c r="I32" s="459"/>
      <c r="J32" s="118" t="b">
        <v>0</v>
      </c>
      <c r="K32" s="80" t="s">
        <v>9319</v>
      </c>
      <c r="L32" s="80"/>
      <c r="M32" s="119" t="b">
        <v>0</v>
      </c>
      <c r="N32" s="80" t="s">
        <v>9320</v>
      </c>
      <c r="O32" s="80"/>
      <c r="P32" s="80"/>
      <c r="Q32" s="119" t="b">
        <v>0</v>
      </c>
      <c r="R32" s="422" t="s">
        <v>9332</v>
      </c>
      <c r="S32" s="422"/>
      <c r="T32" s="119" t="b">
        <v>0</v>
      </c>
      <c r="U32" s="80" t="s">
        <v>9250</v>
      </c>
      <c r="V32" s="80"/>
      <c r="W32" s="80"/>
      <c r="X32" s="80"/>
      <c r="Y32" s="119" t="b">
        <v>0</v>
      </c>
      <c r="Z32" s="422" t="s">
        <v>9251</v>
      </c>
      <c r="AA32" s="422"/>
      <c r="AB32" s="422"/>
      <c r="AC32" s="119" t="b">
        <v>0</v>
      </c>
      <c r="AD32" s="461"/>
      <c r="AE32" s="462"/>
      <c r="AF32" s="462"/>
      <c r="AG32" s="462"/>
      <c r="AH32" s="462"/>
      <c r="AI32" s="463"/>
    </row>
    <row r="33" spans="1:35" ht="18.75" customHeight="1">
      <c r="A33" s="449" t="s">
        <v>3637</v>
      </c>
      <c r="B33" s="315"/>
      <c r="C33" s="315"/>
      <c r="D33" s="315"/>
      <c r="E33" s="121" t="b">
        <v>0</v>
      </c>
      <c r="F33" s="321" t="s">
        <v>3638</v>
      </c>
      <c r="G33" s="321"/>
      <c r="H33" s="321"/>
      <c r="I33" s="321"/>
      <c r="J33" s="120" t="b">
        <v>0</v>
      </c>
      <c r="K33" s="321" t="s">
        <v>9322</v>
      </c>
      <c r="L33" s="321"/>
      <c r="M33" s="321"/>
      <c r="N33" s="321"/>
      <c r="O33" s="120" t="b">
        <v>0</v>
      </c>
      <c r="P33" s="321" t="s">
        <v>9324</v>
      </c>
      <c r="Q33" s="321"/>
      <c r="R33" s="321"/>
      <c r="S33" s="321"/>
      <c r="T33" s="120" t="b">
        <v>0</v>
      </c>
      <c r="U33" t="s">
        <v>3639</v>
      </c>
      <c r="Y33" s="120" t="b">
        <v>0</v>
      </c>
      <c r="Z33" t="s">
        <v>11445</v>
      </c>
      <c r="AD33" s="27"/>
      <c r="AE33" s="410" t="s">
        <v>3640</v>
      </c>
      <c r="AF33" s="410"/>
      <c r="AG33" s="410"/>
      <c r="AH33" s="410"/>
      <c r="AI33" s="411"/>
    </row>
    <row r="34" spans="1:35" ht="18.75" customHeight="1">
      <c r="A34" s="423"/>
      <c r="B34" s="310"/>
      <c r="C34" s="310"/>
      <c r="D34" s="310"/>
      <c r="E34" s="121" t="b">
        <v>0</v>
      </c>
      <c r="F34" s="321" t="s">
        <v>3641</v>
      </c>
      <c r="G34" s="321"/>
      <c r="H34" s="321"/>
      <c r="I34" s="321"/>
      <c r="J34" s="120" t="b">
        <v>0</v>
      </c>
      <c r="K34" s="321" t="s">
        <v>9249</v>
      </c>
      <c r="L34" s="321"/>
      <c r="M34" s="321"/>
      <c r="O34" s="120" t="b">
        <v>0</v>
      </c>
      <c r="P34" s="321" t="s">
        <v>3643</v>
      </c>
      <c r="Q34" s="321"/>
      <c r="R34" s="321"/>
      <c r="S34" s="321"/>
      <c r="T34" s="120" t="b">
        <v>0</v>
      </c>
      <c r="U34" t="s">
        <v>9474</v>
      </c>
      <c r="Y34" s="120" t="b">
        <v>0</v>
      </c>
      <c r="Z34" t="s">
        <v>9475</v>
      </c>
      <c r="AD34" s="27"/>
      <c r="AE34" s="410"/>
      <c r="AF34" s="410"/>
      <c r="AG34" s="410"/>
      <c r="AH34" s="410"/>
      <c r="AI34" s="411"/>
    </row>
    <row r="35" spans="1:35" ht="18.75" customHeight="1" thickBot="1">
      <c r="A35" s="451"/>
      <c r="B35" s="342"/>
      <c r="C35" s="342"/>
      <c r="D35" s="342"/>
      <c r="E35" s="122" t="b">
        <v>0</v>
      </c>
      <c r="F35" s="446" t="s">
        <v>3642</v>
      </c>
      <c r="G35" s="446"/>
      <c r="H35" s="446"/>
      <c r="I35" s="446"/>
      <c r="J35" s="117" t="b">
        <v>0</v>
      </c>
      <c r="K35" s="446" t="s">
        <v>9248</v>
      </c>
      <c r="L35" s="446"/>
      <c r="M35" s="446"/>
      <c r="N35" s="35"/>
      <c r="O35" s="117" t="b">
        <v>0</v>
      </c>
      <c r="P35" s="446" t="s">
        <v>9323</v>
      </c>
      <c r="Q35" s="446"/>
      <c r="R35" s="446"/>
      <c r="S35" s="446"/>
      <c r="T35" s="35" t="s">
        <v>6244</v>
      </c>
      <c r="U35" s="35"/>
      <c r="V35" s="35"/>
      <c r="W35" s="429"/>
      <c r="X35" s="430"/>
      <c r="Y35" s="430"/>
      <c r="Z35" s="430"/>
      <c r="AA35" s="430"/>
      <c r="AB35" s="430"/>
      <c r="AC35" s="430"/>
      <c r="AD35" s="38" t="s">
        <v>6235</v>
      </c>
      <c r="AE35" s="412"/>
      <c r="AF35" s="412"/>
      <c r="AG35" s="412"/>
      <c r="AH35" s="412"/>
      <c r="AI35" s="413"/>
    </row>
    <row r="36" spans="1:35" ht="18.75" customHeight="1">
      <c r="A36" s="511" t="s">
        <v>9076</v>
      </c>
      <c r="B36" s="512"/>
      <c r="C36" s="512"/>
      <c r="D36" s="327"/>
      <c r="E36" s="349" t="s">
        <v>3644</v>
      </c>
      <c r="F36" s="350"/>
      <c r="G36" s="350"/>
      <c r="H36" s="375"/>
      <c r="I36" s="123">
        <v>0</v>
      </c>
      <c r="J36" s="13" t="s">
        <v>3645</v>
      </c>
      <c r="K36" s="13"/>
      <c r="L36" s="13"/>
      <c r="M36" s="24"/>
      <c r="N36" s="13" t="s">
        <v>3646</v>
      </c>
      <c r="O36" s="13"/>
      <c r="P36" s="13"/>
      <c r="Q36" s="426"/>
      <c r="R36" s="427"/>
      <c r="S36" s="427"/>
      <c r="T36" s="427"/>
      <c r="U36" s="427"/>
      <c r="V36" s="427"/>
      <c r="W36" s="427"/>
      <c r="X36" s="427"/>
      <c r="Y36" s="427"/>
      <c r="Z36" s="427"/>
      <c r="AA36" s="427"/>
      <c r="AB36" s="427"/>
      <c r="AC36" s="427"/>
      <c r="AD36" s="427"/>
      <c r="AE36" s="427"/>
      <c r="AF36" s="427"/>
      <c r="AG36" s="427"/>
      <c r="AH36" s="427"/>
      <c r="AI36" s="428"/>
    </row>
    <row r="37" spans="1:35" ht="18.75" customHeight="1">
      <c r="A37" s="510"/>
      <c r="B37" s="405"/>
      <c r="C37" s="405"/>
      <c r="D37" s="360"/>
      <c r="E37" s="349" t="s">
        <v>3647</v>
      </c>
      <c r="F37" s="350"/>
      <c r="G37" s="350"/>
      <c r="H37" s="375"/>
      <c r="I37" s="116">
        <v>0</v>
      </c>
      <c r="J37" s="13" t="s">
        <v>3645</v>
      </c>
      <c r="K37" s="13"/>
      <c r="L37" s="13"/>
      <c r="M37" s="24"/>
      <c r="N37" s="13" t="s">
        <v>3646</v>
      </c>
      <c r="O37" s="13"/>
      <c r="P37" s="13"/>
      <c r="Q37" s="426"/>
      <c r="R37" s="427"/>
      <c r="S37" s="427"/>
      <c r="T37" s="427"/>
      <c r="U37" s="427"/>
      <c r="V37" s="427"/>
      <c r="W37" s="427"/>
      <c r="X37" s="427"/>
      <c r="Y37" s="427"/>
      <c r="Z37" s="427"/>
      <c r="AA37" s="427"/>
      <c r="AB37" s="427"/>
      <c r="AC37" s="427"/>
      <c r="AD37" s="427"/>
      <c r="AE37" s="427"/>
      <c r="AF37" s="427"/>
      <c r="AG37" s="427"/>
      <c r="AH37" s="427"/>
      <c r="AI37" s="428"/>
    </row>
    <row r="38" spans="1:35" ht="18.75" customHeight="1">
      <c r="A38" s="510"/>
      <c r="B38" s="405"/>
      <c r="C38" s="405"/>
      <c r="D38" s="360"/>
      <c r="E38" s="375" t="s">
        <v>3714</v>
      </c>
      <c r="F38" s="458"/>
      <c r="G38" s="448"/>
      <c r="H38" s="448"/>
      <c r="I38" s="458" t="s">
        <v>9313</v>
      </c>
      <c r="J38" s="458"/>
      <c r="K38" s="448"/>
      <c r="L38" s="448"/>
      <c r="M38" s="458" t="s">
        <v>3649</v>
      </c>
      <c r="N38" s="458"/>
      <c r="O38" s="448"/>
      <c r="P38" s="448"/>
      <c r="Q38" s="389" t="s">
        <v>3650</v>
      </c>
      <c r="R38" s="438"/>
      <c r="S38" s="439"/>
      <c r="T38" s="425"/>
      <c r="U38" s="425"/>
      <c r="V38" s="425"/>
      <c r="W38" s="13"/>
      <c r="X38" s="13"/>
      <c r="Y38" s="13"/>
      <c r="Z38" s="13"/>
      <c r="AA38" s="12"/>
      <c r="AB38" s="438" t="s">
        <v>3651</v>
      </c>
      <c r="AC38" s="439"/>
      <c r="AD38" s="116"/>
      <c r="AE38" s="22" t="s">
        <v>3652</v>
      </c>
      <c r="AF38" s="24"/>
      <c r="AG38" s="22" t="s">
        <v>3653</v>
      </c>
      <c r="AH38" s="24"/>
      <c r="AI38" s="73" t="s">
        <v>9317</v>
      </c>
    </row>
    <row r="39" spans="1:35" ht="18.75" customHeight="1">
      <c r="A39" s="510"/>
      <c r="B39" s="405"/>
      <c r="C39" s="405"/>
      <c r="D39" s="360"/>
      <c r="E39" s="439" t="s">
        <v>3715</v>
      </c>
      <c r="F39" s="383"/>
      <c r="G39" s="346"/>
      <c r="H39" s="346"/>
      <c r="I39" s="383" t="s">
        <v>9335</v>
      </c>
      <c r="J39" s="383"/>
      <c r="K39" s="346"/>
      <c r="L39" s="346"/>
      <c r="M39" s="383" t="s">
        <v>3656</v>
      </c>
      <c r="N39" s="383"/>
      <c r="O39" s="346"/>
      <c r="P39" s="346"/>
      <c r="Q39" s="349" t="s">
        <v>9315</v>
      </c>
      <c r="R39" s="350"/>
      <c r="S39" s="375"/>
      <c r="T39" s="425"/>
      <c r="U39" s="425"/>
      <c r="V39" s="13" t="s">
        <v>3657</v>
      </c>
      <c r="W39" s="425"/>
      <c r="X39" s="425"/>
      <c r="Y39" s="13"/>
      <c r="Z39" s="13"/>
      <c r="AA39" s="14"/>
      <c r="AB39" s="350" t="s">
        <v>3658</v>
      </c>
      <c r="AC39" s="375"/>
      <c r="AD39" s="116"/>
      <c r="AE39" s="22" t="s">
        <v>3659</v>
      </c>
      <c r="AF39" s="24"/>
      <c r="AG39" s="22" t="s">
        <v>3660</v>
      </c>
      <c r="AH39" s="24"/>
      <c r="AI39" s="61" t="s">
        <v>9317</v>
      </c>
    </row>
    <row r="40" spans="1:35" ht="18.75" customHeight="1">
      <c r="A40" s="510" t="s">
        <v>9493</v>
      </c>
      <c r="B40" s="405"/>
      <c r="C40" s="405"/>
      <c r="D40" s="360"/>
      <c r="E40" s="439" t="s">
        <v>9312</v>
      </c>
      <c r="F40" s="383"/>
      <c r="G40" s="346"/>
      <c r="H40" s="346"/>
      <c r="I40" s="383" t="s">
        <v>9337</v>
      </c>
      <c r="J40" s="383"/>
      <c r="K40" s="346"/>
      <c r="L40" s="346"/>
      <c r="M40" s="383" t="s">
        <v>9314</v>
      </c>
      <c r="N40" s="383"/>
      <c r="O40" s="346"/>
      <c r="P40" s="346"/>
      <c r="Q40" s="440"/>
      <c r="R40" s="441"/>
      <c r="S40" s="442"/>
      <c r="T40" s="425"/>
      <c r="U40" s="425"/>
      <c r="V40" s="425"/>
      <c r="W40" s="13"/>
      <c r="X40" s="13"/>
      <c r="Y40" s="13"/>
      <c r="Z40" s="13"/>
      <c r="AA40" s="14"/>
      <c r="AB40" s="350" t="s">
        <v>3662</v>
      </c>
      <c r="AC40" s="375"/>
      <c r="AD40" s="116"/>
      <c r="AE40" s="22" t="s">
        <v>3659</v>
      </c>
      <c r="AF40" s="24"/>
      <c r="AG40" s="22" t="s">
        <v>3660</v>
      </c>
      <c r="AH40" s="24"/>
      <c r="AI40" s="61" t="s">
        <v>9317</v>
      </c>
    </row>
    <row r="41" spans="1:35" ht="18.75" customHeight="1" thickBot="1">
      <c r="A41" s="507"/>
      <c r="B41" s="508"/>
      <c r="C41" s="508"/>
      <c r="D41" s="509"/>
      <c r="E41" s="459" t="s">
        <v>3716</v>
      </c>
      <c r="F41" s="382"/>
      <c r="G41" s="344"/>
      <c r="H41" s="344"/>
      <c r="I41" s="382" t="s">
        <v>9316</v>
      </c>
      <c r="J41" s="382"/>
      <c r="K41" s="344"/>
      <c r="L41" s="344"/>
      <c r="M41" s="382" t="s">
        <v>3664</v>
      </c>
      <c r="N41" s="382"/>
      <c r="O41" s="344"/>
      <c r="P41" s="344"/>
      <c r="Q41" s="117"/>
      <c r="R41" s="407" t="s">
        <v>9224</v>
      </c>
      <c r="S41" s="407"/>
      <c r="T41" s="407"/>
      <c r="U41" s="407"/>
      <c r="V41" s="407"/>
      <c r="W41" s="407"/>
      <c r="X41" s="35"/>
      <c r="Y41" s="35"/>
      <c r="Z41" s="35"/>
      <c r="AA41" s="38"/>
      <c r="AB41" s="407" t="s">
        <v>3665</v>
      </c>
      <c r="AC41" s="443"/>
      <c r="AD41" s="117"/>
      <c r="AE41" s="76" t="s">
        <v>3659</v>
      </c>
      <c r="AF41" s="63"/>
      <c r="AG41" s="76" t="s">
        <v>3660</v>
      </c>
      <c r="AH41" s="63"/>
      <c r="AI41" s="81" t="s">
        <v>9317</v>
      </c>
    </row>
    <row r="42" spans="1:35" ht="18.75" customHeight="1">
      <c r="A42" s="449" t="s">
        <v>3668</v>
      </c>
      <c r="B42" s="315"/>
      <c r="C42" s="315"/>
      <c r="D42" s="364"/>
      <c r="E42" s="431"/>
      <c r="F42" s="432"/>
      <c r="G42" s="432"/>
      <c r="H42" s="432"/>
      <c r="I42" s="432"/>
      <c r="J42" s="432"/>
      <c r="K42" s="432"/>
      <c r="L42" s="432"/>
      <c r="M42" s="432"/>
      <c r="N42" s="432"/>
      <c r="O42" s="432"/>
      <c r="P42" s="432"/>
      <c r="Q42" s="432"/>
      <c r="R42" s="432"/>
      <c r="S42" s="432"/>
      <c r="T42" s="432"/>
      <c r="U42" s="432"/>
      <c r="V42" s="432"/>
      <c r="W42" s="432"/>
      <c r="X42" s="432"/>
      <c r="Y42" s="432"/>
      <c r="Z42" s="432"/>
      <c r="AA42" s="432"/>
      <c r="AB42" s="433"/>
      <c r="AC42" s="364" t="s">
        <v>3669</v>
      </c>
      <c r="AD42" s="351"/>
      <c r="AE42" s="351"/>
      <c r="AF42" s="351"/>
      <c r="AG42" s="351"/>
      <c r="AH42" s="351"/>
      <c r="AI42" s="453"/>
    </row>
    <row r="43" spans="1:35" ht="18.75" customHeight="1">
      <c r="A43" s="423"/>
      <c r="B43" s="310"/>
      <c r="C43" s="310"/>
      <c r="D43" s="450"/>
      <c r="E43" s="434"/>
      <c r="F43" s="432"/>
      <c r="G43" s="432"/>
      <c r="H43" s="432"/>
      <c r="I43" s="432"/>
      <c r="J43" s="432"/>
      <c r="K43" s="432"/>
      <c r="L43" s="432"/>
      <c r="M43" s="432"/>
      <c r="N43" s="432"/>
      <c r="O43" s="432"/>
      <c r="P43" s="432"/>
      <c r="Q43" s="432"/>
      <c r="R43" s="432"/>
      <c r="S43" s="432"/>
      <c r="T43" s="432"/>
      <c r="U43" s="432"/>
      <c r="V43" s="432"/>
      <c r="W43" s="432"/>
      <c r="X43" s="432"/>
      <c r="Y43" s="432"/>
      <c r="Z43" s="432"/>
      <c r="AA43" s="432"/>
      <c r="AB43" s="433"/>
      <c r="AC43" s="17"/>
      <c r="AD43" s="454"/>
      <c r="AE43" s="444" t="s">
        <v>9284</v>
      </c>
      <c r="AF43" s="15"/>
      <c r="AG43" s="456"/>
      <c r="AH43" s="444" t="s">
        <v>9285</v>
      </c>
      <c r="AI43" s="445"/>
    </row>
    <row r="44" spans="1:35" ht="18.75" customHeight="1" thickBot="1">
      <c r="A44" s="451"/>
      <c r="B44" s="342"/>
      <c r="C44" s="342"/>
      <c r="D44" s="452"/>
      <c r="E44" s="435"/>
      <c r="F44" s="436"/>
      <c r="G44" s="436"/>
      <c r="H44" s="436"/>
      <c r="I44" s="436"/>
      <c r="J44" s="436"/>
      <c r="K44" s="436"/>
      <c r="L44" s="436"/>
      <c r="M44" s="436"/>
      <c r="N44" s="436"/>
      <c r="O44" s="436"/>
      <c r="P44" s="436"/>
      <c r="Q44" s="436"/>
      <c r="R44" s="436"/>
      <c r="S44" s="436"/>
      <c r="T44" s="436"/>
      <c r="U44" s="436"/>
      <c r="V44" s="436"/>
      <c r="W44" s="436"/>
      <c r="X44" s="436"/>
      <c r="Y44" s="436"/>
      <c r="Z44" s="436"/>
      <c r="AA44" s="436"/>
      <c r="AB44" s="437"/>
      <c r="AC44" s="74"/>
      <c r="AD44" s="455"/>
      <c r="AE44" s="446"/>
      <c r="AF44" s="35"/>
      <c r="AG44" s="457"/>
      <c r="AH44" s="446"/>
      <c r="AI44" s="447"/>
    </row>
  </sheetData>
  <sheetProtection algorithmName="SHA-512" hashValue="mPKnD5e6RbVIGCvswfccFQ2JCFDi60BQYe3q7J1Kn3U26BkWML0tMENl/oGQK9PtwnTTIp4vvDWkeOm3tMQ92w==" saltValue="4XeWb2VE0DZ5d+chvm4mQA==" spinCount="100000" sheet="1" objects="1" scenarios="1" selectLockedCells="1"/>
  <customSheetViews>
    <customSheetView guid="{BD673287-A10F-4068-ABD9-63827D97DB26}" showGridLines="0">
      <selection activeCell="E34" sqref="E34"/>
      <pageMargins left="0.23622047244094491" right="0.23622047244094491" top="0.31496062992125984" bottom="0.43307086614173229" header="0.31496062992125984" footer="0.19685039370078741"/>
      <printOptions horizontalCentered="1"/>
      <pageSetup paperSize="9" orientation="portrait" horizontalDpi="300" verticalDpi="300" r:id="rId1"/>
      <headerFooter alignWithMargins="0">
        <oddFooter>&amp;C京都府脳卒中地域連携パス</oddFooter>
      </headerFooter>
    </customSheetView>
    <customSheetView guid="{FF958D2F-9903-489A-8E2E-7F86E054E683}" showGridLines="0" topLeftCell="A28">
      <selection activeCell="A41" sqref="A41:D41"/>
      <pageMargins left="0.23622047244094491" right="0.23622047244094491" top="0.31496062992125984" bottom="0.43307086614173229" header="0.31496062992125984" footer="0.19685039370078741"/>
      <printOptions horizontalCentered="1"/>
      <pageSetup paperSize="9" orientation="portrait" horizontalDpi="300" verticalDpi="300" r:id="rId2"/>
      <headerFooter alignWithMargins="0">
        <oddFooter>&amp;C京都府脳卒中地域連携パス</oddFooter>
      </headerFooter>
    </customSheetView>
    <customSheetView guid="{D639767C-AAF5-43B7-B827-8C53261E766A}" showGridLines="0">
      <selection activeCell="E2" sqref="E2:L2"/>
      <pageMargins left="0.23622047244094491" right="0.23622047244094491" top="0.31496062992125984" bottom="0.43307086614173229" header="0.31496062992125984" footer="0.19685039370078741"/>
      <printOptions horizontalCentered="1"/>
      <pageSetup paperSize="9" orientation="portrait" horizontalDpi="300" verticalDpi="300" r:id="rId3"/>
      <headerFooter alignWithMargins="0">
        <oddFooter>&amp;C京都府脳卒中地域連携パス</oddFooter>
      </headerFooter>
    </customSheetView>
    <customSheetView guid="{88F1D327-FFB5-4F25-B49B-DDD0F9774A98}" showGridLines="0" topLeftCell="A16">
      <selection activeCell="E2" sqref="E2:L2"/>
      <pageMargins left="0.23622047244094491" right="0.23622047244094491" top="0.31496062992125984" bottom="0.43307086614173229" header="0.31496062992125984" footer="0.19685039370078741"/>
      <printOptions horizontalCentered="1"/>
      <pageSetup paperSize="9" orientation="portrait" horizontalDpi="300" verticalDpi="300" r:id="rId4"/>
      <headerFooter alignWithMargins="0">
        <oddFooter>&amp;C京都府脳卒中地域連携パス</oddFooter>
      </headerFooter>
    </customSheetView>
    <customSheetView guid="{974C7168-E865-490F-B85C-3CD4E07AE638}" showGridLines="0" topLeftCell="A16">
      <selection activeCell="E2" sqref="E2:L2"/>
      <pageMargins left="0.23622047244094491" right="0.23622047244094491" top="0.31496062992125984" bottom="0.43307086614173229" header="0.31496062992125984" footer="0.19685039370078741"/>
      <printOptions horizontalCentered="1"/>
      <pageSetup paperSize="9" orientation="portrait" horizontalDpi="300" verticalDpi="300" r:id="rId5"/>
      <headerFooter alignWithMargins="0">
        <oddFooter>&amp;C京都府脳卒中地域連携パス</oddFooter>
      </headerFooter>
    </customSheetView>
    <customSheetView guid="{72EBFE53-015F-4AF5-85E5-6EE368152204}" showGridLines="0">
      <selection activeCell="E2" sqref="E2:L2"/>
      <pageMargins left="0.23622047244094491" right="0.23622047244094491" top="0.31496062992125984" bottom="0.43307086614173229" header="0.31496062992125984" footer="0.19685039370078741"/>
      <printOptions horizontalCentered="1"/>
      <pageSetup paperSize="9" orientation="portrait" horizontalDpi="300" verticalDpi="300" r:id="rId6"/>
      <headerFooter alignWithMargins="0">
        <oddFooter>&amp;C京都府医師会地域連携パス</oddFooter>
      </headerFooter>
    </customSheetView>
    <customSheetView guid="{BFAD5E82-91BD-4865-8828-7A5CD3B0AD02}" showGridLines="0">
      <selection activeCell="Q36" sqref="Q36:AI36"/>
      <pageMargins left="0.23622047244094491" right="0.23622047244094491" top="0.31496062992125984" bottom="0.43307086614173229" header="0.31496062992125984" footer="0.19685039370078741"/>
      <printOptions horizontalCentered="1"/>
      <pageSetup paperSize="9" orientation="portrait" horizontalDpi="300" verticalDpi="300" r:id="rId7"/>
      <headerFooter alignWithMargins="0">
        <oddFooter>&amp;C京都府脳卒中地域連携パス</oddFooter>
      </headerFooter>
    </customSheetView>
    <customSheetView guid="{DA3E2843-7809-455C-A4BC-B15E27031169}" showGridLines="0">
      <selection activeCell="E34" sqref="E34"/>
      <pageMargins left="0.23622047244094491" right="0.23622047244094491" top="0.31496062992125984" bottom="0.43307086614173229" header="0.31496062992125984" footer="0.19685039370078741"/>
      <printOptions horizontalCentered="1"/>
      <pageSetup paperSize="9" orientation="portrait" horizontalDpi="300" verticalDpi="300" r:id="rId8"/>
      <headerFooter alignWithMargins="0">
        <oddFooter>&amp;C京都府脳卒中地域連携パス</oddFooter>
      </headerFooter>
    </customSheetView>
  </customSheetViews>
  <mergeCells count="140">
    <mergeCell ref="A41:D41"/>
    <mergeCell ref="A40:D40"/>
    <mergeCell ref="A36:D39"/>
    <mergeCell ref="A18:D28"/>
    <mergeCell ref="A29:D29"/>
    <mergeCell ref="E40:F40"/>
    <mergeCell ref="A32:D32"/>
    <mergeCell ref="A31:D31"/>
    <mergeCell ref="A30:D30"/>
    <mergeCell ref="E38:F38"/>
    <mergeCell ref="F35:I35"/>
    <mergeCell ref="I38:J38"/>
    <mergeCell ref="A10:D11"/>
    <mergeCell ref="F9:G9"/>
    <mergeCell ref="AB12:AI12"/>
    <mergeCell ref="R9:U9"/>
    <mergeCell ref="Z9:AB9"/>
    <mergeCell ref="A12:D15"/>
    <mergeCell ref="AB13:AI13"/>
    <mergeCell ref="E14:F14"/>
    <mergeCell ref="AA16:AB16"/>
    <mergeCell ref="G15:P15"/>
    <mergeCell ref="Q13:AA13"/>
    <mergeCell ref="Q16:R16"/>
    <mergeCell ref="Q15:AA15"/>
    <mergeCell ref="E15:F15"/>
    <mergeCell ref="AB14:AI14"/>
    <mergeCell ref="AB15:AI15"/>
    <mergeCell ref="E13:F13"/>
    <mergeCell ref="U16:Z16"/>
    <mergeCell ref="AC16:AH16"/>
    <mergeCell ref="E12:P12"/>
    <mergeCell ref="Q12:AA12"/>
    <mergeCell ref="AA1:AI1"/>
    <mergeCell ref="AF3:AG4"/>
    <mergeCell ref="E7:L8"/>
    <mergeCell ref="M7:Y8"/>
    <mergeCell ref="Z2:AA2"/>
    <mergeCell ref="AB2:AI2"/>
    <mergeCell ref="C3:G4"/>
    <mergeCell ref="M2:N2"/>
    <mergeCell ref="Z7:AI8"/>
    <mergeCell ref="A2:D2"/>
    <mergeCell ref="O2:Y2"/>
    <mergeCell ref="E6:L6"/>
    <mergeCell ref="J5:X5"/>
    <mergeCell ref="Y5:AI5"/>
    <mergeCell ref="A3:B4"/>
    <mergeCell ref="Z3:AE4"/>
    <mergeCell ref="A6:D8"/>
    <mergeCell ref="K3:R4"/>
    <mergeCell ref="Z6:AI6"/>
    <mergeCell ref="M6:Y6"/>
    <mergeCell ref="A5:D5"/>
    <mergeCell ref="AH3:AI4"/>
    <mergeCell ref="F5:I5"/>
    <mergeCell ref="E2:L2"/>
    <mergeCell ref="K38:L38"/>
    <mergeCell ref="P35:S35"/>
    <mergeCell ref="I9:J9"/>
    <mergeCell ref="W9:X9"/>
    <mergeCell ref="AD32:AI32"/>
    <mergeCell ref="E32:I32"/>
    <mergeCell ref="Z32:AB32"/>
    <mergeCell ref="Q17:R17"/>
    <mergeCell ref="E18:AI31"/>
    <mergeCell ref="E17:F17"/>
    <mergeCell ref="AA17:AB17"/>
    <mergeCell ref="A42:D44"/>
    <mergeCell ref="AC42:AI42"/>
    <mergeCell ref="AD43:AD44"/>
    <mergeCell ref="AE43:AE44"/>
    <mergeCell ref="AG43:AG44"/>
    <mergeCell ref="K41:L41"/>
    <mergeCell ref="M40:N40"/>
    <mergeCell ref="O40:P40"/>
    <mergeCell ref="A33:D35"/>
    <mergeCell ref="G38:H38"/>
    <mergeCell ref="E37:H37"/>
    <mergeCell ref="E36:H36"/>
    <mergeCell ref="M39:N39"/>
    <mergeCell ref="M38:N38"/>
    <mergeCell ref="I40:J40"/>
    <mergeCell ref="K39:L39"/>
    <mergeCell ref="E41:F41"/>
    <mergeCell ref="G41:H41"/>
    <mergeCell ref="G40:H40"/>
    <mergeCell ref="G39:H39"/>
    <mergeCell ref="E39:F39"/>
    <mergeCell ref="K40:L40"/>
    <mergeCell ref="K33:N33"/>
    <mergeCell ref="K34:M34"/>
    <mergeCell ref="W39:X39"/>
    <mergeCell ref="T39:U39"/>
    <mergeCell ref="Q39:S39"/>
    <mergeCell ref="Q36:AI36"/>
    <mergeCell ref="Q37:AI37"/>
    <mergeCell ref="W35:AC35"/>
    <mergeCell ref="E42:AB44"/>
    <mergeCell ref="R41:W41"/>
    <mergeCell ref="AB38:AC38"/>
    <mergeCell ref="Q40:S40"/>
    <mergeCell ref="O39:P39"/>
    <mergeCell ref="AB41:AC41"/>
    <mergeCell ref="T40:V40"/>
    <mergeCell ref="AB39:AC39"/>
    <mergeCell ref="AB40:AC40"/>
    <mergeCell ref="Q38:S38"/>
    <mergeCell ref="I39:J39"/>
    <mergeCell ref="I41:J41"/>
    <mergeCell ref="AH43:AI44"/>
    <mergeCell ref="M41:N41"/>
    <mergeCell ref="O41:P41"/>
    <mergeCell ref="T38:V38"/>
    <mergeCell ref="O38:P38"/>
    <mergeCell ref="K35:M35"/>
    <mergeCell ref="I1:Z1"/>
    <mergeCell ref="A1:H1"/>
    <mergeCell ref="AD9:AI9"/>
    <mergeCell ref="F33:I33"/>
    <mergeCell ref="F34:I34"/>
    <mergeCell ref="AE33:AI35"/>
    <mergeCell ref="S3:T4"/>
    <mergeCell ref="S17:T17"/>
    <mergeCell ref="S16:T16"/>
    <mergeCell ref="G16:P16"/>
    <mergeCell ref="W3:Y4"/>
    <mergeCell ref="H3:J4"/>
    <mergeCell ref="U3:V4"/>
    <mergeCell ref="G14:P14"/>
    <mergeCell ref="Q14:AA14"/>
    <mergeCell ref="G17:P17"/>
    <mergeCell ref="A16:D16"/>
    <mergeCell ref="A17:D17"/>
    <mergeCell ref="R32:S32"/>
    <mergeCell ref="P34:S34"/>
    <mergeCell ref="P33:S33"/>
    <mergeCell ref="A9:D9"/>
    <mergeCell ref="E16:F16"/>
    <mergeCell ref="G13:P13"/>
  </mergeCells>
  <phoneticPr fontId="3"/>
  <dataValidations count="10">
    <dataValidation imeMode="halfAlpha" allowBlank="1" showInputMessage="1" showErrorMessage="1" sqref="W39:X39 Q13:AA15 G16 Z7 E2:L2 K38:L41 O38:P41 T39:U39 T38:V38 Q40:V40 G38:H41 A41:D41"/>
    <dataValidation imeMode="hiragana" allowBlank="1" showInputMessage="1" showErrorMessage="1" sqref="E42:AB44 AB2:AI2 W35:AC35 Q36:AI37 AD32:AI32 E18:AI31"/>
    <dataValidation type="list" allowBlank="1" showInputMessage="1" showErrorMessage="1" sqref="AD17 V17">
      <formula1>"1,2,3,4"</formula1>
    </dataValidation>
    <dataValidation type="list" allowBlank="1" showInputMessage="1" showErrorMessage="1" sqref="AH17 Z17">
      <formula1>"1,2,3,4,5,6"</formula1>
    </dataValidation>
    <dataValidation type="list" allowBlank="1" showInputMessage="1" showErrorMessage="1" sqref="G17">
      <formula1>"0,1,2,3,4,5,6"</formula1>
    </dataValidation>
    <dataValidation type="list" allowBlank="1" showInputMessage="1" showErrorMessage="1" sqref="AC16:AH16">
      <formula1>"0,Ⅰ-1,Ⅰ-2,Ⅰ-3,Ⅱ-10,Ⅱ-20,Ⅱ-30,Ⅲ-100,Ⅲ-200,Ⅲ-300"</formula1>
    </dataValidation>
    <dataValidation type="list" allowBlank="1" showInputMessage="1" showErrorMessage="1" sqref="X17 AF17">
      <formula1>"1,2,3,4,5,T"</formula1>
    </dataValidation>
    <dataValidation type="list" imeMode="halfAlpha" allowBlank="1" showInputMessage="1" showErrorMessage="1" sqref="U16:Z16">
      <formula1>"0,Ⅰ-1,Ⅰ-2,Ⅰ-3,Ⅱ-10,Ⅱ-20,Ⅱ-30,Ⅲ-100,Ⅲ-200,Ⅲ-300"</formula1>
    </dataValidation>
    <dataValidation type="list" allowBlank="1" showInputMessage="1" showErrorMessage="1" sqref="AB13 AB15 AB14:AI14">
      <formula1>INDIRECT(CONCATENATE(診断名,"合併症"))</formula1>
    </dataValidation>
    <dataValidation type="list" allowBlank="1" showInputMessage="1" showErrorMessage="1" sqref="G13:G15">
      <formula1>治療</formula1>
    </dataValidation>
  </dataValidations>
  <printOptions horizontalCentered="1"/>
  <pageMargins left="0.23622047244094491" right="0.23622047244094491" top="0.31496062992125984" bottom="0.43307086614173229" header="0.31496062992125984" footer="0.19685039370078741"/>
  <pageSetup paperSize="9" orientation="portrait" horizontalDpi="300" verticalDpi="300" r:id="rId9"/>
  <headerFooter alignWithMargins="0">
    <oddFooter>&amp;C京都府脳卒中地域連携パス</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1284" r:id="rId12" name="Option Button 260">
              <controlPr defaultSize="0" autoFill="0" autoLine="0" autoPict="0">
                <anchor moveWithCells="1">
                  <from>
                    <xdr:col>3</xdr:col>
                    <xdr:colOff>200025</xdr:colOff>
                    <xdr:row>8</xdr:row>
                    <xdr:rowOff>28575</xdr:rowOff>
                  </from>
                  <to>
                    <xdr:col>6</xdr:col>
                    <xdr:colOff>28575</xdr:colOff>
                    <xdr:row>9</xdr:row>
                    <xdr:rowOff>0</xdr:rowOff>
                  </to>
                </anchor>
              </controlPr>
            </control>
          </mc:Choice>
        </mc:AlternateContent>
        <mc:AlternateContent xmlns:mc="http://schemas.openxmlformats.org/markup-compatibility/2006">
          <mc:Choice Requires="x14">
            <control shapeId="1285" r:id="rId13" name="Option Button 261">
              <controlPr defaultSize="0" autoFill="0" autoLine="0" autoPict="0">
                <anchor moveWithCells="1">
                  <from>
                    <xdr:col>6</xdr:col>
                    <xdr:colOff>200025</xdr:colOff>
                    <xdr:row>8</xdr:row>
                    <xdr:rowOff>28575</xdr:rowOff>
                  </from>
                  <to>
                    <xdr:col>9</xdr:col>
                    <xdr:colOff>28575</xdr:colOff>
                    <xdr:row>9</xdr:row>
                    <xdr:rowOff>0</xdr:rowOff>
                  </to>
                </anchor>
              </controlPr>
            </control>
          </mc:Choice>
        </mc:AlternateContent>
        <mc:AlternateContent xmlns:mc="http://schemas.openxmlformats.org/markup-compatibility/2006">
          <mc:Choice Requires="x14">
            <control shapeId="1286" r:id="rId14" name="Option Button 262">
              <controlPr defaultSize="0" autoFill="0" autoLine="0" autoPict="0">
                <anchor moveWithCells="1">
                  <from>
                    <xdr:col>9</xdr:col>
                    <xdr:colOff>200025</xdr:colOff>
                    <xdr:row>8</xdr:row>
                    <xdr:rowOff>19050</xdr:rowOff>
                  </from>
                  <to>
                    <xdr:col>12</xdr:col>
                    <xdr:colOff>190500</xdr:colOff>
                    <xdr:row>9</xdr:row>
                    <xdr:rowOff>9525</xdr:rowOff>
                  </to>
                </anchor>
              </controlPr>
            </control>
          </mc:Choice>
        </mc:AlternateContent>
        <mc:AlternateContent xmlns:mc="http://schemas.openxmlformats.org/markup-compatibility/2006">
          <mc:Choice Requires="x14">
            <control shapeId="1287" r:id="rId15" name="Option Button 263">
              <controlPr defaultSize="0" autoFill="0" autoLine="0" autoPict="0">
                <anchor moveWithCells="1">
                  <from>
                    <xdr:col>12</xdr:col>
                    <xdr:colOff>200025</xdr:colOff>
                    <xdr:row>8</xdr:row>
                    <xdr:rowOff>28575</xdr:rowOff>
                  </from>
                  <to>
                    <xdr:col>15</xdr:col>
                    <xdr:colOff>190500</xdr:colOff>
                    <xdr:row>9</xdr:row>
                    <xdr:rowOff>9525</xdr:rowOff>
                  </to>
                </anchor>
              </controlPr>
            </control>
          </mc:Choice>
        </mc:AlternateContent>
        <mc:AlternateContent xmlns:mc="http://schemas.openxmlformats.org/markup-compatibility/2006">
          <mc:Choice Requires="x14">
            <control shapeId="1288" r:id="rId16" name="左右">
              <controlPr defaultSize="0" autoFill="0" autoPict="0">
                <anchor moveWithCells="1">
                  <from>
                    <xdr:col>3</xdr:col>
                    <xdr:colOff>152400</xdr:colOff>
                    <xdr:row>7</xdr:row>
                    <xdr:rowOff>200025</xdr:rowOff>
                  </from>
                  <to>
                    <xdr:col>16</xdr:col>
                    <xdr:colOff>161925</xdr:colOff>
                    <xdr:row>9</xdr:row>
                    <xdr:rowOff>38100</xdr:rowOff>
                  </to>
                </anchor>
              </controlPr>
            </control>
          </mc:Choice>
        </mc:AlternateContent>
        <mc:AlternateContent xmlns:mc="http://schemas.openxmlformats.org/markup-compatibility/2006">
          <mc:Choice Requires="x14">
            <control shapeId="1289" r:id="rId17" name="Option Button 265">
              <controlPr defaultSize="0" autoFill="0" autoLine="0" autoPict="0">
                <anchor moveWithCells="1">
                  <from>
                    <xdr:col>20</xdr:col>
                    <xdr:colOff>200025</xdr:colOff>
                    <xdr:row>8</xdr:row>
                    <xdr:rowOff>19050</xdr:rowOff>
                  </from>
                  <to>
                    <xdr:col>23</xdr:col>
                    <xdr:colOff>171450</xdr:colOff>
                    <xdr:row>9</xdr:row>
                    <xdr:rowOff>9525</xdr:rowOff>
                  </to>
                </anchor>
              </controlPr>
            </control>
          </mc:Choice>
        </mc:AlternateContent>
        <mc:AlternateContent xmlns:mc="http://schemas.openxmlformats.org/markup-compatibility/2006">
          <mc:Choice Requires="x14">
            <control shapeId="1290" r:id="rId18" name="Option Button 266">
              <controlPr defaultSize="0" autoFill="0" autoLine="0" autoPict="0">
                <anchor moveWithCells="1">
                  <from>
                    <xdr:col>23</xdr:col>
                    <xdr:colOff>200025</xdr:colOff>
                    <xdr:row>8</xdr:row>
                    <xdr:rowOff>19050</xdr:rowOff>
                  </from>
                  <to>
                    <xdr:col>26</xdr:col>
                    <xdr:colOff>171450</xdr:colOff>
                    <xdr:row>9</xdr:row>
                    <xdr:rowOff>9525</xdr:rowOff>
                  </to>
                </anchor>
              </controlPr>
            </control>
          </mc:Choice>
        </mc:AlternateContent>
        <mc:AlternateContent xmlns:mc="http://schemas.openxmlformats.org/markup-compatibility/2006">
          <mc:Choice Requires="x14">
            <control shapeId="1291" r:id="rId19" name="Option Button 267">
              <controlPr defaultSize="0" autoFill="0" autoLine="0" autoPict="0">
                <anchor moveWithCells="1">
                  <from>
                    <xdr:col>27</xdr:col>
                    <xdr:colOff>200025</xdr:colOff>
                    <xdr:row>8</xdr:row>
                    <xdr:rowOff>19050</xdr:rowOff>
                  </from>
                  <to>
                    <xdr:col>30</xdr:col>
                    <xdr:colOff>171450</xdr:colOff>
                    <xdr:row>9</xdr:row>
                    <xdr:rowOff>9525</xdr:rowOff>
                  </to>
                </anchor>
              </controlPr>
            </control>
          </mc:Choice>
        </mc:AlternateContent>
        <mc:AlternateContent xmlns:mc="http://schemas.openxmlformats.org/markup-compatibility/2006">
          <mc:Choice Requires="x14">
            <control shapeId="1292" r:id="rId20" name="大脳につき">
              <controlPr defaultSize="0" autoFill="0" autoPict="0">
                <anchor moveWithCells="1">
                  <from>
                    <xdr:col>20</xdr:col>
                    <xdr:colOff>180975</xdr:colOff>
                    <xdr:row>7</xdr:row>
                    <xdr:rowOff>219075</xdr:rowOff>
                  </from>
                  <to>
                    <xdr:col>34</xdr:col>
                    <xdr:colOff>171450</xdr:colOff>
                    <xdr:row>9</xdr:row>
                    <xdr:rowOff>19050</xdr:rowOff>
                  </to>
                </anchor>
              </controlPr>
            </control>
          </mc:Choice>
        </mc:AlternateContent>
        <mc:AlternateContent xmlns:mc="http://schemas.openxmlformats.org/markup-compatibility/2006">
          <mc:Choice Requires="x14">
            <control shapeId="1293" r:id="rId21" name="Check Box 269">
              <controlPr defaultSize="0" autoFill="0" autoLine="0" autoPict="0">
                <anchor moveWithCells="1">
                  <from>
                    <xdr:col>3</xdr:col>
                    <xdr:colOff>200025</xdr:colOff>
                    <xdr:row>9</xdr:row>
                    <xdr:rowOff>9525</xdr:rowOff>
                  </from>
                  <to>
                    <xdr:col>8</xdr:col>
                    <xdr:colOff>47625</xdr:colOff>
                    <xdr:row>9</xdr:row>
                    <xdr:rowOff>228600</xdr:rowOff>
                  </to>
                </anchor>
              </controlPr>
            </control>
          </mc:Choice>
        </mc:AlternateContent>
        <mc:AlternateContent xmlns:mc="http://schemas.openxmlformats.org/markup-compatibility/2006">
          <mc:Choice Requires="x14">
            <control shapeId="1294" r:id="rId22" name="Check Box 270">
              <controlPr defaultSize="0" autoFill="0" autoLine="0" autoPict="0">
                <anchor moveWithCells="1">
                  <from>
                    <xdr:col>9</xdr:col>
                    <xdr:colOff>0</xdr:colOff>
                    <xdr:row>9</xdr:row>
                    <xdr:rowOff>9525</xdr:rowOff>
                  </from>
                  <to>
                    <xdr:col>13</xdr:col>
                    <xdr:colOff>133350</xdr:colOff>
                    <xdr:row>9</xdr:row>
                    <xdr:rowOff>219075</xdr:rowOff>
                  </to>
                </anchor>
              </controlPr>
            </control>
          </mc:Choice>
        </mc:AlternateContent>
        <mc:AlternateContent xmlns:mc="http://schemas.openxmlformats.org/markup-compatibility/2006">
          <mc:Choice Requires="x14">
            <control shapeId="1295" r:id="rId23" name="Check Box 271">
              <controlPr defaultSize="0" autoFill="0" autoLine="0" autoPict="0">
                <anchor moveWithCells="1">
                  <from>
                    <xdr:col>14</xdr:col>
                    <xdr:colOff>0</xdr:colOff>
                    <xdr:row>9</xdr:row>
                    <xdr:rowOff>9525</xdr:rowOff>
                  </from>
                  <to>
                    <xdr:col>18</xdr:col>
                    <xdr:colOff>133350</xdr:colOff>
                    <xdr:row>9</xdr:row>
                    <xdr:rowOff>219075</xdr:rowOff>
                  </to>
                </anchor>
              </controlPr>
            </control>
          </mc:Choice>
        </mc:AlternateContent>
        <mc:AlternateContent xmlns:mc="http://schemas.openxmlformats.org/markup-compatibility/2006">
          <mc:Choice Requires="x14">
            <control shapeId="1296" r:id="rId24" name="Check Box 272">
              <controlPr defaultSize="0" autoFill="0" autoLine="0" autoPict="0">
                <anchor moveWithCells="1">
                  <from>
                    <xdr:col>19</xdr:col>
                    <xdr:colOff>0</xdr:colOff>
                    <xdr:row>9</xdr:row>
                    <xdr:rowOff>0</xdr:rowOff>
                  </from>
                  <to>
                    <xdr:col>23</xdr:col>
                    <xdr:colOff>171450</xdr:colOff>
                    <xdr:row>9</xdr:row>
                    <xdr:rowOff>228600</xdr:rowOff>
                  </to>
                </anchor>
              </controlPr>
            </control>
          </mc:Choice>
        </mc:AlternateContent>
        <mc:AlternateContent xmlns:mc="http://schemas.openxmlformats.org/markup-compatibility/2006">
          <mc:Choice Requires="x14">
            <control shapeId="1297" r:id="rId25" name="Check Box 273">
              <controlPr defaultSize="0" autoFill="0" autoLine="0" autoPict="0">
                <anchor moveWithCells="1">
                  <from>
                    <xdr:col>24</xdr:col>
                    <xdr:colOff>0</xdr:colOff>
                    <xdr:row>9</xdr:row>
                    <xdr:rowOff>0</xdr:rowOff>
                  </from>
                  <to>
                    <xdr:col>29</xdr:col>
                    <xdr:colOff>76200</xdr:colOff>
                    <xdr:row>9</xdr:row>
                    <xdr:rowOff>228600</xdr:rowOff>
                  </to>
                </anchor>
              </controlPr>
            </control>
          </mc:Choice>
        </mc:AlternateContent>
        <mc:AlternateContent xmlns:mc="http://schemas.openxmlformats.org/markup-compatibility/2006">
          <mc:Choice Requires="x14">
            <control shapeId="1298" r:id="rId26" name="Check Box 274">
              <controlPr defaultSize="0" autoFill="0" autoLine="0" autoPict="0">
                <anchor moveWithCells="1">
                  <from>
                    <xdr:col>29</xdr:col>
                    <xdr:colOff>200025</xdr:colOff>
                    <xdr:row>9</xdr:row>
                    <xdr:rowOff>0</xdr:rowOff>
                  </from>
                  <to>
                    <xdr:col>34</xdr:col>
                    <xdr:colOff>161925</xdr:colOff>
                    <xdr:row>9</xdr:row>
                    <xdr:rowOff>228600</xdr:rowOff>
                  </to>
                </anchor>
              </controlPr>
            </control>
          </mc:Choice>
        </mc:AlternateContent>
        <mc:AlternateContent xmlns:mc="http://schemas.openxmlformats.org/markup-compatibility/2006">
          <mc:Choice Requires="x14">
            <control shapeId="1299" r:id="rId27" name="Check Box 275">
              <controlPr defaultSize="0" autoFill="0" autoLine="0" autoPict="0">
                <anchor moveWithCells="1">
                  <from>
                    <xdr:col>3</xdr:col>
                    <xdr:colOff>200025</xdr:colOff>
                    <xdr:row>10</xdr:row>
                    <xdr:rowOff>19050</xdr:rowOff>
                  </from>
                  <to>
                    <xdr:col>7</xdr:col>
                    <xdr:colOff>123825</xdr:colOff>
                    <xdr:row>10</xdr:row>
                    <xdr:rowOff>228600</xdr:rowOff>
                  </to>
                </anchor>
              </controlPr>
            </control>
          </mc:Choice>
        </mc:AlternateContent>
        <mc:AlternateContent xmlns:mc="http://schemas.openxmlformats.org/markup-compatibility/2006">
          <mc:Choice Requires="x14">
            <control shapeId="1300" r:id="rId28" name="Check Box 276">
              <controlPr defaultSize="0" autoFill="0" autoLine="0" autoPict="0">
                <anchor moveWithCells="1">
                  <from>
                    <xdr:col>7</xdr:col>
                    <xdr:colOff>200025</xdr:colOff>
                    <xdr:row>10</xdr:row>
                    <xdr:rowOff>19050</xdr:rowOff>
                  </from>
                  <to>
                    <xdr:col>11</xdr:col>
                    <xdr:colOff>123825</xdr:colOff>
                    <xdr:row>10</xdr:row>
                    <xdr:rowOff>228600</xdr:rowOff>
                  </to>
                </anchor>
              </controlPr>
            </control>
          </mc:Choice>
        </mc:AlternateContent>
        <mc:AlternateContent xmlns:mc="http://schemas.openxmlformats.org/markup-compatibility/2006">
          <mc:Choice Requires="x14">
            <control shapeId="1301" r:id="rId29" name="Check Box 277">
              <controlPr defaultSize="0" autoFill="0" autoLine="0" autoPict="0">
                <anchor moveWithCells="1">
                  <from>
                    <xdr:col>11</xdr:col>
                    <xdr:colOff>200025</xdr:colOff>
                    <xdr:row>10</xdr:row>
                    <xdr:rowOff>19050</xdr:rowOff>
                  </from>
                  <to>
                    <xdr:col>15</xdr:col>
                    <xdr:colOff>123825</xdr:colOff>
                    <xdr:row>10</xdr:row>
                    <xdr:rowOff>228600</xdr:rowOff>
                  </to>
                </anchor>
              </controlPr>
            </control>
          </mc:Choice>
        </mc:AlternateContent>
        <mc:AlternateContent xmlns:mc="http://schemas.openxmlformats.org/markup-compatibility/2006">
          <mc:Choice Requires="x14">
            <control shapeId="1302" r:id="rId30" name="Check Box 278">
              <controlPr defaultSize="0" autoFill="0" autoLine="0" autoPict="0">
                <anchor moveWithCells="1">
                  <from>
                    <xdr:col>15</xdr:col>
                    <xdr:colOff>200025</xdr:colOff>
                    <xdr:row>10</xdr:row>
                    <xdr:rowOff>19050</xdr:rowOff>
                  </from>
                  <to>
                    <xdr:col>18</xdr:col>
                    <xdr:colOff>200025</xdr:colOff>
                    <xdr:row>10</xdr:row>
                    <xdr:rowOff>228600</xdr:rowOff>
                  </to>
                </anchor>
              </controlPr>
            </control>
          </mc:Choice>
        </mc:AlternateContent>
        <mc:AlternateContent xmlns:mc="http://schemas.openxmlformats.org/markup-compatibility/2006">
          <mc:Choice Requires="x14">
            <control shapeId="1303" r:id="rId31" name="Check Box 279">
              <controlPr defaultSize="0" autoFill="0" autoLine="0" autoPict="0">
                <anchor moveWithCells="1">
                  <from>
                    <xdr:col>19</xdr:col>
                    <xdr:colOff>190500</xdr:colOff>
                    <xdr:row>10</xdr:row>
                    <xdr:rowOff>28575</xdr:rowOff>
                  </from>
                  <to>
                    <xdr:col>23</xdr:col>
                    <xdr:colOff>28575</xdr:colOff>
                    <xdr:row>10</xdr:row>
                    <xdr:rowOff>228600</xdr:rowOff>
                  </to>
                </anchor>
              </controlPr>
            </control>
          </mc:Choice>
        </mc:AlternateContent>
        <mc:AlternateContent xmlns:mc="http://schemas.openxmlformats.org/markup-compatibility/2006">
          <mc:Choice Requires="x14">
            <control shapeId="1304" r:id="rId32" name="Check Box 280">
              <controlPr defaultSize="0" autoFill="0" autoLine="0" autoPict="0">
                <anchor moveWithCells="1">
                  <from>
                    <xdr:col>23</xdr:col>
                    <xdr:colOff>200025</xdr:colOff>
                    <xdr:row>10</xdr:row>
                    <xdr:rowOff>19050</xdr:rowOff>
                  </from>
                  <to>
                    <xdr:col>26</xdr:col>
                    <xdr:colOff>180975</xdr:colOff>
                    <xdr:row>10</xdr:row>
                    <xdr:rowOff>228600</xdr:rowOff>
                  </to>
                </anchor>
              </controlPr>
            </control>
          </mc:Choice>
        </mc:AlternateContent>
        <mc:AlternateContent xmlns:mc="http://schemas.openxmlformats.org/markup-compatibility/2006">
          <mc:Choice Requires="x14">
            <control shapeId="1305" r:id="rId33" name="Check Box 281">
              <controlPr defaultSize="0" autoFill="0" autoLine="0" autoPict="0">
                <anchor moveWithCells="1">
                  <from>
                    <xdr:col>26</xdr:col>
                    <xdr:colOff>190500</xdr:colOff>
                    <xdr:row>10</xdr:row>
                    <xdr:rowOff>19050</xdr:rowOff>
                  </from>
                  <to>
                    <xdr:col>29</xdr:col>
                    <xdr:colOff>171450</xdr:colOff>
                    <xdr:row>10</xdr:row>
                    <xdr:rowOff>228600</xdr:rowOff>
                  </to>
                </anchor>
              </controlPr>
            </control>
          </mc:Choice>
        </mc:AlternateContent>
        <mc:AlternateContent xmlns:mc="http://schemas.openxmlformats.org/markup-compatibility/2006">
          <mc:Choice Requires="x14">
            <control shapeId="1306" r:id="rId34" name="Check Box 282">
              <controlPr defaultSize="0" autoFill="0" autoLine="0" autoPict="0">
                <anchor moveWithCells="1">
                  <from>
                    <xdr:col>29</xdr:col>
                    <xdr:colOff>200025</xdr:colOff>
                    <xdr:row>10</xdr:row>
                    <xdr:rowOff>28575</xdr:rowOff>
                  </from>
                  <to>
                    <xdr:col>32</xdr:col>
                    <xdr:colOff>19050</xdr:colOff>
                    <xdr:row>10</xdr:row>
                    <xdr:rowOff>228600</xdr:rowOff>
                  </to>
                </anchor>
              </controlPr>
            </control>
          </mc:Choice>
        </mc:AlternateContent>
        <mc:AlternateContent xmlns:mc="http://schemas.openxmlformats.org/markup-compatibility/2006">
          <mc:Choice Requires="x14">
            <control shapeId="1307" r:id="rId35" name="Check Box 283">
              <controlPr defaultSize="0" autoFill="0" autoLine="0" autoPict="0">
                <anchor moveWithCells="1">
                  <from>
                    <xdr:col>31</xdr:col>
                    <xdr:colOff>200025</xdr:colOff>
                    <xdr:row>10</xdr:row>
                    <xdr:rowOff>28575</xdr:rowOff>
                  </from>
                  <to>
                    <xdr:col>34</xdr:col>
                    <xdr:colOff>171450</xdr:colOff>
                    <xdr:row>10</xdr:row>
                    <xdr:rowOff>219075</xdr:rowOff>
                  </to>
                </anchor>
              </controlPr>
            </control>
          </mc:Choice>
        </mc:AlternateContent>
        <mc:AlternateContent xmlns:mc="http://schemas.openxmlformats.org/markup-compatibility/2006">
          <mc:Choice Requires="x14">
            <control shapeId="1308" r:id="rId36" name="部位">
              <controlPr defaultSize="0" autoFill="0" autoPict="0">
                <anchor moveWithCells="1">
                  <from>
                    <xdr:col>3</xdr:col>
                    <xdr:colOff>142875</xdr:colOff>
                    <xdr:row>8</xdr:row>
                    <xdr:rowOff>219075</xdr:rowOff>
                  </from>
                  <to>
                    <xdr:col>34</xdr:col>
                    <xdr:colOff>190500</xdr:colOff>
                    <xdr:row>11</xdr:row>
                    <xdr:rowOff>38100</xdr:rowOff>
                  </to>
                </anchor>
              </controlPr>
            </control>
          </mc:Choice>
        </mc:AlternateContent>
        <mc:AlternateContent xmlns:mc="http://schemas.openxmlformats.org/markup-compatibility/2006">
          <mc:Choice Requires="x14">
            <control shapeId="1309" r:id="rId37" name="Check Box 285">
              <controlPr defaultSize="0" autoFill="0" autoLine="0" autoPict="0">
                <anchor moveWithCells="1">
                  <from>
                    <xdr:col>8</xdr:col>
                    <xdr:colOff>190500</xdr:colOff>
                    <xdr:row>31</xdr:row>
                    <xdr:rowOff>9525</xdr:rowOff>
                  </from>
                  <to>
                    <xdr:col>11</xdr:col>
                    <xdr:colOff>152400</xdr:colOff>
                    <xdr:row>31</xdr:row>
                    <xdr:rowOff>219075</xdr:rowOff>
                  </to>
                </anchor>
              </controlPr>
            </control>
          </mc:Choice>
        </mc:AlternateContent>
        <mc:AlternateContent xmlns:mc="http://schemas.openxmlformats.org/markup-compatibility/2006">
          <mc:Choice Requires="x14">
            <control shapeId="1310" r:id="rId38" name="Check Box 286">
              <controlPr defaultSize="0" autoFill="0" autoLine="0" autoPict="0">
                <anchor moveWithCells="1">
                  <from>
                    <xdr:col>11</xdr:col>
                    <xdr:colOff>200025</xdr:colOff>
                    <xdr:row>31</xdr:row>
                    <xdr:rowOff>0</xdr:rowOff>
                  </from>
                  <to>
                    <xdr:col>16</xdr:col>
                    <xdr:colOff>9525</xdr:colOff>
                    <xdr:row>32</xdr:row>
                    <xdr:rowOff>0</xdr:rowOff>
                  </to>
                </anchor>
              </controlPr>
            </control>
          </mc:Choice>
        </mc:AlternateContent>
        <mc:AlternateContent xmlns:mc="http://schemas.openxmlformats.org/markup-compatibility/2006">
          <mc:Choice Requires="x14">
            <control shapeId="1311" r:id="rId39" name="Check Box 287">
              <controlPr defaultSize="0" autoFill="0" autoLine="0" autoPict="0">
                <anchor moveWithCells="1">
                  <from>
                    <xdr:col>16</xdr:col>
                    <xdr:colOff>0</xdr:colOff>
                    <xdr:row>31</xdr:row>
                    <xdr:rowOff>9525</xdr:rowOff>
                  </from>
                  <to>
                    <xdr:col>18</xdr:col>
                    <xdr:colOff>171450</xdr:colOff>
                    <xdr:row>31</xdr:row>
                    <xdr:rowOff>219075</xdr:rowOff>
                  </to>
                </anchor>
              </controlPr>
            </control>
          </mc:Choice>
        </mc:AlternateContent>
        <mc:AlternateContent xmlns:mc="http://schemas.openxmlformats.org/markup-compatibility/2006">
          <mc:Choice Requires="x14">
            <control shapeId="1312" r:id="rId40" name="Check Box 288">
              <controlPr defaultSize="0" autoFill="0" autoLine="0" autoPict="0">
                <anchor moveWithCells="1">
                  <from>
                    <xdr:col>18</xdr:col>
                    <xdr:colOff>200025</xdr:colOff>
                    <xdr:row>31</xdr:row>
                    <xdr:rowOff>0</xdr:rowOff>
                  </from>
                  <to>
                    <xdr:col>23</xdr:col>
                    <xdr:colOff>142875</xdr:colOff>
                    <xdr:row>31</xdr:row>
                    <xdr:rowOff>228600</xdr:rowOff>
                  </to>
                </anchor>
              </controlPr>
            </control>
          </mc:Choice>
        </mc:AlternateContent>
        <mc:AlternateContent xmlns:mc="http://schemas.openxmlformats.org/markup-compatibility/2006">
          <mc:Choice Requires="x14">
            <control shapeId="1313" r:id="rId41" name="Check Box 289">
              <controlPr defaultSize="0" autoFill="0" autoLine="0" autoPict="0">
                <anchor moveWithCells="1">
                  <from>
                    <xdr:col>24</xdr:col>
                    <xdr:colOff>0</xdr:colOff>
                    <xdr:row>31</xdr:row>
                    <xdr:rowOff>9525</xdr:rowOff>
                  </from>
                  <to>
                    <xdr:col>28</xdr:col>
                    <xdr:colOff>9525</xdr:colOff>
                    <xdr:row>31</xdr:row>
                    <xdr:rowOff>219075</xdr:rowOff>
                  </to>
                </anchor>
              </controlPr>
            </control>
          </mc:Choice>
        </mc:AlternateContent>
        <mc:AlternateContent xmlns:mc="http://schemas.openxmlformats.org/markup-compatibility/2006">
          <mc:Choice Requires="x14">
            <control shapeId="1314" r:id="rId42" name="Check Box 290">
              <controlPr defaultSize="0" autoFill="0" autoLine="0" autoPict="0">
                <anchor moveWithCells="1">
                  <from>
                    <xdr:col>28</xdr:col>
                    <xdr:colOff>0</xdr:colOff>
                    <xdr:row>31</xdr:row>
                    <xdr:rowOff>9525</xdr:rowOff>
                  </from>
                  <to>
                    <xdr:col>29</xdr:col>
                    <xdr:colOff>19050</xdr:colOff>
                    <xdr:row>32</xdr:row>
                    <xdr:rowOff>0</xdr:rowOff>
                  </to>
                </anchor>
              </controlPr>
            </control>
          </mc:Choice>
        </mc:AlternateContent>
        <mc:AlternateContent xmlns:mc="http://schemas.openxmlformats.org/markup-compatibility/2006">
          <mc:Choice Requires="x14">
            <control shapeId="1315" r:id="rId43" name="経過中合併症">
              <controlPr defaultSize="0" autoFill="0" autoPict="0">
                <anchor moveWithCells="1">
                  <from>
                    <xdr:col>8</xdr:col>
                    <xdr:colOff>200025</xdr:colOff>
                    <xdr:row>30</xdr:row>
                    <xdr:rowOff>209550</xdr:rowOff>
                  </from>
                  <to>
                    <xdr:col>35</xdr:col>
                    <xdr:colOff>19050</xdr:colOff>
                    <xdr:row>32</xdr:row>
                    <xdr:rowOff>47625</xdr:rowOff>
                  </to>
                </anchor>
              </controlPr>
            </control>
          </mc:Choice>
        </mc:AlternateContent>
        <mc:AlternateContent xmlns:mc="http://schemas.openxmlformats.org/markup-compatibility/2006">
          <mc:Choice Requires="x14">
            <control shapeId="1316" r:id="rId44" name="Check Box 292">
              <controlPr defaultSize="0" autoFill="0" autoLine="0" autoPict="0">
                <anchor moveWithCells="1">
                  <from>
                    <xdr:col>3</xdr:col>
                    <xdr:colOff>200025</xdr:colOff>
                    <xdr:row>32</xdr:row>
                    <xdr:rowOff>19050</xdr:rowOff>
                  </from>
                  <to>
                    <xdr:col>8</xdr:col>
                    <xdr:colOff>57150</xdr:colOff>
                    <xdr:row>32</xdr:row>
                    <xdr:rowOff>219075</xdr:rowOff>
                  </to>
                </anchor>
              </controlPr>
            </control>
          </mc:Choice>
        </mc:AlternateContent>
        <mc:AlternateContent xmlns:mc="http://schemas.openxmlformats.org/markup-compatibility/2006">
          <mc:Choice Requires="x14">
            <control shapeId="1317" r:id="rId45" name="Check Box 293">
              <controlPr defaultSize="0" autoFill="0" autoLine="0" autoPict="0">
                <anchor moveWithCells="1">
                  <from>
                    <xdr:col>8</xdr:col>
                    <xdr:colOff>190500</xdr:colOff>
                    <xdr:row>32</xdr:row>
                    <xdr:rowOff>19050</xdr:rowOff>
                  </from>
                  <to>
                    <xdr:col>13</xdr:col>
                    <xdr:colOff>171450</xdr:colOff>
                    <xdr:row>32</xdr:row>
                    <xdr:rowOff>219075</xdr:rowOff>
                  </to>
                </anchor>
              </controlPr>
            </control>
          </mc:Choice>
        </mc:AlternateContent>
        <mc:AlternateContent xmlns:mc="http://schemas.openxmlformats.org/markup-compatibility/2006">
          <mc:Choice Requires="x14">
            <control shapeId="1318" r:id="rId46" name="Check Box 294">
              <controlPr defaultSize="0" autoFill="0" autoLine="0" autoPict="0">
                <anchor moveWithCells="1">
                  <from>
                    <xdr:col>13</xdr:col>
                    <xdr:colOff>190500</xdr:colOff>
                    <xdr:row>32</xdr:row>
                    <xdr:rowOff>19050</xdr:rowOff>
                  </from>
                  <to>
                    <xdr:col>18</xdr:col>
                    <xdr:colOff>171450</xdr:colOff>
                    <xdr:row>32</xdr:row>
                    <xdr:rowOff>219075</xdr:rowOff>
                  </to>
                </anchor>
              </controlPr>
            </control>
          </mc:Choice>
        </mc:AlternateContent>
        <mc:AlternateContent xmlns:mc="http://schemas.openxmlformats.org/markup-compatibility/2006">
          <mc:Choice Requires="x14">
            <control shapeId="1319" r:id="rId47" name="Check Box 295">
              <controlPr defaultSize="0" autoFill="0" autoLine="0" autoPict="0">
                <anchor moveWithCells="1">
                  <from>
                    <xdr:col>18</xdr:col>
                    <xdr:colOff>200025</xdr:colOff>
                    <xdr:row>32</xdr:row>
                    <xdr:rowOff>9525</xdr:rowOff>
                  </from>
                  <to>
                    <xdr:col>24</xdr:col>
                    <xdr:colOff>123825</xdr:colOff>
                    <xdr:row>32</xdr:row>
                    <xdr:rowOff>219075</xdr:rowOff>
                  </to>
                </anchor>
              </controlPr>
            </control>
          </mc:Choice>
        </mc:AlternateContent>
        <mc:AlternateContent xmlns:mc="http://schemas.openxmlformats.org/markup-compatibility/2006">
          <mc:Choice Requires="x14">
            <control shapeId="1320" r:id="rId48" name="Check Box 296">
              <controlPr defaultSize="0" autoFill="0" autoLine="0" autoPict="0">
                <anchor moveWithCells="1">
                  <from>
                    <xdr:col>3</xdr:col>
                    <xdr:colOff>200025</xdr:colOff>
                    <xdr:row>33</xdr:row>
                    <xdr:rowOff>28575</xdr:rowOff>
                  </from>
                  <to>
                    <xdr:col>8</xdr:col>
                    <xdr:colOff>180975</xdr:colOff>
                    <xdr:row>33</xdr:row>
                    <xdr:rowOff>228600</xdr:rowOff>
                  </to>
                </anchor>
              </controlPr>
            </control>
          </mc:Choice>
        </mc:AlternateContent>
        <mc:AlternateContent xmlns:mc="http://schemas.openxmlformats.org/markup-compatibility/2006">
          <mc:Choice Requires="x14">
            <control shapeId="1321" r:id="rId49" name="Check Box 297">
              <controlPr defaultSize="0" autoFill="0" autoLine="0" autoPict="0">
                <anchor moveWithCells="1">
                  <from>
                    <xdr:col>8</xdr:col>
                    <xdr:colOff>190500</xdr:colOff>
                    <xdr:row>33</xdr:row>
                    <xdr:rowOff>28575</xdr:rowOff>
                  </from>
                  <to>
                    <xdr:col>12</xdr:col>
                    <xdr:colOff>142875</xdr:colOff>
                    <xdr:row>33</xdr:row>
                    <xdr:rowOff>228600</xdr:rowOff>
                  </to>
                </anchor>
              </controlPr>
            </control>
          </mc:Choice>
        </mc:AlternateContent>
        <mc:AlternateContent xmlns:mc="http://schemas.openxmlformats.org/markup-compatibility/2006">
          <mc:Choice Requires="x14">
            <control shapeId="1322" r:id="rId50" name="Check Box 298">
              <controlPr defaultSize="0" autoFill="0" autoLine="0" autoPict="0">
                <anchor moveWithCells="1">
                  <from>
                    <xdr:col>13</xdr:col>
                    <xdr:colOff>190500</xdr:colOff>
                    <xdr:row>33</xdr:row>
                    <xdr:rowOff>28575</xdr:rowOff>
                  </from>
                  <to>
                    <xdr:col>17</xdr:col>
                    <xdr:colOff>142875</xdr:colOff>
                    <xdr:row>33</xdr:row>
                    <xdr:rowOff>228600</xdr:rowOff>
                  </to>
                </anchor>
              </controlPr>
            </control>
          </mc:Choice>
        </mc:AlternateContent>
        <mc:AlternateContent xmlns:mc="http://schemas.openxmlformats.org/markup-compatibility/2006">
          <mc:Choice Requires="x14">
            <control shapeId="1323" r:id="rId51" name="Check Box 299">
              <controlPr defaultSize="0" autoFill="0" autoLine="0" autoPict="0">
                <anchor moveWithCells="1">
                  <from>
                    <xdr:col>18</xdr:col>
                    <xdr:colOff>200025</xdr:colOff>
                    <xdr:row>33</xdr:row>
                    <xdr:rowOff>19050</xdr:rowOff>
                  </from>
                  <to>
                    <xdr:col>23</xdr:col>
                    <xdr:colOff>114300</xdr:colOff>
                    <xdr:row>33</xdr:row>
                    <xdr:rowOff>228600</xdr:rowOff>
                  </to>
                </anchor>
              </controlPr>
            </control>
          </mc:Choice>
        </mc:AlternateContent>
        <mc:AlternateContent xmlns:mc="http://schemas.openxmlformats.org/markup-compatibility/2006">
          <mc:Choice Requires="x14">
            <control shapeId="1324" r:id="rId52" name="Check Box 300">
              <controlPr defaultSize="0" autoFill="0" autoLine="0" autoPict="0">
                <anchor moveWithCells="1">
                  <from>
                    <xdr:col>24</xdr:col>
                    <xdr:colOff>0</xdr:colOff>
                    <xdr:row>33</xdr:row>
                    <xdr:rowOff>28575</xdr:rowOff>
                  </from>
                  <to>
                    <xdr:col>27</xdr:col>
                    <xdr:colOff>161925</xdr:colOff>
                    <xdr:row>33</xdr:row>
                    <xdr:rowOff>228600</xdr:rowOff>
                  </to>
                </anchor>
              </controlPr>
            </control>
          </mc:Choice>
        </mc:AlternateContent>
        <mc:AlternateContent xmlns:mc="http://schemas.openxmlformats.org/markup-compatibility/2006">
          <mc:Choice Requires="x14">
            <control shapeId="1325" r:id="rId53" name="Check Box 301">
              <controlPr defaultSize="0" autoFill="0" autoLine="0" autoPict="0">
                <anchor moveWithCells="1">
                  <from>
                    <xdr:col>3</xdr:col>
                    <xdr:colOff>200025</xdr:colOff>
                    <xdr:row>34</xdr:row>
                    <xdr:rowOff>28575</xdr:rowOff>
                  </from>
                  <to>
                    <xdr:col>8</xdr:col>
                    <xdr:colOff>123825</xdr:colOff>
                    <xdr:row>34</xdr:row>
                    <xdr:rowOff>219075</xdr:rowOff>
                  </to>
                </anchor>
              </controlPr>
            </control>
          </mc:Choice>
        </mc:AlternateContent>
        <mc:AlternateContent xmlns:mc="http://schemas.openxmlformats.org/markup-compatibility/2006">
          <mc:Choice Requires="x14">
            <control shapeId="1326" r:id="rId54" name="Check Box 302">
              <controlPr defaultSize="0" autoFill="0" autoLine="0" autoPict="0">
                <anchor moveWithCells="1">
                  <from>
                    <xdr:col>8</xdr:col>
                    <xdr:colOff>190500</xdr:colOff>
                    <xdr:row>34</xdr:row>
                    <xdr:rowOff>28575</xdr:rowOff>
                  </from>
                  <to>
                    <xdr:col>12</xdr:col>
                    <xdr:colOff>142875</xdr:colOff>
                    <xdr:row>34</xdr:row>
                    <xdr:rowOff>228600</xdr:rowOff>
                  </to>
                </anchor>
              </controlPr>
            </control>
          </mc:Choice>
        </mc:AlternateContent>
        <mc:AlternateContent xmlns:mc="http://schemas.openxmlformats.org/markup-compatibility/2006">
          <mc:Choice Requires="x14">
            <control shapeId="1327" r:id="rId55" name="Check Box 303">
              <controlPr defaultSize="0" autoFill="0" autoLine="0" autoPict="0">
                <anchor moveWithCells="1">
                  <from>
                    <xdr:col>13</xdr:col>
                    <xdr:colOff>190500</xdr:colOff>
                    <xdr:row>34</xdr:row>
                    <xdr:rowOff>28575</xdr:rowOff>
                  </from>
                  <to>
                    <xdr:col>18</xdr:col>
                    <xdr:colOff>66675</xdr:colOff>
                    <xdr:row>34</xdr:row>
                    <xdr:rowOff>219075</xdr:rowOff>
                  </to>
                </anchor>
              </controlPr>
            </control>
          </mc:Choice>
        </mc:AlternateContent>
        <mc:AlternateContent xmlns:mc="http://schemas.openxmlformats.org/markup-compatibility/2006">
          <mc:Choice Requires="x14">
            <control shapeId="1328" r:id="rId56" name="リスク因子">
              <controlPr defaultSize="0" autoFill="0" autoPict="0">
                <anchor moveWithCells="1">
                  <from>
                    <xdr:col>3</xdr:col>
                    <xdr:colOff>200025</xdr:colOff>
                    <xdr:row>31</xdr:row>
                    <xdr:rowOff>219075</xdr:rowOff>
                  </from>
                  <to>
                    <xdr:col>30</xdr:col>
                    <xdr:colOff>19050</xdr:colOff>
                    <xdr:row>34</xdr:row>
                    <xdr:rowOff>228600</xdr:rowOff>
                  </to>
                </anchor>
              </controlPr>
            </control>
          </mc:Choice>
        </mc:AlternateContent>
        <mc:AlternateContent xmlns:mc="http://schemas.openxmlformats.org/markup-compatibility/2006">
          <mc:Choice Requires="x14">
            <control shapeId="1329" r:id="rId57" name="Option Button 305">
              <controlPr defaultSize="0" autoFill="0" autoLine="0" autoPict="0">
                <anchor moveWithCells="1">
                  <from>
                    <xdr:col>7</xdr:col>
                    <xdr:colOff>200025</xdr:colOff>
                    <xdr:row>35</xdr:row>
                    <xdr:rowOff>19050</xdr:rowOff>
                  </from>
                  <to>
                    <xdr:col>11</xdr:col>
                    <xdr:colOff>200025</xdr:colOff>
                    <xdr:row>35</xdr:row>
                    <xdr:rowOff>219075</xdr:rowOff>
                  </to>
                </anchor>
              </controlPr>
            </control>
          </mc:Choice>
        </mc:AlternateContent>
        <mc:AlternateContent xmlns:mc="http://schemas.openxmlformats.org/markup-compatibility/2006">
          <mc:Choice Requires="x14">
            <control shapeId="1331" r:id="rId58" name="Option Button 307">
              <controlPr defaultSize="0" autoFill="0" autoLine="0" autoPict="0">
                <anchor moveWithCells="1">
                  <from>
                    <xdr:col>11</xdr:col>
                    <xdr:colOff>200025</xdr:colOff>
                    <xdr:row>35</xdr:row>
                    <xdr:rowOff>19050</xdr:rowOff>
                  </from>
                  <to>
                    <xdr:col>15</xdr:col>
                    <xdr:colOff>200025</xdr:colOff>
                    <xdr:row>35</xdr:row>
                    <xdr:rowOff>219075</xdr:rowOff>
                  </to>
                </anchor>
              </controlPr>
            </control>
          </mc:Choice>
        </mc:AlternateContent>
        <mc:AlternateContent xmlns:mc="http://schemas.openxmlformats.org/markup-compatibility/2006">
          <mc:Choice Requires="x14">
            <control shapeId="1332" r:id="rId59" name="胸部x-p">
              <controlPr defaultSize="0" autoFill="0" autoPict="0">
                <anchor moveWithCells="1">
                  <from>
                    <xdr:col>7</xdr:col>
                    <xdr:colOff>171450</xdr:colOff>
                    <xdr:row>34</xdr:row>
                    <xdr:rowOff>219075</xdr:rowOff>
                  </from>
                  <to>
                    <xdr:col>16</xdr:col>
                    <xdr:colOff>47625</xdr:colOff>
                    <xdr:row>36</xdr:row>
                    <xdr:rowOff>9525</xdr:rowOff>
                  </to>
                </anchor>
              </controlPr>
            </control>
          </mc:Choice>
        </mc:AlternateContent>
        <mc:AlternateContent xmlns:mc="http://schemas.openxmlformats.org/markup-compatibility/2006">
          <mc:Choice Requires="x14">
            <control shapeId="1335" r:id="rId60" name="Option Button 311">
              <controlPr defaultSize="0" autoFill="0" autoLine="0" autoPict="0">
                <anchor moveWithCells="1">
                  <from>
                    <xdr:col>7</xdr:col>
                    <xdr:colOff>200025</xdr:colOff>
                    <xdr:row>36</xdr:row>
                    <xdr:rowOff>19050</xdr:rowOff>
                  </from>
                  <to>
                    <xdr:col>11</xdr:col>
                    <xdr:colOff>200025</xdr:colOff>
                    <xdr:row>36</xdr:row>
                    <xdr:rowOff>219075</xdr:rowOff>
                  </to>
                </anchor>
              </controlPr>
            </control>
          </mc:Choice>
        </mc:AlternateContent>
        <mc:AlternateContent xmlns:mc="http://schemas.openxmlformats.org/markup-compatibility/2006">
          <mc:Choice Requires="x14">
            <control shapeId="1336" r:id="rId61" name="Option Button 312">
              <controlPr defaultSize="0" autoFill="0" autoLine="0" autoPict="0">
                <anchor moveWithCells="1">
                  <from>
                    <xdr:col>11</xdr:col>
                    <xdr:colOff>200025</xdr:colOff>
                    <xdr:row>36</xdr:row>
                    <xdr:rowOff>19050</xdr:rowOff>
                  </from>
                  <to>
                    <xdr:col>15</xdr:col>
                    <xdr:colOff>200025</xdr:colOff>
                    <xdr:row>36</xdr:row>
                    <xdr:rowOff>219075</xdr:rowOff>
                  </to>
                </anchor>
              </controlPr>
            </control>
          </mc:Choice>
        </mc:AlternateContent>
        <mc:AlternateContent xmlns:mc="http://schemas.openxmlformats.org/markup-compatibility/2006">
          <mc:Choice Requires="x14">
            <control shapeId="1337" r:id="rId62" name="ECG">
              <controlPr defaultSize="0" autoFill="0" autoPict="0">
                <anchor moveWithCells="1">
                  <from>
                    <xdr:col>7</xdr:col>
                    <xdr:colOff>171450</xdr:colOff>
                    <xdr:row>35</xdr:row>
                    <xdr:rowOff>200025</xdr:rowOff>
                  </from>
                  <to>
                    <xdr:col>17</xdr:col>
                    <xdr:colOff>0</xdr:colOff>
                    <xdr:row>37</xdr:row>
                    <xdr:rowOff>28575</xdr:rowOff>
                  </to>
                </anchor>
              </controlPr>
            </control>
          </mc:Choice>
        </mc:AlternateContent>
        <mc:AlternateContent xmlns:mc="http://schemas.openxmlformats.org/markup-compatibility/2006">
          <mc:Choice Requires="x14">
            <control shapeId="1339" r:id="rId63" name="Option Button 315">
              <controlPr defaultSize="0" autoFill="0" autoLine="0" autoPict="0">
                <anchor moveWithCells="1">
                  <from>
                    <xdr:col>28</xdr:col>
                    <xdr:colOff>200025</xdr:colOff>
                    <xdr:row>37</xdr:row>
                    <xdr:rowOff>9525</xdr:rowOff>
                  </from>
                  <to>
                    <xdr:col>30</xdr:col>
                    <xdr:colOff>200025</xdr:colOff>
                    <xdr:row>37</xdr:row>
                    <xdr:rowOff>228600</xdr:rowOff>
                  </to>
                </anchor>
              </controlPr>
            </control>
          </mc:Choice>
        </mc:AlternateContent>
        <mc:AlternateContent xmlns:mc="http://schemas.openxmlformats.org/markup-compatibility/2006">
          <mc:Choice Requires="x14">
            <control shapeId="1340" r:id="rId64" name="Option Button 316">
              <controlPr defaultSize="0" autoFill="0" autoLine="0" autoPict="0">
                <anchor moveWithCells="1">
                  <from>
                    <xdr:col>30</xdr:col>
                    <xdr:colOff>200025</xdr:colOff>
                    <xdr:row>37</xdr:row>
                    <xdr:rowOff>9525</xdr:rowOff>
                  </from>
                  <to>
                    <xdr:col>32</xdr:col>
                    <xdr:colOff>200025</xdr:colOff>
                    <xdr:row>37</xdr:row>
                    <xdr:rowOff>228600</xdr:rowOff>
                  </to>
                </anchor>
              </controlPr>
            </control>
          </mc:Choice>
        </mc:AlternateContent>
        <mc:AlternateContent xmlns:mc="http://schemas.openxmlformats.org/markup-compatibility/2006">
          <mc:Choice Requires="x14">
            <control shapeId="1341" r:id="rId65" name="Option Button 317">
              <controlPr defaultSize="0" autoFill="0" autoLine="0" autoPict="0">
                <anchor moveWithCells="1">
                  <from>
                    <xdr:col>32</xdr:col>
                    <xdr:colOff>200025</xdr:colOff>
                    <xdr:row>37</xdr:row>
                    <xdr:rowOff>9525</xdr:rowOff>
                  </from>
                  <to>
                    <xdr:col>34</xdr:col>
                    <xdr:colOff>200025</xdr:colOff>
                    <xdr:row>37</xdr:row>
                    <xdr:rowOff>228600</xdr:rowOff>
                  </to>
                </anchor>
              </controlPr>
            </control>
          </mc:Choice>
        </mc:AlternateContent>
        <mc:AlternateContent xmlns:mc="http://schemas.openxmlformats.org/markup-compatibility/2006">
          <mc:Choice Requires="x14">
            <control shapeId="1342" r:id="rId66" name="HBｓ">
              <controlPr defaultSize="0" autoFill="0" autoPict="0">
                <anchor moveWithCells="1">
                  <from>
                    <xdr:col>28</xdr:col>
                    <xdr:colOff>180975</xdr:colOff>
                    <xdr:row>36</xdr:row>
                    <xdr:rowOff>161925</xdr:rowOff>
                  </from>
                  <to>
                    <xdr:col>35</xdr:col>
                    <xdr:colOff>47625</xdr:colOff>
                    <xdr:row>38</xdr:row>
                    <xdr:rowOff>28575</xdr:rowOff>
                  </to>
                </anchor>
              </controlPr>
            </control>
          </mc:Choice>
        </mc:AlternateContent>
        <mc:AlternateContent xmlns:mc="http://schemas.openxmlformats.org/markup-compatibility/2006">
          <mc:Choice Requires="x14">
            <control shapeId="1343" r:id="rId67" name="Option Button 319">
              <controlPr defaultSize="0" autoFill="0" autoLine="0" autoPict="0">
                <anchor moveWithCells="1">
                  <from>
                    <xdr:col>28</xdr:col>
                    <xdr:colOff>200025</xdr:colOff>
                    <xdr:row>38</xdr:row>
                    <xdr:rowOff>9525</xdr:rowOff>
                  </from>
                  <to>
                    <xdr:col>30</xdr:col>
                    <xdr:colOff>200025</xdr:colOff>
                    <xdr:row>38</xdr:row>
                    <xdr:rowOff>228600</xdr:rowOff>
                  </to>
                </anchor>
              </controlPr>
            </control>
          </mc:Choice>
        </mc:AlternateContent>
        <mc:AlternateContent xmlns:mc="http://schemas.openxmlformats.org/markup-compatibility/2006">
          <mc:Choice Requires="x14">
            <control shapeId="1344" r:id="rId68" name="Option Button 320">
              <controlPr defaultSize="0" autoFill="0" autoLine="0" autoPict="0">
                <anchor moveWithCells="1">
                  <from>
                    <xdr:col>30</xdr:col>
                    <xdr:colOff>200025</xdr:colOff>
                    <xdr:row>38</xdr:row>
                    <xdr:rowOff>9525</xdr:rowOff>
                  </from>
                  <to>
                    <xdr:col>32</xdr:col>
                    <xdr:colOff>200025</xdr:colOff>
                    <xdr:row>38</xdr:row>
                    <xdr:rowOff>228600</xdr:rowOff>
                  </to>
                </anchor>
              </controlPr>
            </control>
          </mc:Choice>
        </mc:AlternateContent>
        <mc:AlternateContent xmlns:mc="http://schemas.openxmlformats.org/markup-compatibility/2006">
          <mc:Choice Requires="x14">
            <control shapeId="1345" r:id="rId69" name="Option Button 321">
              <controlPr defaultSize="0" autoFill="0" autoLine="0" autoPict="0">
                <anchor moveWithCells="1">
                  <from>
                    <xdr:col>32</xdr:col>
                    <xdr:colOff>200025</xdr:colOff>
                    <xdr:row>38</xdr:row>
                    <xdr:rowOff>9525</xdr:rowOff>
                  </from>
                  <to>
                    <xdr:col>34</xdr:col>
                    <xdr:colOff>200025</xdr:colOff>
                    <xdr:row>38</xdr:row>
                    <xdr:rowOff>228600</xdr:rowOff>
                  </to>
                </anchor>
              </controlPr>
            </control>
          </mc:Choice>
        </mc:AlternateContent>
        <mc:AlternateContent xmlns:mc="http://schemas.openxmlformats.org/markup-compatibility/2006">
          <mc:Choice Requires="x14">
            <control shapeId="1346" r:id="rId70" name="HCV">
              <controlPr defaultSize="0" autoFill="0" autoPict="0">
                <anchor moveWithCells="1">
                  <from>
                    <xdr:col>28</xdr:col>
                    <xdr:colOff>161925</xdr:colOff>
                    <xdr:row>37</xdr:row>
                    <xdr:rowOff>228600</xdr:rowOff>
                  </from>
                  <to>
                    <xdr:col>35</xdr:col>
                    <xdr:colOff>47625</xdr:colOff>
                    <xdr:row>39</xdr:row>
                    <xdr:rowOff>38100</xdr:rowOff>
                  </to>
                </anchor>
              </controlPr>
            </control>
          </mc:Choice>
        </mc:AlternateContent>
        <mc:AlternateContent xmlns:mc="http://schemas.openxmlformats.org/markup-compatibility/2006">
          <mc:Choice Requires="x14">
            <control shapeId="1347" r:id="rId71" name="Option Button 323">
              <controlPr defaultSize="0" autoFill="0" autoLine="0" autoPict="0">
                <anchor moveWithCells="1">
                  <from>
                    <xdr:col>28</xdr:col>
                    <xdr:colOff>200025</xdr:colOff>
                    <xdr:row>39</xdr:row>
                    <xdr:rowOff>9525</xdr:rowOff>
                  </from>
                  <to>
                    <xdr:col>30</xdr:col>
                    <xdr:colOff>200025</xdr:colOff>
                    <xdr:row>39</xdr:row>
                    <xdr:rowOff>228600</xdr:rowOff>
                  </to>
                </anchor>
              </controlPr>
            </control>
          </mc:Choice>
        </mc:AlternateContent>
        <mc:AlternateContent xmlns:mc="http://schemas.openxmlformats.org/markup-compatibility/2006">
          <mc:Choice Requires="x14">
            <control shapeId="1348" r:id="rId72" name="Option Button 324">
              <controlPr defaultSize="0" autoFill="0" autoLine="0" autoPict="0">
                <anchor moveWithCells="1">
                  <from>
                    <xdr:col>30</xdr:col>
                    <xdr:colOff>200025</xdr:colOff>
                    <xdr:row>39</xdr:row>
                    <xdr:rowOff>9525</xdr:rowOff>
                  </from>
                  <to>
                    <xdr:col>32</xdr:col>
                    <xdr:colOff>200025</xdr:colOff>
                    <xdr:row>39</xdr:row>
                    <xdr:rowOff>228600</xdr:rowOff>
                  </to>
                </anchor>
              </controlPr>
            </control>
          </mc:Choice>
        </mc:AlternateContent>
        <mc:AlternateContent xmlns:mc="http://schemas.openxmlformats.org/markup-compatibility/2006">
          <mc:Choice Requires="x14">
            <control shapeId="1349" r:id="rId73" name="Option Button 325">
              <controlPr defaultSize="0" autoFill="0" autoLine="0" autoPict="0">
                <anchor moveWithCells="1">
                  <from>
                    <xdr:col>32</xdr:col>
                    <xdr:colOff>200025</xdr:colOff>
                    <xdr:row>39</xdr:row>
                    <xdr:rowOff>9525</xdr:rowOff>
                  </from>
                  <to>
                    <xdr:col>34</xdr:col>
                    <xdr:colOff>200025</xdr:colOff>
                    <xdr:row>39</xdr:row>
                    <xdr:rowOff>228600</xdr:rowOff>
                  </to>
                </anchor>
              </controlPr>
            </control>
          </mc:Choice>
        </mc:AlternateContent>
        <mc:AlternateContent xmlns:mc="http://schemas.openxmlformats.org/markup-compatibility/2006">
          <mc:Choice Requires="x14">
            <control shapeId="1360" r:id="rId74" name="RPR">
              <controlPr defaultSize="0" autoFill="0" autoPict="0">
                <anchor moveWithCells="1">
                  <from>
                    <xdr:col>28</xdr:col>
                    <xdr:colOff>76200</xdr:colOff>
                    <xdr:row>38</xdr:row>
                    <xdr:rowOff>200025</xdr:rowOff>
                  </from>
                  <to>
                    <xdr:col>35</xdr:col>
                    <xdr:colOff>114300</xdr:colOff>
                    <xdr:row>40</xdr:row>
                    <xdr:rowOff>47625</xdr:rowOff>
                  </to>
                </anchor>
              </controlPr>
            </control>
          </mc:Choice>
        </mc:AlternateContent>
        <mc:AlternateContent xmlns:mc="http://schemas.openxmlformats.org/markup-compatibility/2006">
          <mc:Choice Requires="x14">
            <control shapeId="1368" r:id="rId75" name="Check Box 344">
              <controlPr defaultSize="0" autoFill="0" autoLine="0" autoPict="0">
                <anchor moveWithCells="1">
                  <from>
                    <xdr:col>16</xdr:col>
                    <xdr:colOff>9525</xdr:colOff>
                    <xdr:row>40</xdr:row>
                    <xdr:rowOff>0</xdr:rowOff>
                  </from>
                  <to>
                    <xdr:col>23</xdr:col>
                    <xdr:colOff>19050</xdr:colOff>
                    <xdr:row>41</xdr:row>
                    <xdr:rowOff>9525</xdr:rowOff>
                  </to>
                </anchor>
              </controlPr>
            </control>
          </mc:Choice>
        </mc:AlternateContent>
        <mc:AlternateContent xmlns:mc="http://schemas.openxmlformats.org/markup-compatibility/2006">
          <mc:Choice Requires="x14">
            <control shapeId="1352" r:id="rId76" name="Option Button 328">
              <controlPr defaultSize="0" autoFill="0" autoLine="0" autoPict="0">
                <anchor moveWithCells="1">
                  <from>
                    <xdr:col>28</xdr:col>
                    <xdr:colOff>200025</xdr:colOff>
                    <xdr:row>40</xdr:row>
                    <xdr:rowOff>9525</xdr:rowOff>
                  </from>
                  <to>
                    <xdr:col>30</xdr:col>
                    <xdr:colOff>200025</xdr:colOff>
                    <xdr:row>40</xdr:row>
                    <xdr:rowOff>228600</xdr:rowOff>
                  </to>
                </anchor>
              </controlPr>
            </control>
          </mc:Choice>
        </mc:AlternateContent>
        <mc:AlternateContent xmlns:mc="http://schemas.openxmlformats.org/markup-compatibility/2006">
          <mc:Choice Requires="x14">
            <control shapeId="1353" r:id="rId77" name="Option Button 329">
              <controlPr defaultSize="0" autoFill="0" autoLine="0" autoPict="0">
                <anchor moveWithCells="1">
                  <from>
                    <xdr:col>30</xdr:col>
                    <xdr:colOff>200025</xdr:colOff>
                    <xdr:row>40</xdr:row>
                    <xdr:rowOff>9525</xdr:rowOff>
                  </from>
                  <to>
                    <xdr:col>32</xdr:col>
                    <xdr:colOff>200025</xdr:colOff>
                    <xdr:row>40</xdr:row>
                    <xdr:rowOff>228600</xdr:rowOff>
                  </to>
                </anchor>
              </controlPr>
            </control>
          </mc:Choice>
        </mc:AlternateContent>
        <mc:AlternateContent xmlns:mc="http://schemas.openxmlformats.org/markup-compatibility/2006">
          <mc:Choice Requires="x14">
            <control shapeId="1355" r:id="rId78" name="Option Button 331">
              <controlPr defaultSize="0" autoFill="0" autoLine="0" autoPict="0">
                <anchor moveWithCells="1">
                  <from>
                    <xdr:col>32</xdr:col>
                    <xdr:colOff>200025</xdr:colOff>
                    <xdr:row>40</xdr:row>
                    <xdr:rowOff>9525</xdr:rowOff>
                  </from>
                  <to>
                    <xdr:col>34</xdr:col>
                    <xdr:colOff>200025</xdr:colOff>
                    <xdr:row>40</xdr:row>
                    <xdr:rowOff>228600</xdr:rowOff>
                  </to>
                </anchor>
              </controlPr>
            </control>
          </mc:Choice>
        </mc:AlternateContent>
        <mc:AlternateContent xmlns:mc="http://schemas.openxmlformats.org/markup-compatibility/2006">
          <mc:Choice Requires="x14">
            <control shapeId="1354" r:id="rId79" name="MRSA">
              <controlPr defaultSize="0" autoFill="0" autoPict="0">
                <anchor moveWithCells="1">
                  <from>
                    <xdr:col>26</xdr:col>
                    <xdr:colOff>152400</xdr:colOff>
                    <xdr:row>39</xdr:row>
                    <xdr:rowOff>228600</xdr:rowOff>
                  </from>
                  <to>
                    <xdr:col>35</xdr:col>
                    <xdr:colOff>57150</xdr:colOff>
                    <xdr:row>40</xdr:row>
                    <xdr:rowOff>228600</xdr:rowOff>
                  </to>
                </anchor>
              </controlPr>
            </control>
          </mc:Choice>
        </mc:AlternateContent>
        <mc:AlternateContent xmlns:mc="http://schemas.openxmlformats.org/markup-compatibility/2006">
          <mc:Choice Requires="x14">
            <control shapeId="1356" r:id="rId80" name="Option Button 332">
              <controlPr defaultSize="0" autoFill="0" autoLine="0" autoPict="0">
                <anchor moveWithCells="1">
                  <from>
                    <xdr:col>28</xdr:col>
                    <xdr:colOff>200025</xdr:colOff>
                    <xdr:row>42</xdr:row>
                    <xdr:rowOff>123825</xdr:rowOff>
                  </from>
                  <to>
                    <xdr:col>30</xdr:col>
                    <xdr:colOff>200025</xdr:colOff>
                    <xdr:row>43</xdr:row>
                    <xdr:rowOff>104775</xdr:rowOff>
                  </to>
                </anchor>
              </controlPr>
            </control>
          </mc:Choice>
        </mc:AlternateContent>
        <mc:AlternateContent xmlns:mc="http://schemas.openxmlformats.org/markup-compatibility/2006">
          <mc:Choice Requires="x14">
            <control shapeId="1357" r:id="rId81" name="Option Button 333">
              <controlPr defaultSize="0" autoFill="0" autoLine="0" autoPict="0">
                <anchor moveWithCells="1">
                  <from>
                    <xdr:col>31</xdr:col>
                    <xdr:colOff>200025</xdr:colOff>
                    <xdr:row>42</xdr:row>
                    <xdr:rowOff>123825</xdr:rowOff>
                  </from>
                  <to>
                    <xdr:col>34</xdr:col>
                    <xdr:colOff>152400</xdr:colOff>
                    <xdr:row>43</xdr:row>
                    <xdr:rowOff>104775</xdr:rowOff>
                  </to>
                </anchor>
              </controlPr>
            </control>
          </mc:Choice>
        </mc:AlternateContent>
        <mc:AlternateContent xmlns:mc="http://schemas.openxmlformats.org/markup-compatibility/2006">
          <mc:Choice Requires="x14">
            <control shapeId="1358" r:id="rId82" name="回復期終了後の受診">
              <controlPr defaultSize="0" autoFill="0" autoPict="0">
                <anchor moveWithCells="1">
                  <from>
                    <xdr:col>27</xdr:col>
                    <xdr:colOff>190500</xdr:colOff>
                    <xdr:row>42</xdr:row>
                    <xdr:rowOff>9525</xdr:rowOff>
                  </from>
                  <to>
                    <xdr:col>35</xdr:col>
                    <xdr:colOff>19050</xdr:colOff>
                    <xdr:row>44</xdr:row>
                    <xdr:rowOff>0</xdr:rowOff>
                  </to>
                </anchor>
              </controlPr>
            </control>
          </mc:Choice>
        </mc:AlternateContent>
        <mc:AlternateContent xmlns:mc="http://schemas.openxmlformats.org/markup-compatibility/2006">
          <mc:Choice Requires="x14">
            <control shapeId="1371" r:id="rId83" name="Check Box 347">
              <controlPr defaultSize="0" autoFill="0" autoLine="0" autoPict="0">
                <anchor moveWithCells="1">
                  <from>
                    <xdr:col>24</xdr:col>
                    <xdr:colOff>0</xdr:colOff>
                    <xdr:row>32</xdr:row>
                    <xdr:rowOff>0</xdr:rowOff>
                  </from>
                  <to>
                    <xdr:col>27</xdr:col>
                    <xdr:colOff>190500</xdr:colOff>
                    <xdr:row>33</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0"/>
  </sheetPr>
  <dimension ref="A1:EA35"/>
  <sheetViews>
    <sheetView showGridLines="0" zoomScaleNormal="100" zoomScaleSheetLayoutView="100" workbookViewId="0">
      <selection activeCell="Z27" sqref="Z27:AI27"/>
    </sheetView>
  </sheetViews>
  <sheetFormatPr defaultColWidth="2.75" defaultRowHeight="24.75" customHeight="1"/>
  <sheetData>
    <row r="1" spans="1:35" ht="24.75" customHeight="1" thickBot="1">
      <c r="A1" s="407" t="s">
        <v>9497</v>
      </c>
      <c r="B1" s="407"/>
      <c r="C1" s="407"/>
      <c r="D1" s="407"/>
      <c r="E1" s="407"/>
      <c r="F1" s="407"/>
      <c r="G1" s="407"/>
      <c r="H1" s="407"/>
      <c r="I1" s="406" t="s">
        <v>9496</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24.75" customHeight="1">
      <c r="A2" s="477" t="s">
        <v>9065</v>
      </c>
      <c r="B2" s="473"/>
      <c r="C2" s="473"/>
      <c r="D2" s="473"/>
      <c r="E2" s="534"/>
      <c r="F2" s="534"/>
      <c r="G2" s="534"/>
      <c r="H2" s="534"/>
      <c r="I2" s="534"/>
      <c r="J2" s="534"/>
      <c r="K2" s="534"/>
      <c r="L2" s="534"/>
      <c r="M2" s="473" t="s">
        <v>9068</v>
      </c>
      <c r="N2" s="473"/>
      <c r="O2" s="392" t="str">
        <f>IF(急性期施設名="","",急性期施設名)</f>
        <v/>
      </c>
      <c r="P2" s="392"/>
      <c r="Q2" s="392"/>
      <c r="R2" s="392"/>
      <c r="S2" s="392"/>
      <c r="T2" s="392"/>
      <c r="U2" s="392"/>
      <c r="V2" s="392"/>
      <c r="W2" s="392"/>
      <c r="X2" s="392"/>
      <c r="Y2" s="392"/>
      <c r="Z2" s="473" t="s">
        <v>9156</v>
      </c>
      <c r="AA2" s="473"/>
      <c r="AB2" s="395"/>
      <c r="AC2" s="395"/>
      <c r="AD2" s="395"/>
      <c r="AE2" s="395"/>
      <c r="AF2" s="395"/>
      <c r="AG2" s="395"/>
      <c r="AH2" s="395"/>
      <c r="AI2" s="474"/>
    </row>
    <row r="3" spans="1:35" ht="13.5" customHeight="1">
      <c r="A3" s="423" t="s">
        <v>3688</v>
      </c>
      <c r="B3" s="310"/>
      <c r="C3" s="383" t="str">
        <f>IF(番号="","",番号)</f>
        <v>10--</v>
      </c>
      <c r="D3" s="383"/>
      <c r="E3" s="383"/>
      <c r="F3" s="383"/>
      <c r="G3" s="383"/>
      <c r="H3" s="310" t="s">
        <v>9318</v>
      </c>
      <c r="I3" s="310"/>
      <c r="J3" s="310"/>
      <c r="K3" s="383" t="str">
        <f>IF(患者氏名="","",患者氏名)</f>
        <v/>
      </c>
      <c r="L3" s="383"/>
      <c r="M3" s="383"/>
      <c r="N3" s="383"/>
      <c r="O3" s="383"/>
      <c r="P3" s="383"/>
      <c r="Q3" s="383"/>
      <c r="R3" s="383"/>
      <c r="S3" s="310" t="s">
        <v>9077</v>
      </c>
      <c r="T3" s="310"/>
      <c r="U3" s="383" t="str">
        <f>IF(患者性="","",患者性)</f>
        <v/>
      </c>
      <c r="V3" s="383"/>
      <c r="W3" s="310" t="s">
        <v>9070</v>
      </c>
      <c r="X3" s="310"/>
      <c r="Y3" s="310"/>
      <c r="Z3" s="539" t="str">
        <f>IF(患者生年月日="","",患者生年月日)</f>
        <v/>
      </c>
      <c r="AA3" s="539"/>
      <c r="AB3" s="539"/>
      <c r="AC3" s="539"/>
      <c r="AD3" s="539"/>
      <c r="AE3" s="539"/>
      <c r="AF3" s="310" t="s">
        <v>9134</v>
      </c>
      <c r="AG3" s="310"/>
      <c r="AH3" s="535" t="str">
        <f>IF(患者生年月日="","",患者年齢)</f>
        <v/>
      </c>
      <c r="AI3" s="536"/>
    </row>
    <row r="4" spans="1:35" ht="24.75" customHeight="1" thickBot="1">
      <c r="A4" s="451"/>
      <c r="B4" s="342"/>
      <c r="C4" s="382"/>
      <c r="D4" s="382"/>
      <c r="E4" s="382"/>
      <c r="F4" s="382"/>
      <c r="G4" s="382"/>
      <c r="H4" s="342"/>
      <c r="I4" s="342"/>
      <c r="J4" s="342"/>
      <c r="K4" s="382"/>
      <c r="L4" s="382"/>
      <c r="M4" s="382"/>
      <c r="N4" s="382"/>
      <c r="O4" s="382"/>
      <c r="P4" s="382"/>
      <c r="Q4" s="382"/>
      <c r="R4" s="382"/>
      <c r="S4" s="342"/>
      <c r="T4" s="342"/>
      <c r="U4" s="382"/>
      <c r="V4" s="382"/>
      <c r="W4" s="342"/>
      <c r="X4" s="342"/>
      <c r="Y4" s="342"/>
      <c r="Z4" s="540"/>
      <c r="AA4" s="540"/>
      <c r="AB4" s="540"/>
      <c r="AC4" s="540"/>
      <c r="AD4" s="540"/>
      <c r="AE4" s="540"/>
      <c r="AF4" s="342"/>
      <c r="AG4" s="342"/>
      <c r="AH4" s="537"/>
      <c r="AI4" s="538"/>
    </row>
    <row r="5" spans="1:35" ht="24.75" customHeight="1">
      <c r="A5" s="543" t="s">
        <v>9310</v>
      </c>
      <c r="B5" s="544"/>
      <c r="C5" s="315"/>
      <c r="D5" s="315"/>
      <c r="E5" s="315" t="s">
        <v>9394</v>
      </c>
      <c r="F5" s="315"/>
      <c r="G5" s="315"/>
      <c r="H5" s="315"/>
      <c r="I5" s="315"/>
      <c r="J5" s="315"/>
      <c r="K5" s="315"/>
      <c r="L5" s="315"/>
      <c r="M5" s="315"/>
      <c r="N5" s="315"/>
      <c r="O5" s="315"/>
      <c r="P5" s="315" t="s">
        <v>9368</v>
      </c>
      <c r="Q5" s="315"/>
      <c r="R5" s="315" t="s">
        <v>9369</v>
      </c>
      <c r="S5" s="315"/>
      <c r="T5" s="315" t="s">
        <v>9367</v>
      </c>
      <c r="U5" s="315"/>
      <c r="V5" s="315"/>
      <c r="W5" s="315"/>
      <c r="X5" s="315" t="s">
        <v>9234</v>
      </c>
      <c r="Y5" s="315"/>
      <c r="Z5" s="315"/>
      <c r="AA5" s="315"/>
      <c r="AB5" s="315"/>
      <c r="AC5" s="315"/>
      <c r="AD5" s="315"/>
      <c r="AE5" s="315"/>
      <c r="AF5" s="315"/>
      <c r="AG5" s="315"/>
      <c r="AH5" s="315"/>
      <c r="AI5" s="483"/>
    </row>
    <row r="6" spans="1:35" ht="24.75" customHeight="1">
      <c r="A6" s="306"/>
      <c r="B6" s="340"/>
      <c r="C6" s="424" t="s">
        <v>3610</v>
      </c>
      <c r="D6" s="424"/>
      <c r="E6" s="533"/>
      <c r="F6" s="529"/>
      <c r="G6" s="529"/>
      <c r="H6" s="529"/>
      <c r="I6" s="529"/>
      <c r="J6" s="529"/>
      <c r="K6" s="529"/>
      <c r="L6" s="529"/>
      <c r="M6" s="529"/>
      <c r="N6" s="529"/>
      <c r="O6" s="529"/>
      <c r="P6" s="336"/>
      <c r="Q6" s="336"/>
      <c r="R6" s="336"/>
      <c r="S6" s="336"/>
      <c r="T6" s="336"/>
      <c r="U6" s="336"/>
      <c r="V6" s="336"/>
      <c r="W6" s="336"/>
      <c r="X6" s="533"/>
      <c r="Y6" s="529"/>
      <c r="Z6" s="529"/>
      <c r="AA6" s="529"/>
      <c r="AB6" s="529"/>
      <c r="AC6" s="529"/>
      <c r="AD6" s="529"/>
      <c r="AE6" s="529"/>
      <c r="AF6" s="529"/>
      <c r="AG6" s="529"/>
      <c r="AH6" s="529"/>
      <c r="AI6" s="530"/>
    </row>
    <row r="7" spans="1:35" ht="24.75" customHeight="1">
      <c r="A7" s="306"/>
      <c r="B7" s="340"/>
      <c r="C7" s="424" t="s">
        <v>3611</v>
      </c>
      <c r="D7" s="424"/>
      <c r="E7" s="533"/>
      <c r="F7" s="529"/>
      <c r="G7" s="529"/>
      <c r="H7" s="529"/>
      <c r="I7" s="529"/>
      <c r="J7" s="529"/>
      <c r="K7" s="529"/>
      <c r="L7" s="529"/>
      <c r="M7" s="529"/>
      <c r="N7" s="529"/>
      <c r="O7" s="529"/>
      <c r="P7" s="336"/>
      <c r="Q7" s="336"/>
      <c r="R7" s="336"/>
      <c r="S7" s="336"/>
      <c r="T7" s="336"/>
      <c r="U7" s="336"/>
      <c r="V7" s="336"/>
      <c r="W7" s="336"/>
      <c r="X7" s="529"/>
      <c r="Y7" s="529"/>
      <c r="Z7" s="529"/>
      <c r="AA7" s="529"/>
      <c r="AB7" s="529"/>
      <c r="AC7" s="529"/>
      <c r="AD7" s="529"/>
      <c r="AE7" s="529"/>
      <c r="AF7" s="529"/>
      <c r="AG7" s="529"/>
      <c r="AH7" s="529"/>
      <c r="AI7" s="530"/>
    </row>
    <row r="8" spans="1:35" ht="24.75" customHeight="1">
      <c r="A8" s="306"/>
      <c r="B8" s="340"/>
      <c r="C8" s="424" t="s">
        <v>3612</v>
      </c>
      <c r="D8" s="424"/>
      <c r="E8" s="533"/>
      <c r="F8" s="529"/>
      <c r="G8" s="529"/>
      <c r="H8" s="529"/>
      <c r="I8" s="529"/>
      <c r="J8" s="529"/>
      <c r="K8" s="529"/>
      <c r="L8" s="529"/>
      <c r="M8" s="529"/>
      <c r="N8" s="529"/>
      <c r="O8" s="529"/>
      <c r="P8" s="336"/>
      <c r="Q8" s="336"/>
      <c r="R8" s="336"/>
      <c r="S8" s="336"/>
      <c r="T8" s="336"/>
      <c r="U8" s="336"/>
      <c r="V8" s="336"/>
      <c r="W8" s="336"/>
      <c r="X8" s="529"/>
      <c r="Y8" s="529"/>
      <c r="Z8" s="529"/>
      <c r="AA8" s="529"/>
      <c r="AB8" s="529"/>
      <c r="AC8" s="529"/>
      <c r="AD8" s="529"/>
      <c r="AE8" s="529"/>
      <c r="AF8" s="529"/>
      <c r="AG8" s="529"/>
      <c r="AH8" s="529"/>
      <c r="AI8" s="530"/>
    </row>
    <row r="9" spans="1:35" ht="24.75" customHeight="1">
      <c r="A9" s="306"/>
      <c r="B9" s="340"/>
      <c r="C9" s="424" t="s">
        <v>3613</v>
      </c>
      <c r="D9" s="424"/>
      <c r="E9" s="533"/>
      <c r="F9" s="529"/>
      <c r="G9" s="529"/>
      <c r="H9" s="529"/>
      <c r="I9" s="529"/>
      <c r="J9" s="529"/>
      <c r="K9" s="529"/>
      <c r="L9" s="529"/>
      <c r="M9" s="529"/>
      <c r="N9" s="529"/>
      <c r="O9" s="529"/>
      <c r="P9" s="336"/>
      <c r="Q9" s="336"/>
      <c r="R9" s="336"/>
      <c r="S9" s="336"/>
      <c r="T9" s="336"/>
      <c r="U9" s="336"/>
      <c r="V9" s="336"/>
      <c r="W9" s="336"/>
      <c r="X9" s="529"/>
      <c r="Y9" s="529"/>
      <c r="Z9" s="529"/>
      <c r="AA9" s="529"/>
      <c r="AB9" s="529"/>
      <c r="AC9" s="529"/>
      <c r="AD9" s="529"/>
      <c r="AE9" s="529"/>
      <c r="AF9" s="529"/>
      <c r="AG9" s="529"/>
      <c r="AH9" s="529"/>
      <c r="AI9" s="530"/>
    </row>
    <row r="10" spans="1:35" ht="24.75" customHeight="1">
      <c r="A10" s="306"/>
      <c r="B10" s="340"/>
      <c r="C10" s="424" t="s">
        <v>3614</v>
      </c>
      <c r="D10" s="424"/>
      <c r="E10" s="533"/>
      <c r="F10" s="529"/>
      <c r="G10" s="529"/>
      <c r="H10" s="529"/>
      <c r="I10" s="529"/>
      <c r="J10" s="529"/>
      <c r="K10" s="529"/>
      <c r="L10" s="529"/>
      <c r="M10" s="529"/>
      <c r="N10" s="529"/>
      <c r="O10" s="529"/>
      <c r="P10" s="336"/>
      <c r="Q10" s="336"/>
      <c r="R10" s="336"/>
      <c r="S10" s="336"/>
      <c r="T10" s="336"/>
      <c r="U10" s="336"/>
      <c r="V10" s="336"/>
      <c r="W10" s="336"/>
      <c r="X10" s="529"/>
      <c r="Y10" s="529"/>
      <c r="Z10" s="529"/>
      <c r="AA10" s="529"/>
      <c r="AB10" s="529"/>
      <c r="AC10" s="529"/>
      <c r="AD10" s="529"/>
      <c r="AE10" s="529"/>
      <c r="AF10" s="529"/>
      <c r="AG10" s="529"/>
      <c r="AH10" s="529"/>
      <c r="AI10" s="530"/>
    </row>
    <row r="11" spans="1:35" ht="24.75" customHeight="1">
      <c r="A11" s="306"/>
      <c r="B11" s="340"/>
      <c r="C11" s="424" t="s">
        <v>3615</v>
      </c>
      <c r="D11" s="424"/>
      <c r="E11" s="533"/>
      <c r="F11" s="529"/>
      <c r="G11" s="529"/>
      <c r="H11" s="529"/>
      <c r="I11" s="529"/>
      <c r="J11" s="529"/>
      <c r="K11" s="529"/>
      <c r="L11" s="529"/>
      <c r="M11" s="529"/>
      <c r="N11" s="529"/>
      <c r="O11" s="529"/>
      <c r="P11" s="336"/>
      <c r="Q11" s="336"/>
      <c r="R11" s="336"/>
      <c r="S11" s="336"/>
      <c r="T11" s="336"/>
      <c r="U11" s="336"/>
      <c r="V11" s="336"/>
      <c r="W11" s="336"/>
      <c r="X11" s="529"/>
      <c r="Y11" s="529"/>
      <c r="Z11" s="529"/>
      <c r="AA11" s="529"/>
      <c r="AB11" s="529"/>
      <c r="AC11" s="529"/>
      <c r="AD11" s="529"/>
      <c r="AE11" s="529"/>
      <c r="AF11" s="529"/>
      <c r="AG11" s="529"/>
      <c r="AH11" s="529"/>
      <c r="AI11" s="530"/>
    </row>
    <row r="12" spans="1:35" ht="24.75" customHeight="1">
      <c r="A12" s="306"/>
      <c r="B12" s="340"/>
      <c r="C12" s="424" t="s">
        <v>3616</v>
      </c>
      <c r="D12" s="424"/>
      <c r="E12" s="533"/>
      <c r="F12" s="529"/>
      <c r="G12" s="529"/>
      <c r="H12" s="529"/>
      <c r="I12" s="529"/>
      <c r="J12" s="529"/>
      <c r="K12" s="529"/>
      <c r="L12" s="529"/>
      <c r="M12" s="529"/>
      <c r="N12" s="529"/>
      <c r="O12" s="529"/>
      <c r="P12" s="336"/>
      <c r="Q12" s="336"/>
      <c r="R12" s="336"/>
      <c r="S12" s="336"/>
      <c r="T12" s="336"/>
      <c r="U12" s="336"/>
      <c r="V12" s="336"/>
      <c r="W12" s="336"/>
      <c r="X12" s="529"/>
      <c r="Y12" s="529"/>
      <c r="Z12" s="529"/>
      <c r="AA12" s="529"/>
      <c r="AB12" s="529"/>
      <c r="AC12" s="529"/>
      <c r="AD12" s="529"/>
      <c r="AE12" s="529"/>
      <c r="AF12" s="529"/>
      <c r="AG12" s="529"/>
      <c r="AH12" s="529"/>
      <c r="AI12" s="530"/>
    </row>
    <row r="13" spans="1:35" ht="24.75" customHeight="1">
      <c r="A13" s="306"/>
      <c r="B13" s="340"/>
      <c r="C13" s="424" t="s">
        <v>3617</v>
      </c>
      <c r="D13" s="424"/>
      <c r="E13" s="533"/>
      <c r="F13" s="529"/>
      <c r="G13" s="529"/>
      <c r="H13" s="529"/>
      <c r="I13" s="529"/>
      <c r="J13" s="529"/>
      <c r="K13" s="529"/>
      <c r="L13" s="529"/>
      <c r="M13" s="529"/>
      <c r="N13" s="529"/>
      <c r="O13" s="529"/>
      <c r="P13" s="336"/>
      <c r="Q13" s="336"/>
      <c r="R13" s="336"/>
      <c r="S13" s="336"/>
      <c r="T13" s="336"/>
      <c r="U13" s="336"/>
      <c r="V13" s="336"/>
      <c r="W13" s="336"/>
      <c r="X13" s="529"/>
      <c r="Y13" s="529"/>
      <c r="Z13" s="529"/>
      <c r="AA13" s="529"/>
      <c r="AB13" s="529"/>
      <c r="AC13" s="529"/>
      <c r="AD13" s="529"/>
      <c r="AE13" s="529"/>
      <c r="AF13" s="529"/>
      <c r="AG13" s="529"/>
      <c r="AH13" s="529"/>
      <c r="AI13" s="530"/>
    </row>
    <row r="14" spans="1:35" ht="24.75" customHeight="1">
      <c r="A14" s="306"/>
      <c r="B14" s="340"/>
      <c r="C14" s="424" t="s">
        <v>3618</v>
      </c>
      <c r="D14" s="424"/>
      <c r="E14" s="533"/>
      <c r="F14" s="529"/>
      <c r="G14" s="529"/>
      <c r="H14" s="529"/>
      <c r="I14" s="529"/>
      <c r="J14" s="529"/>
      <c r="K14" s="529"/>
      <c r="L14" s="529"/>
      <c r="M14" s="529"/>
      <c r="N14" s="529"/>
      <c r="O14" s="529"/>
      <c r="P14" s="336"/>
      <c r="Q14" s="336"/>
      <c r="R14" s="336"/>
      <c r="S14" s="336"/>
      <c r="T14" s="336"/>
      <c r="U14" s="336"/>
      <c r="V14" s="336"/>
      <c r="W14" s="336"/>
      <c r="X14" s="529"/>
      <c r="Y14" s="529"/>
      <c r="Z14" s="529"/>
      <c r="AA14" s="529"/>
      <c r="AB14" s="529"/>
      <c r="AC14" s="529"/>
      <c r="AD14" s="529"/>
      <c r="AE14" s="529"/>
      <c r="AF14" s="529"/>
      <c r="AG14" s="529"/>
      <c r="AH14" s="529"/>
      <c r="AI14" s="530"/>
    </row>
    <row r="15" spans="1:35" ht="24.75" customHeight="1">
      <c r="A15" s="306"/>
      <c r="B15" s="340"/>
      <c r="C15" s="424" t="s">
        <v>3619</v>
      </c>
      <c r="D15" s="424"/>
      <c r="E15" s="533"/>
      <c r="F15" s="529"/>
      <c r="G15" s="529"/>
      <c r="H15" s="529"/>
      <c r="I15" s="529"/>
      <c r="J15" s="529"/>
      <c r="K15" s="529"/>
      <c r="L15" s="529"/>
      <c r="M15" s="529"/>
      <c r="N15" s="529"/>
      <c r="O15" s="529"/>
      <c r="P15" s="336"/>
      <c r="Q15" s="336"/>
      <c r="R15" s="336"/>
      <c r="S15" s="336"/>
      <c r="T15" s="336"/>
      <c r="U15" s="336"/>
      <c r="V15" s="336"/>
      <c r="W15" s="336"/>
      <c r="X15" s="529"/>
      <c r="Y15" s="529"/>
      <c r="Z15" s="529"/>
      <c r="AA15" s="529"/>
      <c r="AB15" s="529"/>
      <c r="AC15" s="529"/>
      <c r="AD15" s="529"/>
      <c r="AE15" s="529"/>
      <c r="AF15" s="529"/>
      <c r="AG15" s="529"/>
      <c r="AH15" s="529"/>
      <c r="AI15" s="530"/>
    </row>
    <row r="16" spans="1:35" ht="24.75" customHeight="1">
      <c r="A16" s="306"/>
      <c r="B16" s="340"/>
      <c r="C16" s="424" t="s">
        <v>3620</v>
      </c>
      <c r="D16" s="424"/>
      <c r="E16" s="533"/>
      <c r="F16" s="529"/>
      <c r="G16" s="529"/>
      <c r="H16" s="529"/>
      <c r="I16" s="529"/>
      <c r="J16" s="529"/>
      <c r="K16" s="529"/>
      <c r="L16" s="529"/>
      <c r="M16" s="529"/>
      <c r="N16" s="529"/>
      <c r="O16" s="529"/>
      <c r="P16" s="336"/>
      <c r="Q16" s="336"/>
      <c r="R16" s="336"/>
      <c r="S16" s="336"/>
      <c r="T16" s="336"/>
      <c r="U16" s="336"/>
      <c r="V16" s="336"/>
      <c r="W16" s="336"/>
      <c r="X16" s="529"/>
      <c r="Y16" s="529"/>
      <c r="Z16" s="529"/>
      <c r="AA16" s="529"/>
      <c r="AB16" s="529"/>
      <c r="AC16" s="529"/>
      <c r="AD16" s="529"/>
      <c r="AE16" s="529"/>
      <c r="AF16" s="529"/>
      <c r="AG16" s="529"/>
      <c r="AH16" s="529"/>
      <c r="AI16" s="530"/>
    </row>
    <row r="17" spans="1:131" ht="24.75" customHeight="1">
      <c r="A17" s="306"/>
      <c r="B17" s="340"/>
      <c r="C17" s="424" t="s">
        <v>3621</v>
      </c>
      <c r="D17" s="424"/>
      <c r="E17" s="533"/>
      <c r="F17" s="529"/>
      <c r="G17" s="529"/>
      <c r="H17" s="529"/>
      <c r="I17" s="529"/>
      <c r="J17" s="529"/>
      <c r="K17" s="529"/>
      <c r="L17" s="529"/>
      <c r="M17" s="529"/>
      <c r="N17" s="529"/>
      <c r="O17" s="529"/>
      <c r="P17" s="336"/>
      <c r="Q17" s="336"/>
      <c r="R17" s="336"/>
      <c r="S17" s="336"/>
      <c r="T17" s="336"/>
      <c r="U17" s="336"/>
      <c r="V17" s="336"/>
      <c r="W17" s="336"/>
      <c r="X17" s="529"/>
      <c r="Y17" s="529"/>
      <c r="Z17" s="529"/>
      <c r="AA17" s="529"/>
      <c r="AB17" s="529"/>
      <c r="AC17" s="529"/>
      <c r="AD17" s="529"/>
      <c r="AE17" s="529"/>
      <c r="AF17" s="529"/>
      <c r="AG17" s="529"/>
      <c r="AH17" s="529"/>
      <c r="AI17" s="530"/>
    </row>
    <row r="18" spans="1:131" ht="24.75" customHeight="1">
      <c r="A18" s="306"/>
      <c r="B18" s="340"/>
      <c r="C18" s="424" t="s">
        <v>3622</v>
      </c>
      <c r="D18" s="424"/>
      <c r="E18" s="533"/>
      <c r="F18" s="529"/>
      <c r="G18" s="529"/>
      <c r="H18" s="529"/>
      <c r="I18" s="529"/>
      <c r="J18" s="529"/>
      <c r="K18" s="529"/>
      <c r="L18" s="529"/>
      <c r="M18" s="529"/>
      <c r="N18" s="529"/>
      <c r="O18" s="529"/>
      <c r="P18" s="336"/>
      <c r="Q18" s="336"/>
      <c r="R18" s="336"/>
      <c r="S18" s="336"/>
      <c r="T18" s="336"/>
      <c r="U18" s="336"/>
      <c r="V18" s="336"/>
      <c r="W18" s="336"/>
      <c r="X18" s="529"/>
      <c r="Y18" s="529"/>
      <c r="Z18" s="529"/>
      <c r="AA18" s="529"/>
      <c r="AB18" s="529"/>
      <c r="AC18" s="529"/>
      <c r="AD18" s="529"/>
      <c r="AE18" s="529"/>
      <c r="AF18" s="529"/>
      <c r="AG18" s="529"/>
      <c r="AH18" s="529"/>
      <c r="AI18" s="530"/>
    </row>
    <row r="19" spans="1:131" ht="24.75" customHeight="1">
      <c r="A19" s="306"/>
      <c r="B19" s="340"/>
      <c r="C19" s="424" t="s">
        <v>3623</v>
      </c>
      <c r="D19" s="424"/>
      <c r="E19" s="533"/>
      <c r="F19" s="529"/>
      <c r="G19" s="529"/>
      <c r="H19" s="529"/>
      <c r="I19" s="529"/>
      <c r="J19" s="529"/>
      <c r="K19" s="529"/>
      <c r="L19" s="529"/>
      <c r="M19" s="529"/>
      <c r="N19" s="529"/>
      <c r="O19" s="529"/>
      <c r="P19" s="336"/>
      <c r="Q19" s="336"/>
      <c r="R19" s="336"/>
      <c r="S19" s="336"/>
      <c r="T19" s="336"/>
      <c r="U19" s="336"/>
      <c r="V19" s="336"/>
      <c r="W19" s="336"/>
      <c r="X19" s="529"/>
      <c r="Y19" s="529"/>
      <c r="Z19" s="529"/>
      <c r="AA19" s="529"/>
      <c r="AB19" s="529"/>
      <c r="AC19" s="529"/>
      <c r="AD19" s="529"/>
      <c r="AE19" s="529"/>
      <c r="AF19" s="529"/>
      <c r="AG19" s="529"/>
      <c r="AH19" s="529"/>
      <c r="AI19" s="530"/>
    </row>
    <row r="20" spans="1:131" ht="24.75" customHeight="1">
      <c r="A20" s="306"/>
      <c r="B20" s="340"/>
      <c r="C20" s="424" t="s">
        <v>3624</v>
      </c>
      <c r="D20" s="424"/>
      <c r="E20" s="529"/>
      <c r="F20" s="529"/>
      <c r="G20" s="529"/>
      <c r="H20" s="529"/>
      <c r="I20" s="529"/>
      <c r="J20" s="529"/>
      <c r="K20" s="529"/>
      <c r="L20" s="529"/>
      <c r="M20" s="529"/>
      <c r="N20" s="529"/>
      <c r="O20" s="529"/>
      <c r="P20" s="336"/>
      <c r="Q20" s="336"/>
      <c r="R20" s="336"/>
      <c r="S20" s="336"/>
      <c r="T20" s="336"/>
      <c r="U20" s="336"/>
      <c r="V20" s="336"/>
      <c r="W20" s="336"/>
      <c r="X20" s="529"/>
      <c r="Y20" s="529"/>
      <c r="Z20" s="529"/>
      <c r="AA20" s="529"/>
      <c r="AB20" s="529"/>
      <c r="AC20" s="529"/>
      <c r="AD20" s="529"/>
      <c r="AE20" s="529"/>
      <c r="AF20" s="529"/>
      <c r="AG20" s="529"/>
      <c r="AH20" s="529"/>
      <c r="AI20" s="530"/>
    </row>
    <row r="21" spans="1:131" ht="24.75" customHeight="1">
      <c r="A21" s="306"/>
      <c r="B21" s="340"/>
      <c r="C21" s="424" t="s">
        <v>3625</v>
      </c>
      <c r="D21" s="424"/>
      <c r="E21" s="529"/>
      <c r="F21" s="529"/>
      <c r="G21" s="529"/>
      <c r="H21" s="529"/>
      <c r="I21" s="529"/>
      <c r="J21" s="529"/>
      <c r="K21" s="529"/>
      <c r="L21" s="529"/>
      <c r="M21" s="529"/>
      <c r="N21" s="529"/>
      <c r="O21" s="529"/>
      <c r="P21" s="336"/>
      <c r="Q21" s="336"/>
      <c r="R21" s="336"/>
      <c r="S21" s="336"/>
      <c r="T21" s="336"/>
      <c r="U21" s="336"/>
      <c r="V21" s="336"/>
      <c r="W21" s="336"/>
      <c r="X21" s="529"/>
      <c r="Y21" s="529"/>
      <c r="Z21" s="529"/>
      <c r="AA21" s="529"/>
      <c r="AB21" s="529"/>
      <c r="AC21" s="529"/>
      <c r="AD21" s="529"/>
      <c r="AE21" s="529"/>
      <c r="AF21" s="529"/>
      <c r="AG21" s="529"/>
      <c r="AH21" s="529"/>
      <c r="AI21" s="530"/>
    </row>
    <row r="22" spans="1:131" ht="24.75" customHeight="1">
      <c r="A22" s="306"/>
      <c r="B22" s="340"/>
      <c r="C22" s="424" t="s">
        <v>3626</v>
      </c>
      <c r="D22" s="424"/>
      <c r="E22" s="529"/>
      <c r="F22" s="529"/>
      <c r="G22" s="529"/>
      <c r="H22" s="529"/>
      <c r="I22" s="529"/>
      <c r="J22" s="529"/>
      <c r="K22" s="529"/>
      <c r="L22" s="529"/>
      <c r="M22" s="529"/>
      <c r="N22" s="529"/>
      <c r="O22" s="529"/>
      <c r="P22" s="336"/>
      <c r="Q22" s="336"/>
      <c r="R22" s="336"/>
      <c r="S22" s="336"/>
      <c r="T22" s="336"/>
      <c r="U22" s="336"/>
      <c r="V22" s="336"/>
      <c r="W22" s="336"/>
      <c r="X22" s="529"/>
      <c r="Y22" s="529"/>
      <c r="Z22" s="529"/>
      <c r="AA22" s="529"/>
      <c r="AB22" s="529"/>
      <c r="AC22" s="529"/>
      <c r="AD22" s="529"/>
      <c r="AE22" s="529"/>
      <c r="AF22" s="529"/>
      <c r="AG22" s="529"/>
      <c r="AH22" s="529"/>
      <c r="AI22" s="530"/>
    </row>
    <row r="23" spans="1:131" ht="24.75" customHeight="1">
      <c r="A23" s="306"/>
      <c r="B23" s="340"/>
      <c r="C23" s="424" t="s">
        <v>3627</v>
      </c>
      <c r="D23" s="424"/>
      <c r="E23" s="529"/>
      <c r="F23" s="529"/>
      <c r="G23" s="529"/>
      <c r="H23" s="529"/>
      <c r="I23" s="529"/>
      <c r="J23" s="529"/>
      <c r="K23" s="529"/>
      <c r="L23" s="529"/>
      <c r="M23" s="529"/>
      <c r="N23" s="529"/>
      <c r="O23" s="529"/>
      <c r="P23" s="336"/>
      <c r="Q23" s="336"/>
      <c r="R23" s="336"/>
      <c r="S23" s="336"/>
      <c r="T23" s="336"/>
      <c r="U23" s="336"/>
      <c r="V23" s="336"/>
      <c r="W23" s="336"/>
      <c r="X23" s="529"/>
      <c r="Y23" s="529"/>
      <c r="Z23" s="529"/>
      <c r="AA23" s="529"/>
      <c r="AB23" s="529"/>
      <c r="AC23" s="529"/>
      <c r="AD23" s="529"/>
      <c r="AE23" s="529"/>
      <c r="AF23" s="529"/>
      <c r="AG23" s="529"/>
      <c r="AH23" s="529"/>
      <c r="AI23" s="530"/>
    </row>
    <row r="24" spans="1:131" ht="24.75" customHeight="1">
      <c r="A24" s="306"/>
      <c r="B24" s="340"/>
      <c r="C24" s="424" t="s">
        <v>3628</v>
      </c>
      <c r="D24" s="424"/>
      <c r="E24" s="529"/>
      <c r="F24" s="529"/>
      <c r="G24" s="529"/>
      <c r="H24" s="529"/>
      <c r="I24" s="529"/>
      <c r="J24" s="529"/>
      <c r="K24" s="529"/>
      <c r="L24" s="529"/>
      <c r="M24" s="529"/>
      <c r="N24" s="529"/>
      <c r="O24" s="529"/>
      <c r="P24" s="336"/>
      <c r="Q24" s="336"/>
      <c r="R24" s="336"/>
      <c r="S24" s="336"/>
      <c r="T24" s="336"/>
      <c r="U24" s="336"/>
      <c r="V24" s="336"/>
      <c r="W24" s="336"/>
      <c r="X24" s="529"/>
      <c r="Y24" s="529"/>
      <c r="Z24" s="529"/>
      <c r="AA24" s="529"/>
      <c r="AB24" s="529"/>
      <c r="AC24" s="529"/>
      <c r="AD24" s="529"/>
      <c r="AE24" s="529"/>
      <c r="AF24" s="529"/>
      <c r="AG24" s="529"/>
      <c r="AH24" s="529"/>
      <c r="AI24" s="530"/>
    </row>
    <row r="25" spans="1:131" ht="24.75" customHeight="1">
      <c r="A25" s="306"/>
      <c r="B25" s="340"/>
      <c r="C25" s="531" t="s">
        <v>3629</v>
      </c>
      <c r="D25" s="531"/>
      <c r="E25" s="527"/>
      <c r="F25" s="527"/>
      <c r="G25" s="527"/>
      <c r="H25" s="527"/>
      <c r="I25" s="527"/>
      <c r="J25" s="527"/>
      <c r="K25" s="527"/>
      <c r="L25" s="527"/>
      <c r="M25" s="527"/>
      <c r="N25" s="527"/>
      <c r="O25" s="527"/>
      <c r="P25" s="532"/>
      <c r="Q25" s="532"/>
      <c r="R25" s="532"/>
      <c r="S25" s="532"/>
      <c r="T25" s="532"/>
      <c r="U25" s="532"/>
      <c r="V25" s="532"/>
      <c r="W25" s="532"/>
      <c r="X25" s="527"/>
      <c r="Y25" s="527"/>
      <c r="Z25" s="527"/>
      <c r="AA25" s="527"/>
      <c r="AB25" s="527"/>
      <c r="AC25" s="527"/>
      <c r="AD25" s="527"/>
      <c r="AE25" s="527"/>
      <c r="AF25" s="527"/>
      <c r="AG25" s="527"/>
      <c r="AH25" s="527"/>
      <c r="AI25" s="528"/>
    </row>
    <row r="26" spans="1:131" ht="24.75" customHeight="1" thickBot="1">
      <c r="A26" s="307"/>
      <c r="B26" s="545"/>
      <c r="C26" s="541"/>
      <c r="D26" s="542"/>
      <c r="E26" s="422" t="s">
        <v>9393</v>
      </c>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546"/>
    </row>
    <row r="27" spans="1:131" ht="24.75" customHeight="1" thickBot="1">
      <c r="A27" s="420" t="s">
        <v>9395</v>
      </c>
      <c r="B27" s="421"/>
      <c r="C27" s="421"/>
      <c r="D27" s="421"/>
      <c r="E27" s="122">
        <v>0</v>
      </c>
      <c r="F27" s="446" t="s">
        <v>9396</v>
      </c>
      <c r="G27" s="446"/>
      <c r="H27" s="446"/>
      <c r="I27" s="446"/>
      <c r="J27" s="63"/>
      <c r="K27" s="446" t="s">
        <v>9397</v>
      </c>
      <c r="L27" s="446"/>
      <c r="M27" s="446"/>
      <c r="N27" s="446"/>
      <c r="O27" s="63"/>
      <c r="P27" s="446" t="s">
        <v>9398</v>
      </c>
      <c r="Q27" s="446"/>
      <c r="R27" s="63"/>
      <c r="S27" s="446" t="s">
        <v>9399</v>
      </c>
      <c r="T27" s="446"/>
      <c r="U27" s="446"/>
      <c r="V27" s="516"/>
      <c r="W27" s="446" t="s">
        <v>9400</v>
      </c>
      <c r="X27" s="446"/>
      <c r="Y27" s="446"/>
      <c r="Z27" s="429"/>
      <c r="AA27" s="430"/>
      <c r="AB27" s="430"/>
      <c r="AC27" s="430"/>
      <c r="AD27" s="430"/>
      <c r="AE27" s="430"/>
      <c r="AF27" s="430"/>
      <c r="AG27" s="430"/>
      <c r="AH27" s="430"/>
      <c r="AI27" s="517"/>
      <c r="EA27">
        <v>4</v>
      </c>
    </row>
    <row r="28" spans="1:131" ht="24.75" customHeight="1" thickBot="1">
      <c r="A28" s="420" t="s">
        <v>9401</v>
      </c>
      <c r="B28" s="421"/>
      <c r="C28" s="421"/>
      <c r="D28" s="421"/>
      <c r="E28" s="122"/>
      <c r="F28" s="446" t="s">
        <v>9402</v>
      </c>
      <c r="G28" s="446"/>
      <c r="H28" s="446"/>
      <c r="I28" s="446"/>
      <c r="J28" s="63"/>
      <c r="K28" s="446" t="s">
        <v>9403</v>
      </c>
      <c r="L28" s="446"/>
      <c r="M28" s="446"/>
      <c r="N28" s="446"/>
      <c r="O28" s="63"/>
      <c r="P28" s="446" t="s">
        <v>9404</v>
      </c>
      <c r="Q28" s="446"/>
      <c r="R28" s="446"/>
      <c r="S28" s="516"/>
      <c r="T28" s="446" t="s">
        <v>9400</v>
      </c>
      <c r="U28" s="446"/>
      <c r="V28" s="446"/>
      <c r="W28" s="430"/>
      <c r="X28" s="430"/>
      <c r="Y28" s="430"/>
      <c r="Z28" s="430"/>
      <c r="AA28" s="430"/>
      <c r="AB28" s="430"/>
      <c r="AC28" s="430"/>
      <c r="AD28" s="430"/>
      <c r="AE28" s="430"/>
      <c r="AF28" s="430"/>
      <c r="AG28" s="430"/>
      <c r="AH28" s="430"/>
      <c r="AI28" s="517"/>
    </row>
    <row r="29" spans="1:131" ht="24.75" customHeight="1">
      <c r="A29" s="522" t="s">
        <v>9370</v>
      </c>
      <c r="B29" s="315"/>
      <c r="C29" s="315"/>
      <c r="D29" s="315"/>
      <c r="E29" s="523"/>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5"/>
    </row>
    <row r="30" spans="1:131" ht="24.75" customHeight="1">
      <c r="A30" s="423"/>
      <c r="B30" s="310"/>
      <c r="C30" s="310"/>
      <c r="D30" s="310"/>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9"/>
    </row>
    <row r="31" spans="1:131" ht="24.75" customHeight="1">
      <c r="A31" s="423" t="s">
        <v>9309</v>
      </c>
      <c r="B31" s="310"/>
      <c r="C31" s="310"/>
      <c r="D31" s="310"/>
      <c r="E31" s="526"/>
      <c r="F31" s="518"/>
      <c r="G31" s="518"/>
      <c r="H31" s="518"/>
      <c r="I31" s="518"/>
      <c r="J31" s="518"/>
      <c r="K31" s="518"/>
      <c r="L31" s="518"/>
      <c r="M31" s="518"/>
      <c r="N31" s="518"/>
      <c r="O31" s="518"/>
      <c r="P31" s="518"/>
      <c r="Q31" s="518"/>
      <c r="R31" s="518"/>
      <c r="S31" s="518"/>
      <c r="T31" s="518"/>
      <c r="U31" s="518"/>
      <c r="V31" s="518"/>
      <c r="W31" s="518"/>
      <c r="X31" s="518"/>
      <c r="Y31" s="518"/>
      <c r="Z31" s="518"/>
      <c r="AA31" s="518"/>
      <c r="AB31" s="518"/>
      <c r="AC31" s="518"/>
      <c r="AD31" s="518"/>
      <c r="AE31" s="518"/>
      <c r="AF31" s="518"/>
      <c r="AG31" s="518"/>
      <c r="AH31" s="518"/>
      <c r="AI31" s="519"/>
    </row>
    <row r="32" spans="1:131" ht="24.75" customHeight="1">
      <c r="A32" s="423"/>
      <c r="B32" s="310"/>
      <c r="C32" s="310"/>
      <c r="D32" s="310"/>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9"/>
    </row>
    <row r="33" spans="1:35" ht="24.75" customHeight="1">
      <c r="A33" s="423"/>
      <c r="B33" s="310"/>
      <c r="C33" s="310"/>
      <c r="D33" s="310"/>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9"/>
    </row>
    <row r="34" spans="1:35" ht="24.75" customHeight="1">
      <c r="A34" s="423" t="s">
        <v>9142</v>
      </c>
      <c r="B34" s="310"/>
      <c r="C34" s="310"/>
      <c r="D34" s="310"/>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9"/>
    </row>
    <row r="35" spans="1:35" ht="24.75" customHeight="1" thickBot="1">
      <c r="A35" s="451"/>
      <c r="B35" s="342"/>
      <c r="C35" s="342"/>
      <c r="D35" s="342"/>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1"/>
    </row>
  </sheetData>
  <sheetProtection algorithmName="SHA-512" hashValue="1lJ7c1g+sRWcM935eWpi4SWKldSNW+WFNnGnTg/JIJjT8LRU/mhkHbZqMrOXkVSfuBfsYp8HhkTBNFFtd5ZmqQ==" saltValue="HF3X8zZUTO9qRzrKxWVWTQ==" spinCount="100000" sheet="1" objects="1" selectLockedCells="1"/>
  <customSheetViews>
    <customSheetView guid="{BD673287-A10F-4068-ABD9-63827D97DB26}" showGridLines="0">
      <selection activeCell="Z27" sqref="Z27:AI27"/>
      <pageMargins left="0.39370078740157483" right="0.39370078740157483" top="0.31496062992125984" bottom="0.47244094488188981" header="0.31496062992125984" footer="0.23622047244094491"/>
      <printOptions horizontalCentered="1"/>
      <pageSetup paperSize="9" scale="99" orientation="portrait" horizontalDpi="300" verticalDpi="300" r:id="rId1"/>
      <headerFooter>
        <oddFooter>&amp;C京都府脳卒中地域連携パス</oddFooter>
      </headerFooter>
    </customSheetView>
    <customSheetView guid="{FF958D2F-9903-489A-8E2E-7F86E054E683}" showGridLines="0">
      <selection activeCell="Z27" sqref="Z27:AI27"/>
      <pageMargins left="0.39370078740157483" right="0.39370078740157483" top="0.31496062992125984" bottom="0.47244094488188981" header="0.31496062992125984" footer="0.23622047244094491"/>
      <printOptions horizontalCentered="1"/>
      <pageSetup paperSize="9" scale="99" orientation="portrait" horizontalDpi="300" verticalDpi="300" r:id="rId2"/>
      <headerFooter>
        <oddFooter>&amp;C京都府脳卒中地域連携パス</oddFooter>
      </headerFooter>
    </customSheetView>
    <customSheetView guid="{D639767C-AAF5-43B7-B827-8C53261E766A}" showGridLines="0">
      <selection activeCell="E2" sqref="E2:L2"/>
      <pageMargins left="0.39370078740157483" right="0.39370078740157483" top="0.31496062992125984" bottom="0.47244094488188981" header="0.31496062992125984" footer="0.23622047244094491"/>
      <printOptions horizontalCentered="1"/>
      <pageSetup paperSize="9" scale="99" orientation="portrait" horizontalDpi="300" verticalDpi="300" r:id="rId3"/>
      <headerFooter>
        <oddFooter>&amp;C京都府脳卒中地域連携パス</oddFooter>
      </headerFooter>
    </customSheetView>
    <customSheetView guid="{88F1D327-FFB5-4F25-B49B-DDD0F9774A98}" showGridLines="0">
      <selection activeCell="E2" sqref="E2:L2"/>
      <pageMargins left="0.39370078740157483" right="0.39370078740157483" top="0.31496062992125984" bottom="0.47244094488188981" header="0.31496062992125984" footer="0.23622047244094491"/>
      <printOptions horizontalCentered="1"/>
      <pageSetup paperSize="9" scale="99" orientation="portrait" horizontalDpi="300" verticalDpi="300" r:id="rId4"/>
      <headerFooter>
        <oddFooter>&amp;C京都府脳卒中地域連携パス</oddFooter>
      </headerFooter>
    </customSheetView>
    <customSheetView guid="{974C7168-E865-490F-B85C-3CD4E07AE638}" showGridLines="0">
      <selection activeCell="E2" sqref="E2:L2"/>
      <pageMargins left="0.39370078740157483" right="0.39370078740157483" top="0.31496062992125984" bottom="0.47244094488188981" header="0.31496062992125984" footer="0.23622047244094491"/>
      <printOptions horizontalCentered="1"/>
      <pageSetup paperSize="9" scale="99" orientation="portrait" horizontalDpi="300" verticalDpi="300" r:id="rId5"/>
      <headerFooter>
        <oddFooter>&amp;C京都府脳卒中地域連携パス</oddFooter>
      </headerFooter>
    </customSheetView>
    <customSheetView guid="{72EBFE53-015F-4AF5-85E5-6EE368152204}" showGridLines="0">
      <selection activeCell="E2" sqref="E2:L2"/>
      <pageMargins left="0.39370078740157483" right="0.39370078740157483" top="0.31496062992125984" bottom="0.47244094488188981" header="0.31496062992125984" footer="0.23622047244094491"/>
      <printOptions horizontalCentered="1"/>
      <pageSetup paperSize="9" scale="99" orientation="portrait" horizontalDpi="300" verticalDpi="300" r:id="rId6"/>
      <headerFooter>
        <oddFooter>&amp;C京都府医師会地域連携パス</oddFooter>
      </headerFooter>
    </customSheetView>
    <customSheetView guid="{BFAD5E82-91BD-4865-8828-7A5CD3B0AD02}" showGridLines="0" topLeftCell="A22">
      <selection activeCell="E34" sqref="E34:AI35"/>
      <pageMargins left="0.39370078740157483" right="0.39370078740157483" top="0.31496062992125984" bottom="0.47244094488188981" header="0.31496062992125984" footer="0.23622047244094491"/>
      <printOptions horizontalCentered="1"/>
      <pageSetup paperSize="9" scale="99" orientation="portrait" horizontalDpi="300" verticalDpi="300" r:id="rId7"/>
      <headerFooter>
        <oddFooter>&amp;C京都府脳卒中地域連携パス</oddFooter>
      </headerFooter>
    </customSheetView>
    <customSheetView guid="{DA3E2843-7809-455C-A4BC-B15E27031169}" showGridLines="0">
      <selection activeCell="Z27" sqref="Z27:AI27"/>
      <pageMargins left="0.39370078740157483" right="0.39370078740157483" top="0.31496062992125984" bottom="0.47244094488188981" header="0.31496062992125984" footer="0.23622047244094491"/>
      <printOptions horizontalCentered="1"/>
      <pageSetup paperSize="9" scale="99" orientation="portrait" horizontalDpi="300" verticalDpi="300" r:id="rId8"/>
      <headerFooter>
        <oddFooter>&amp;C京都府脳卒中地域連携パス</oddFooter>
      </headerFooter>
    </customSheetView>
  </customSheetViews>
  <mergeCells count="167">
    <mergeCell ref="C26:D26"/>
    <mergeCell ref="A5:B26"/>
    <mergeCell ref="C6:D6"/>
    <mergeCell ref="R6:S6"/>
    <mergeCell ref="R8:S8"/>
    <mergeCell ref="P5:Q5"/>
    <mergeCell ref="H3:J4"/>
    <mergeCell ref="K3:R4"/>
    <mergeCell ref="R5:S5"/>
    <mergeCell ref="C7:D7"/>
    <mergeCell ref="E7:O7"/>
    <mergeCell ref="P7:Q7"/>
    <mergeCell ref="R7:S7"/>
    <mergeCell ref="C5:D5"/>
    <mergeCell ref="E5:O5"/>
    <mergeCell ref="E26:AI26"/>
    <mergeCell ref="E10:O10"/>
    <mergeCell ref="P10:Q10"/>
    <mergeCell ref="S3:T4"/>
    <mergeCell ref="U3:V4"/>
    <mergeCell ref="X9:AI9"/>
    <mergeCell ref="T5:W5"/>
    <mergeCell ref="X5:AI5"/>
    <mergeCell ref="W3:Y4"/>
    <mergeCell ref="T6:W6"/>
    <mergeCell ref="X6:AI6"/>
    <mergeCell ref="T7:W7"/>
    <mergeCell ref="X7:AI7"/>
    <mergeCell ref="E6:O6"/>
    <mergeCell ref="P6:Q6"/>
    <mergeCell ref="AA1:AI1"/>
    <mergeCell ref="A2:D2"/>
    <mergeCell ref="M2:N2"/>
    <mergeCell ref="O2:Y2"/>
    <mergeCell ref="E2:L2"/>
    <mergeCell ref="Z2:AA2"/>
    <mergeCell ref="AB2:AI2"/>
    <mergeCell ref="I1:Z1"/>
    <mergeCell ref="A1:H1"/>
    <mergeCell ref="AF3:AG4"/>
    <mergeCell ref="AH3:AI4"/>
    <mergeCell ref="A3:B4"/>
    <mergeCell ref="C3:G4"/>
    <mergeCell ref="Z3:AE4"/>
    <mergeCell ref="T8:W8"/>
    <mergeCell ref="X8:AI8"/>
    <mergeCell ref="C9:D9"/>
    <mergeCell ref="E9:O9"/>
    <mergeCell ref="P9:Q9"/>
    <mergeCell ref="R9:S9"/>
    <mergeCell ref="T9:W9"/>
    <mergeCell ref="C8:D8"/>
    <mergeCell ref="E8:O8"/>
    <mergeCell ref="P8:Q8"/>
    <mergeCell ref="T12:W12"/>
    <mergeCell ref="X12:AI12"/>
    <mergeCell ref="P12:Q12"/>
    <mergeCell ref="R12:S12"/>
    <mergeCell ref="C12:D12"/>
    <mergeCell ref="E12:O12"/>
    <mergeCell ref="T10:W10"/>
    <mergeCell ref="X10:AI10"/>
    <mergeCell ref="C11:D11"/>
    <mergeCell ref="E11:O11"/>
    <mergeCell ref="P11:Q11"/>
    <mergeCell ref="R11:S11"/>
    <mergeCell ref="T11:W11"/>
    <mergeCell ref="X11:AI11"/>
    <mergeCell ref="R10:S10"/>
    <mergeCell ref="C10:D10"/>
    <mergeCell ref="C14:D14"/>
    <mergeCell ref="E14:O14"/>
    <mergeCell ref="T14:W14"/>
    <mergeCell ref="X14:AI14"/>
    <mergeCell ref="T13:W13"/>
    <mergeCell ref="X13:AI13"/>
    <mergeCell ref="P14:Q14"/>
    <mergeCell ref="R14:S14"/>
    <mergeCell ref="C13:D13"/>
    <mergeCell ref="E13:O13"/>
    <mergeCell ref="P13:Q13"/>
    <mergeCell ref="R13:S13"/>
    <mergeCell ref="T17:W17"/>
    <mergeCell ref="X17:AI17"/>
    <mergeCell ref="C16:D16"/>
    <mergeCell ref="E16:O16"/>
    <mergeCell ref="C17:D17"/>
    <mergeCell ref="E17:O17"/>
    <mergeCell ref="P17:Q17"/>
    <mergeCell ref="R17:S17"/>
    <mergeCell ref="C15:D15"/>
    <mergeCell ref="E15:O15"/>
    <mergeCell ref="T16:W16"/>
    <mergeCell ref="X16:AI16"/>
    <mergeCell ref="P16:Q16"/>
    <mergeCell ref="R16:S16"/>
    <mergeCell ref="P15:Q15"/>
    <mergeCell ref="R15:S15"/>
    <mergeCell ref="T15:W15"/>
    <mergeCell ref="X15:AI15"/>
    <mergeCell ref="X21:AI21"/>
    <mergeCell ref="T20:W20"/>
    <mergeCell ref="X20:AI20"/>
    <mergeCell ref="T19:W19"/>
    <mergeCell ref="X19:AI19"/>
    <mergeCell ref="T18:W18"/>
    <mergeCell ref="X18:AI18"/>
    <mergeCell ref="C19:D19"/>
    <mergeCell ref="E19:O19"/>
    <mergeCell ref="C18:D18"/>
    <mergeCell ref="E18:O18"/>
    <mergeCell ref="P18:Q18"/>
    <mergeCell ref="R18:S18"/>
    <mergeCell ref="P19:Q19"/>
    <mergeCell ref="R19:S19"/>
    <mergeCell ref="C20:D20"/>
    <mergeCell ref="E20:O20"/>
    <mergeCell ref="P20:Q20"/>
    <mergeCell ref="R20:S20"/>
    <mergeCell ref="C21:D21"/>
    <mergeCell ref="E21:O21"/>
    <mergeCell ref="P21:Q21"/>
    <mergeCell ref="R21:S21"/>
    <mergeCell ref="T21:W21"/>
    <mergeCell ref="X25:AI25"/>
    <mergeCell ref="T24:W24"/>
    <mergeCell ref="X24:AI24"/>
    <mergeCell ref="T23:W23"/>
    <mergeCell ref="X23:AI23"/>
    <mergeCell ref="T22:W22"/>
    <mergeCell ref="X22:AI22"/>
    <mergeCell ref="C23:D23"/>
    <mergeCell ref="E23:O23"/>
    <mergeCell ref="C22:D22"/>
    <mergeCell ref="E22:O22"/>
    <mergeCell ref="P22:Q22"/>
    <mergeCell ref="R22:S22"/>
    <mergeCell ref="P23:Q23"/>
    <mergeCell ref="R23:S23"/>
    <mergeCell ref="C24:D24"/>
    <mergeCell ref="E24:O24"/>
    <mergeCell ref="P24:Q24"/>
    <mergeCell ref="R24:S24"/>
    <mergeCell ref="C25:D25"/>
    <mergeCell ref="E25:O25"/>
    <mergeCell ref="P25:Q25"/>
    <mergeCell ref="R25:S25"/>
    <mergeCell ref="T25:W25"/>
    <mergeCell ref="F27:I27"/>
    <mergeCell ref="P27:Q27"/>
    <mergeCell ref="S27:V27"/>
    <mergeCell ref="W27:Y27"/>
    <mergeCell ref="Z27:AI27"/>
    <mergeCell ref="K27:N27"/>
    <mergeCell ref="A27:D27"/>
    <mergeCell ref="A34:D35"/>
    <mergeCell ref="E34:AI35"/>
    <mergeCell ref="A28:D28"/>
    <mergeCell ref="F28:I28"/>
    <mergeCell ref="K28:N28"/>
    <mergeCell ref="P28:S28"/>
    <mergeCell ref="T28:V28"/>
    <mergeCell ref="W28:AI28"/>
    <mergeCell ref="A29:D30"/>
    <mergeCell ref="E29:AI30"/>
    <mergeCell ref="A31:D33"/>
    <mergeCell ref="E31:AI33"/>
  </mergeCells>
  <phoneticPr fontId="3"/>
  <dataValidations count="4">
    <dataValidation type="list" allowBlank="1" showInputMessage="1" showErrorMessage="1" sqref="R6:S25">
      <formula1>"錠,Cap,個,ml,mg,ｇ,枚,単位,包"</formula1>
    </dataValidation>
    <dataValidation imeMode="fullKatakana" allowBlank="1" showInputMessage="1" showErrorMessage="1" sqref="E6:O25"/>
    <dataValidation imeMode="halfAlpha" allowBlank="1" showInputMessage="1" showErrorMessage="1" sqref="P6:Q25 E2:L2"/>
    <dataValidation imeMode="hiragana" allowBlank="1" showInputMessage="1" showErrorMessage="1" sqref="T6:W25 X6:AI25 Z27:AI27 W28:AI28 E29:AI35 AB2:AI2"/>
  </dataValidations>
  <printOptions horizontalCentered="1"/>
  <pageMargins left="0.39370078740157483" right="0.39370078740157483" top="0.31496062992125984" bottom="0.47244094488188981" header="0.31496062992125984" footer="0.23622047244094491"/>
  <pageSetup paperSize="9" scale="99" orientation="portrait" horizontalDpi="300" verticalDpi="300" r:id="rId9"/>
  <headerFooter>
    <oddFooter>&amp;C京都府脳卒中地域連携パス</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9250" r:id="rId12" name="Option Button 34">
              <controlPr defaultSize="0" autoFill="0" autoLine="0" autoPict="0">
                <anchor moveWithCells="1">
                  <from>
                    <xdr:col>3</xdr:col>
                    <xdr:colOff>200025</xdr:colOff>
                    <xdr:row>26</xdr:row>
                    <xdr:rowOff>57150</xdr:rowOff>
                  </from>
                  <to>
                    <xdr:col>8</xdr:col>
                    <xdr:colOff>66675</xdr:colOff>
                    <xdr:row>26</xdr:row>
                    <xdr:rowOff>247650</xdr:rowOff>
                  </to>
                </anchor>
              </controlPr>
            </control>
          </mc:Choice>
        </mc:AlternateContent>
        <mc:AlternateContent xmlns:mc="http://schemas.openxmlformats.org/markup-compatibility/2006">
          <mc:Choice Requires="x14">
            <control shapeId="9251" r:id="rId13" name="Option Button 35">
              <controlPr defaultSize="0" autoFill="0" autoLine="0" autoPict="0">
                <anchor moveWithCells="1">
                  <from>
                    <xdr:col>8</xdr:col>
                    <xdr:colOff>200025</xdr:colOff>
                    <xdr:row>26</xdr:row>
                    <xdr:rowOff>66675</xdr:rowOff>
                  </from>
                  <to>
                    <xdr:col>12</xdr:col>
                    <xdr:colOff>152400</xdr:colOff>
                    <xdr:row>26</xdr:row>
                    <xdr:rowOff>247650</xdr:rowOff>
                  </to>
                </anchor>
              </controlPr>
            </control>
          </mc:Choice>
        </mc:AlternateContent>
        <mc:AlternateContent xmlns:mc="http://schemas.openxmlformats.org/markup-compatibility/2006">
          <mc:Choice Requires="x14">
            <control shapeId="9252" r:id="rId14" name="Option Button 36">
              <controlPr defaultSize="0" autoFill="0" autoLine="0" autoPict="0">
                <anchor moveWithCells="1">
                  <from>
                    <xdr:col>13</xdr:col>
                    <xdr:colOff>200025</xdr:colOff>
                    <xdr:row>26</xdr:row>
                    <xdr:rowOff>57150</xdr:rowOff>
                  </from>
                  <to>
                    <xdr:col>16</xdr:col>
                    <xdr:colOff>190500</xdr:colOff>
                    <xdr:row>26</xdr:row>
                    <xdr:rowOff>257175</xdr:rowOff>
                  </to>
                </anchor>
              </controlPr>
            </control>
          </mc:Choice>
        </mc:AlternateContent>
        <mc:AlternateContent xmlns:mc="http://schemas.openxmlformats.org/markup-compatibility/2006">
          <mc:Choice Requires="x14">
            <control shapeId="9253" r:id="rId15" name="Option Button 37">
              <controlPr defaultSize="0" autoFill="0" autoLine="0" autoPict="0">
                <anchor moveWithCells="1">
                  <from>
                    <xdr:col>16</xdr:col>
                    <xdr:colOff>200025</xdr:colOff>
                    <xdr:row>26</xdr:row>
                    <xdr:rowOff>57150</xdr:rowOff>
                  </from>
                  <to>
                    <xdr:col>21</xdr:col>
                    <xdr:colOff>66675</xdr:colOff>
                    <xdr:row>26</xdr:row>
                    <xdr:rowOff>247650</xdr:rowOff>
                  </to>
                </anchor>
              </controlPr>
            </control>
          </mc:Choice>
        </mc:AlternateContent>
        <mc:AlternateContent xmlns:mc="http://schemas.openxmlformats.org/markup-compatibility/2006">
          <mc:Choice Requires="x14">
            <control shapeId="9254" r:id="rId16" name="調剤方法">
              <controlPr defaultSize="0" autoFill="0" autoPict="0">
                <anchor moveWithCells="1">
                  <from>
                    <xdr:col>3</xdr:col>
                    <xdr:colOff>114300</xdr:colOff>
                    <xdr:row>26</xdr:row>
                    <xdr:rowOff>0</xdr:rowOff>
                  </from>
                  <to>
                    <xdr:col>22</xdr:col>
                    <xdr:colOff>38100</xdr:colOff>
                    <xdr:row>27</xdr:row>
                    <xdr:rowOff>28575</xdr:rowOff>
                  </to>
                </anchor>
              </controlPr>
            </control>
          </mc:Choice>
        </mc:AlternateContent>
        <mc:AlternateContent xmlns:mc="http://schemas.openxmlformats.org/markup-compatibility/2006">
          <mc:Choice Requires="x14">
            <control shapeId="9255" r:id="rId17" name="Option Button 39">
              <controlPr defaultSize="0" autoFill="0" autoLine="0" autoPict="0">
                <anchor moveWithCells="1">
                  <from>
                    <xdr:col>3</xdr:col>
                    <xdr:colOff>200025</xdr:colOff>
                    <xdr:row>27</xdr:row>
                    <xdr:rowOff>66675</xdr:rowOff>
                  </from>
                  <to>
                    <xdr:col>8</xdr:col>
                    <xdr:colOff>66675</xdr:colOff>
                    <xdr:row>27</xdr:row>
                    <xdr:rowOff>257175</xdr:rowOff>
                  </to>
                </anchor>
              </controlPr>
            </control>
          </mc:Choice>
        </mc:AlternateContent>
        <mc:AlternateContent xmlns:mc="http://schemas.openxmlformats.org/markup-compatibility/2006">
          <mc:Choice Requires="x14">
            <control shapeId="9256" r:id="rId18" name="Option Button 40">
              <controlPr defaultSize="0" autoFill="0" autoLine="0" autoPict="0">
                <anchor moveWithCells="1">
                  <from>
                    <xdr:col>8</xdr:col>
                    <xdr:colOff>200025</xdr:colOff>
                    <xdr:row>27</xdr:row>
                    <xdr:rowOff>66675</xdr:rowOff>
                  </from>
                  <to>
                    <xdr:col>13</xdr:col>
                    <xdr:colOff>66675</xdr:colOff>
                    <xdr:row>27</xdr:row>
                    <xdr:rowOff>257175</xdr:rowOff>
                  </to>
                </anchor>
              </controlPr>
            </control>
          </mc:Choice>
        </mc:AlternateContent>
        <mc:AlternateContent xmlns:mc="http://schemas.openxmlformats.org/markup-compatibility/2006">
          <mc:Choice Requires="x14">
            <control shapeId="9257" r:id="rId19" name="Option Button 41">
              <controlPr defaultSize="0" autoFill="0" autoLine="0" autoPict="0">
                <anchor moveWithCells="1">
                  <from>
                    <xdr:col>13</xdr:col>
                    <xdr:colOff>200025</xdr:colOff>
                    <xdr:row>27</xdr:row>
                    <xdr:rowOff>66675</xdr:rowOff>
                  </from>
                  <to>
                    <xdr:col>18</xdr:col>
                    <xdr:colOff>66675</xdr:colOff>
                    <xdr:row>27</xdr:row>
                    <xdr:rowOff>257175</xdr:rowOff>
                  </to>
                </anchor>
              </controlPr>
            </control>
          </mc:Choice>
        </mc:AlternateContent>
        <mc:AlternateContent xmlns:mc="http://schemas.openxmlformats.org/markup-compatibility/2006">
          <mc:Choice Requires="x14">
            <control shapeId="9258" r:id="rId20" name="薬剤管理方法">
              <controlPr defaultSize="0" autoFill="0" autoPict="0">
                <anchor moveWithCells="1">
                  <from>
                    <xdr:col>3</xdr:col>
                    <xdr:colOff>161925</xdr:colOff>
                    <xdr:row>26</xdr:row>
                    <xdr:rowOff>295275</xdr:rowOff>
                  </from>
                  <to>
                    <xdr:col>19</xdr:col>
                    <xdr:colOff>38100</xdr:colOff>
                    <xdr:row>28</xdr:row>
                    <xdr:rowOff>47625</xdr:rowOff>
                  </to>
                </anchor>
              </controlPr>
            </control>
          </mc:Choice>
        </mc:AlternateContent>
        <mc:AlternateContent xmlns:mc="http://schemas.openxmlformats.org/markup-compatibility/2006">
          <mc:Choice Requires="x14">
            <control shapeId="9259" r:id="rId21" name="処方内容">
              <controlPr defaultSize="0" autoFill="0" autoPict="0">
                <anchor moveWithCells="1">
                  <from>
                    <xdr:col>1</xdr:col>
                    <xdr:colOff>57150</xdr:colOff>
                    <xdr:row>25</xdr:row>
                    <xdr:rowOff>9525</xdr:rowOff>
                  </from>
                  <to>
                    <xdr:col>13</xdr:col>
                    <xdr:colOff>47625</xdr:colOff>
                    <xdr:row>26</xdr:row>
                    <xdr:rowOff>76200</xdr:rowOff>
                  </to>
                </anchor>
              </controlPr>
            </control>
          </mc:Choice>
        </mc:AlternateContent>
        <mc:AlternateContent xmlns:mc="http://schemas.openxmlformats.org/markup-compatibility/2006">
          <mc:Choice Requires="x14">
            <control shapeId="9263" r:id="rId22" name="Check Box 47">
              <controlPr defaultSize="0" autoFill="0" autoLine="0" autoPict="0">
                <anchor moveWithCells="1">
                  <from>
                    <xdr:col>2</xdr:col>
                    <xdr:colOff>66675</xdr:colOff>
                    <xdr:row>25</xdr:row>
                    <xdr:rowOff>38100</xdr:rowOff>
                  </from>
                  <to>
                    <xdr:col>13</xdr:col>
                    <xdr:colOff>142875</xdr:colOff>
                    <xdr:row>25</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42"/>
  <sheetViews>
    <sheetView showGridLines="0" zoomScaleNormal="100" zoomScaleSheetLayoutView="100" workbookViewId="0">
      <selection activeCell="K37" sqref="K37"/>
    </sheetView>
  </sheetViews>
  <sheetFormatPr defaultColWidth="3" defaultRowHeight="20.25" customHeight="1"/>
  <cols>
    <col min="13" max="13" width="3" customWidth="1"/>
  </cols>
  <sheetData>
    <row r="1" spans="1:35" ht="20.25" customHeight="1" thickBot="1">
      <c r="A1" s="407" t="s">
        <v>9498</v>
      </c>
      <c r="B1" s="407"/>
      <c r="C1" s="407"/>
      <c r="D1" s="407"/>
      <c r="E1" s="407"/>
      <c r="F1" s="407"/>
      <c r="G1" s="407"/>
      <c r="H1" s="407"/>
      <c r="I1" s="406" t="s">
        <v>9496</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20.25" customHeight="1">
      <c r="A2" s="477" t="s">
        <v>9065</v>
      </c>
      <c r="B2" s="473"/>
      <c r="C2" s="473"/>
      <c r="D2" s="473"/>
      <c r="E2" s="534"/>
      <c r="F2" s="534"/>
      <c r="G2" s="534"/>
      <c r="H2" s="534"/>
      <c r="I2" s="534"/>
      <c r="J2" s="534"/>
      <c r="K2" s="534"/>
      <c r="L2" s="534"/>
      <c r="M2" s="473" t="s">
        <v>9068</v>
      </c>
      <c r="N2" s="473"/>
      <c r="O2" s="392" t="str">
        <f>IF(急性期施設名="","",急性期施設名)</f>
        <v/>
      </c>
      <c r="P2" s="392"/>
      <c r="Q2" s="392"/>
      <c r="R2" s="392"/>
      <c r="S2" s="392"/>
      <c r="T2" s="392"/>
      <c r="U2" s="392"/>
      <c r="V2" s="392"/>
      <c r="W2" s="392"/>
      <c r="X2" s="392"/>
      <c r="Y2" s="392"/>
      <c r="Z2" s="473" t="s">
        <v>9156</v>
      </c>
      <c r="AA2" s="473"/>
      <c r="AB2" s="395"/>
      <c r="AC2" s="395"/>
      <c r="AD2" s="395"/>
      <c r="AE2" s="395"/>
      <c r="AF2" s="395"/>
      <c r="AG2" s="395"/>
      <c r="AH2" s="395"/>
      <c r="AI2" s="474"/>
    </row>
    <row r="3" spans="1:35" ht="20.25" customHeight="1">
      <c r="A3" s="423" t="s">
        <v>3688</v>
      </c>
      <c r="B3" s="310"/>
      <c r="C3" s="383" t="str">
        <f>IF(番号="","",番号)</f>
        <v>10--</v>
      </c>
      <c r="D3" s="383"/>
      <c r="E3" s="383"/>
      <c r="F3" s="383"/>
      <c r="G3" s="383"/>
      <c r="H3" s="310" t="s">
        <v>9318</v>
      </c>
      <c r="I3" s="310"/>
      <c r="J3" s="310"/>
      <c r="K3" s="383" t="str">
        <f>IF(患者氏名="","",患者氏名)</f>
        <v/>
      </c>
      <c r="L3" s="383"/>
      <c r="M3" s="383"/>
      <c r="N3" s="383"/>
      <c r="O3" s="383"/>
      <c r="P3" s="383"/>
      <c r="Q3" s="383"/>
      <c r="R3" s="383"/>
      <c r="S3" s="310" t="s">
        <v>9077</v>
      </c>
      <c r="T3" s="310"/>
      <c r="U3" s="383" t="str">
        <f>IF(患者性="","",患者性)</f>
        <v/>
      </c>
      <c r="V3" s="383"/>
      <c r="W3" s="310" t="s">
        <v>9070</v>
      </c>
      <c r="X3" s="310"/>
      <c r="Y3" s="310"/>
      <c r="Z3" s="539" t="str">
        <f>IF(患者生年月日="","",患者生年月日)</f>
        <v/>
      </c>
      <c r="AA3" s="539"/>
      <c r="AB3" s="539"/>
      <c r="AC3" s="539"/>
      <c r="AD3" s="539"/>
      <c r="AE3" s="539"/>
      <c r="AF3" s="310" t="s">
        <v>9134</v>
      </c>
      <c r="AG3" s="310"/>
      <c r="AH3" s="535" t="str">
        <f>IF(患者生年月日="","",患者年齢)</f>
        <v/>
      </c>
      <c r="AI3" s="536"/>
    </row>
    <row r="4" spans="1:35" ht="20.25" customHeight="1" thickBot="1">
      <c r="A4" s="451"/>
      <c r="B4" s="342"/>
      <c r="C4" s="382"/>
      <c r="D4" s="382"/>
      <c r="E4" s="382"/>
      <c r="F4" s="382"/>
      <c r="G4" s="382"/>
      <c r="H4" s="342"/>
      <c r="I4" s="342"/>
      <c r="J4" s="342"/>
      <c r="K4" s="382"/>
      <c r="L4" s="382"/>
      <c r="M4" s="382"/>
      <c r="N4" s="382"/>
      <c r="O4" s="382"/>
      <c r="P4" s="382"/>
      <c r="Q4" s="382"/>
      <c r="R4" s="382"/>
      <c r="S4" s="342"/>
      <c r="T4" s="342"/>
      <c r="U4" s="382"/>
      <c r="V4" s="382"/>
      <c r="W4" s="342"/>
      <c r="X4" s="342"/>
      <c r="Y4" s="342"/>
      <c r="Z4" s="540"/>
      <c r="AA4" s="540"/>
      <c r="AB4" s="540"/>
      <c r="AC4" s="540"/>
      <c r="AD4" s="540"/>
      <c r="AE4" s="540"/>
      <c r="AF4" s="342"/>
      <c r="AG4" s="342"/>
      <c r="AH4" s="537"/>
      <c r="AI4" s="538"/>
    </row>
    <row r="5" spans="1:35" ht="20.25" customHeight="1">
      <c r="A5" s="449" t="s">
        <v>9417</v>
      </c>
      <c r="B5" s="315"/>
      <c r="C5" s="315"/>
      <c r="D5" s="315"/>
      <c r="E5" s="123">
        <v>0</v>
      </c>
      <c r="F5" s="460" t="s">
        <v>9300</v>
      </c>
      <c r="G5" s="460"/>
      <c r="H5" s="24"/>
      <c r="I5" s="460" t="s">
        <v>9302</v>
      </c>
      <c r="J5" s="556"/>
      <c r="K5" s="364" t="s">
        <v>9298</v>
      </c>
      <c r="L5" s="361"/>
      <c r="M5" s="116">
        <v>0</v>
      </c>
      <c r="N5" s="13" t="s">
        <v>9274</v>
      </c>
      <c r="O5" s="24"/>
      <c r="P5" s="13" t="s">
        <v>9299</v>
      </c>
      <c r="Q5" s="13"/>
      <c r="R5" s="24"/>
      <c r="S5" s="13" t="s">
        <v>9301</v>
      </c>
      <c r="T5" s="13"/>
      <c r="U5" s="13"/>
      <c r="V5" s="13"/>
      <c r="W5" s="13"/>
      <c r="X5" s="13"/>
      <c r="Y5" s="13"/>
      <c r="Z5" s="13"/>
      <c r="AA5" s="13"/>
      <c r="AB5" s="13"/>
      <c r="AC5" s="13"/>
      <c r="AD5" s="13"/>
      <c r="AE5" s="13"/>
      <c r="AF5" s="13"/>
      <c r="AG5" s="13"/>
      <c r="AH5" s="13"/>
      <c r="AI5" s="67"/>
    </row>
    <row r="6" spans="1:35" ht="20.25" customHeight="1">
      <c r="A6" s="423" t="s">
        <v>9127</v>
      </c>
      <c r="B6" s="310"/>
      <c r="C6" s="310"/>
      <c r="D6" s="310"/>
      <c r="E6" s="123">
        <v>0</v>
      </c>
      <c r="F6" s="460" t="s">
        <v>9191</v>
      </c>
      <c r="G6" s="460"/>
      <c r="H6" s="460"/>
      <c r="I6" s="24"/>
      <c r="J6" s="460" t="s">
        <v>9192</v>
      </c>
      <c r="K6" s="460"/>
      <c r="L6" s="460"/>
      <c r="M6" s="24"/>
      <c r="N6" s="460" t="s">
        <v>9193</v>
      </c>
      <c r="O6" s="460"/>
      <c r="P6" s="460"/>
      <c r="Q6" s="24"/>
      <c r="R6" s="13" t="s">
        <v>9194</v>
      </c>
      <c r="S6" s="13"/>
      <c r="T6" s="24"/>
      <c r="U6" s="13" t="s">
        <v>3677</v>
      </c>
      <c r="V6" s="13"/>
      <c r="W6" s="24"/>
      <c r="X6" s="13" t="s">
        <v>9196</v>
      </c>
      <c r="Y6" s="13"/>
      <c r="Z6" s="13"/>
      <c r="AA6" s="13"/>
      <c r="AB6" s="13"/>
      <c r="AC6" s="13"/>
      <c r="AD6" s="13"/>
      <c r="AE6" s="13"/>
      <c r="AF6" s="13"/>
      <c r="AG6" s="13"/>
      <c r="AH6" s="13"/>
      <c r="AI6" s="67"/>
    </row>
    <row r="7" spans="1:35" ht="20.25" customHeight="1">
      <c r="A7" s="423"/>
      <c r="B7" s="310"/>
      <c r="C7" s="310"/>
      <c r="D7" s="310"/>
      <c r="E7" s="565" t="s">
        <v>3678</v>
      </c>
      <c r="F7" s="460"/>
      <c r="G7" s="460"/>
      <c r="H7" s="460"/>
      <c r="I7" s="426"/>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8"/>
    </row>
    <row r="8" spans="1:35" ht="20.25" customHeight="1">
      <c r="A8" s="423"/>
      <c r="B8" s="310"/>
      <c r="C8" s="310"/>
      <c r="D8" s="310"/>
      <c r="E8" s="565" t="s">
        <v>9275</v>
      </c>
      <c r="F8" s="460"/>
      <c r="G8" s="425"/>
      <c r="H8" s="425"/>
      <c r="I8" s="425"/>
      <c r="J8" s="13" t="s">
        <v>3679</v>
      </c>
      <c r="K8" s="13"/>
      <c r="L8" s="13" t="s">
        <v>9276</v>
      </c>
      <c r="M8" s="13"/>
      <c r="N8" s="425"/>
      <c r="O8" s="425"/>
      <c r="P8" s="425"/>
      <c r="Q8" s="13" t="s">
        <v>3680</v>
      </c>
      <c r="R8" s="13"/>
      <c r="S8" s="13"/>
      <c r="T8" s="13"/>
      <c r="U8" s="13"/>
      <c r="V8" s="13"/>
      <c r="W8" s="13"/>
      <c r="X8" s="13"/>
      <c r="Y8" s="116"/>
      <c r="Z8" s="13" t="s">
        <v>9195</v>
      </c>
      <c r="AA8" s="13"/>
      <c r="AB8" s="13"/>
      <c r="AC8" s="13"/>
      <c r="AD8" s="13"/>
      <c r="AE8" s="13"/>
      <c r="AF8" s="13"/>
      <c r="AG8" s="13"/>
      <c r="AH8" s="13"/>
      <c r="AI8" s="67"/>
    </row>
    <row r="9" spans="1:35" ht="20.25" customHeight="1">
      <c r="A9" s="423" t="s">
        <v>9128</v>
      </c>
      <c r="B9" s="310"/>
      <c r="C9" s="310"/>
      <c r="D9" s="310"/>
      <c r="E9" s="123">
        <v>0</v>
      </c>
      <c r="F9" s="13" t="s">
        <v>9201</v>
      </c>
      <c r="G9" s="13"/>
      <c r="H9" s="13"/>
      <c r="I9" s="24"/>
      <c r="J9" s="460" t="s">
        <v>9200</v>
      </c>
      <c r="K9" s="460"/>
      <c r="L9" s="460"/>
      <c r="M9" s="24"/>
      <c r="N9" s="13" t="s">
        <v>2175</v>
      </c>
      <c r="O9" s="13"/>
      <c r="P9" s="13"/>
      <c r="Q9" s="13"/>
      <c r="R9" s="13"/>
      <c r="S9" s="24"/>
      <c r="T9" s="13" t="s">
        <v>9216</v>
      </c>
      <c r="U9" s="13"/>
      <c r="V9" s="24"/>
      <c r="W9" s="13" t="s">
        <v>3681</v>
      </c>
      <c r="X9" s="13"/>
      <c r="Y9" s="13" t="s">
        <v>6232</v>
      </c>
      <c r="Z9" s="460" t="s">
        <v>3699</v>
      </c>
      <c r="AA9" s="460"/>
      <c r="AB9" s="460"/>
      <c r="AC9" s="460"/>
      <c r="AD9" s="551"/>
      <c r="AE9" s="551"/>
      <c r="AF9" s="551"/>
      <c r="AG9" s="551"/>
      <c r="AH9" s="551"/>
      <c r="AI9" s="67" t="s">
        <v>6235</v>
      </c>
    </row>
    <row r="10" spans="1:35" ht="20.25" customHeight="1">
      <c r="A10" s="423" t="s">
        <v>9129</v>
      </c>
      <c r="B10" s="310"/>
      <c r="C10" s="310"/>
      <c r="D10" s="310"/>
      <c r="E10" s="123">
        <v>0</v>
      </c>
      <c r="F10" s="13" t="s">
        <v>9201</v>
      </c>
      <c r="G10" s="13"/>
      <c r="H10" s="13"/>
      <c r="I10" s="24"/>
      <c r="J10" s="13" t="s">
        <v>9200</v>
      </c>
      <c r="K10" s="13"/>
      <c r="L10" s="13"/>
      <c r="M10" s="24"/>
      <c r="N10" s="557" t="s">
        <v>2175</v>
      </c>
      <c r="O10" s="557"/>
      <c r="P10" s="557"/>
      <c r="Q10" s="557"/>
      <c r="R10" s="24"/>
      <c r="S10" s="13" t="s">
        <v>9199</v>
      </c>
      <c r="T10" s="13"/>
      <c r="U10" s="24"/>
      <c r="V10" s="13" t="s">
        <v>3681</v>
      </c>
      <c r="W10" s="13"/>
      <c r="X10" s="13"/>
      <c r="Y10" s="24"/>
      <c r="Z10" s="13" t="s">
        <v>9198</v>
      </c>
      <c r="AA10" s="13"/>
      <c r="AB10" s="13"/>
      <c r="AC10" s="24"/>
      <c r="AD10" s="13" t="s">
        <v>9197</v>
      </c>
      <c r="AE10" s="13"/>
      <c r="AF10" s="13"/>
      <c r="AG10" s="13"/>
      <c r="AH10" s="13"/>
      <c r="AI10" s="67"/>
    </row>
    <row r="11" spans="1:35" ht="20.25" customHeight="1">
      <c r="A11" s="423" t="s">
        <v>9131</v>
      </c>
      <c r="B11" s="310"/>
      <c r="C11" s="310"/>
      <c r="D11" s="310"/>
      <c r="E11" s="123">
        <v>0</v>
      </c>
      <c r="F11" s="13" t="s">
        <v>9201</v>
      </c>
      <c r="G11" s="13"/>
      <c r="H11" s="13"/>
      <c r="I11" s="24"/>
      <c r="J11" s="13" t="s">
        <v>9220</v>
      </c>
      <c r="K11" s="13"/>
      <c r="L11" s="13"/>
      <c r="M11" s="13"/>
      <c r="N11" s="24"/>
      <c r="O11" s="13" t="s">
        <v>9219</v>
      </c>
      <c r="P11" s="13"/>
      <c r="Q11" s="13"/>
      <c r="R11" s="24"/>
      <c r="S11" s="557" t="s">
        <v>9218</v>
      </c>
      <c r="T11" s="557"/>
      <c r="U11" s="557"/>
      <c r="V11" s="24"/>
      <c r="W11" s="13" t="s">
        <v>9217</v>
      </c>
      <c r="X11" s="13"/>
      <c r="Y11" s="13"/>
      <c r="Z11" s="13"/>
      <c r="AA11" s="13"/>
      <c r="AB11" s="13"/>
      <c r="AC11" s="13"/>
      <c r="AD11" s="13"/>
      <c r="AE11" s="13"/>
      <c r="AF11" s="13"/>
      <c r="AG11" s="13"/>
      <c r="AH11" s="13"/>
      <c r="AI11" s="67"/>
    </row>
    <row r="12" spans="1:35" ht="20.25" customHeight="1">
      <c r="A12" s="423" t="s">
        <v>9130</v>
      </c>
      <c r="B12" s="310"/>
      <c r="C12" s="310"/>
      <c r="D12" s="310"/>
      <c r="E12" s="123"/>
      <c r="F12" s="13" t="s">
        <v>3682</v>
      </c>
      <c r="G12" s="13"/>
      <c r="H12" s="13"/>
      <c r="I12" s="24"/>
      <c r="J12" s="13" t="s">
        <v>9213</v>
      </c>
      <c r="K12" s="13"/>
      <c r="L12" s="13"/>
      <c r="M12" s="24"/>
      <c r="N12" s="13" t="s">
        <v>9214</v>
      </c>
      <c r="O12" s="13"/>
      <c r="P12" s="12"/>
      <c r="Q12" s="450" t="s">
        <v>9215</v>
      </c>
      <c r="R12" s="492"/>
      <c r="S12" s="493"/>
      <c r="T12" s="116"/>
      <c r="U12" s="13" t="s">
        <v>3682</v>
      </c>
      <c r="V12" s="13"/>
      <c r="W12" s="24"/>
      <c r="X12" s="13" t="s">
        <v>9213</v>
      </c>
      <c r="Y12" s="13"/>
      <c r="Z12" s="24"/>
      <c r="AA12" s="13" t="s">
        <v>9214</v>
      </c>
      <c r="AB12" s="13"/>
      <c r="AC12" s="13"/>
      <c r="AD12" s="13"/>
      <c r="AE12" s="13"/>
      <c r="AF12" s="13"/>
      <c r="AG12" s="13"/>
      <c r="AH12" s="13"/>
      <c r="AI12" s="67"/>
    </row>
    <row r="13" spans="1:35" ht="20.25" customHeight="1">
      <c r="A13" s="423" t="s">
        <v>9235</v>
      </c>
      <c r="B13" s="310"/>
      <c r="C13" s="310"/>
      <c r="D13" s="310"/>
      <c r="E13" s="120">
        <v>0</v>
      </c>
      <c r="F13" s="321" t="s">
        <v>3682</v>
      </c>
      <c r="G13" s="321"/>
      <c r="AI13" s="66"/>
    </row>
    <row r="14" spans="1:35" ht="20.25" customHeight="1">
      <c r="A14" s="423"/>
      <c r="B14" s="310"/>
      <c r="C14" s="310"/>
      <c r="D14" s="310"/>
      <c r="E14" s="28"/>
      <c r="F14" s="321" t="s">
        <v>3683</v>
      </c>
      <c r="G14" s="321"/>
      <c r="H14" t="s">
        <v>3684</v>
      </c>
      <c r="J14" s="120" t="b">
        <v>0</v>
      </c>
      <c r="K14" s="560" t="s">
        <v>9202</v>
      </c>
      <c r="L14" s="560"/>
      <c r="M14" s="560"/>
      <c r="N14" s="120" t="b">
        <v>0</v>
      </c>
      <c r="O14" t="s">
        <v>9204</v>
      </c>
      <c r="R14" s="120" t="b">
        <v>0</v>
      </c>
      <c r="S14" t="s">
        <v>9208</v>
      </c>
      <c r="W14" s="120" t="b">
        <v>0</v>
      </c>
      <c r="X14" t="s">
        <v>9206</v>
      </c>
      <c r="AA14" s="120" t="b">
        <v>0</v>
      </c>
      <c r="AB14" t="s">
        <v>9210</v>
      </c>
      <c r="AE14" s="120" t="b">
        <v>0</v>
      </c>
      <c r="AF14" t="s">
        <v>9211</v>
      </c>
      <c r="AI14" s="66"/>
    </row>
    <row r="15" spans="1:35" ht="20.25" customHeight="1">
      <c r="A15" s="423"/>
      <c r="B15" s="310"/>
      <c r="C15" s="310"/>
      <c r="D15" s="310"/>
      <c r="E15" s="18"/>
      <c r="F15" s="13"/>
      <c r="G15" s="13"/>
      <c r="H15" s="13"/>
      <c r="I15" s="13"/>
      <c r="J15" s="116" t="b">
        <v>0</v>
      </c>
      <c r="K15" s="13" t="s">
        <v>9203</v>
      </c>
      <c r="L15" s="13"/>
      <c r="M15" s="13"/>
      <c r="N15" s="116" t="b">
        <v>0</v>
      </c>
      <c r="O15" s="13" t="s">
        <v>9205</v>
      </c>
      <c r="P15" s="13"/>
      <c r="Q15" s="13"/>
      <c r="R15" s="116" t="b">
        <v>0</v>
      </c>
      <c r="S15" s="562" t="s">
        <v>9207</v>
      </c>
      <c r="T15" s="562"/>
      <c r="U15" s="562"/>
      <c r="V15" s="562"/>
      <c r="W15" s="116" t="b">
        <v>0</v>
      </c>
      <c r="X15" s="13" t="s">
        <v>9209</v>
      </c>
      <c r="Y15" s="13"/>
      <c r="Z15" s="13"/>
      <c r="AA15" s="116" t="b">
        <v>0</v>
      </c>
      <c r="AB15" s="13" t="s">
        <v>9212</v>
      </c>
      <c r="AC15" s="13"/>
      <c r="AD15" s="13"/>
      <c r="AE15" s="116" t="b">
        <v>0</v>
      </c>
      <c r="AF15" s="13" t="s">
        <v>9350</v>
      </c>
      <c r="AG15" s="13"/>
      <c r="AH15" s="13"/>
      <c r="AI15" s="67"/>
    </row>
    <row r="16" spans="1:35" ht="20.25" customHeight="1" thickBot="1">
      <c r="A16" s="451" t="s">
        <v>9253</v>
      </c>
      <c r="B16" s="342"/>
      <c r="C16" s="342"/>
      <c r="D16" s="342"/>
      <c r="E16" s="118"/>
      <c r="F16" s="80" t="s">
        <v>9113</v>
      </c>
      <c r="G16" s="80"/>
      <c r="H16" s="65"/>
      <c r="I16" s="80" t="s">
        <v>9114</v>
      </c>
      <c r="J16" s="80"/>
      <c r="K16" s="80" t="s">
        <v>3597</v>
      </c>
      <c r="L16" s="80"/>
      <c r="M16" s="119"/>
      <c r="N16" s="80" t="s">
        <v>6191</v>
      </c>
      <c r="O16" s="80"/>
      <c r="P16" s="80"/>
      <c r="Q16" s="119"/>
      <c r="R16" s="80" t="s">
        <v>9254</v>
      </c>
      <c r="S16" s="80"/>
      <c r="T16" s="80"/>
      <c r="U16" s="119"/>
      <c r="V16" s="80" t="s">
        <v>9255</v>
      </c>
      <c r="W16" s="80"/>
      <c r="X16" s="80"/>
      <c r="Y16" s="80"/>
      <c r="Z16" s="119"/>
      <c r="AA16" s="80" t="s">
        <v>9256</v>
      </c>
      <c r="AB16" s="80"/>
      <c r="AC16" s="80"/>
      <c r="AD16" s="80"/>
      <c r="AE16" s="119"/>
      <c r="AF16" s="80" t="s">
        <v>9257</v>
      </c>
      <c r="AG16" s="80"/>
      <c r="AH16" s="80"/>
      <c r="AI16" s="82"/>
    </row>
    <row r="17" spans="1:35" ht="20.25" customHeight="1">
      <c r="A17" s="306" t="s">
        <v>9258</v>
      </c>
      <c r="B17" s="340"/>
      <c r="C17" s="340"/>
      <c r="D17" s="340"/>
      <c r="E17" s="450"/>
      <c r="F17" s="492"/>
      <c r="G17" s="492"/>
      <c r="H17" s="492"/>
      <c r="I17" s="492"/>
      <c r="J17" s="492" t="s">
        <v>2174</v>
      </c>
      <c r="K17" s="492"/>
      <c r="L17" s="492"/>
      <c r="M17" s="492"/>
      <c r="N17" s="492" t="s">
        <v>9288</v>
      </c>
      <c r="O17" s="492"/>
      <c r="P17" s="492"/>
      <c r="Q17" s="492"/>
      <c r="R17" s="492"/>
      <c r="S17" s="492"/>
      <c r="T17" s="492" t="s">
        <v>9289</v>
      </c>
      <c r="U17" s="492"/>
      <c r="V17" s="493"/>
      <c r="W17" s="124"/>
      <c r="X17" s="11" t="s">
        <v>9260</v>
      </c>
      <c r="Y17" s="11"/>
      <c r="Z17" s="11"/>
      <c r="AA17" s="11"/>
      <c r="AB17" s="373"/>
      <c r="AC17" s="373"/>
      <c r="AD17" s="373"/>
      <c r="AE17" s="373"/>
      <c r="AF17" s="408" t="s">
        <v>9392</v>
      </c>
      <c r="AG17" s="408"/>
      <c r="AH17" s="408"/>
      <c r="AI17" s="409"/>
    </row>
    <row r="18" spans="1:35" ht="20.25" customHeight="1">
      <c r="A18" s="306"/>
      <c r="B18" s="340"/>
      <c r="C18" s="340"/>
      <c r="D18" s="340"/>
      <c r="E18" s="123"/>
      <c r="F18" s="460" t="s">
        <v>9259</v>
      </c>
      <c r="G18" s="460"/>
      <c r="H18" s="460"/>
      <c r="I18" s="460"/>
      <c r="J18" s="441"/>
      <c r="K18" s="441"/>
      <c r="L18" s="441"/>
      <c r="M18" s="13" t="s">
        <v>3790</v>
      </c>
      <c r="N18" s="555"/>
      <c r="O18" s="425"/>
      <c r="P18" s="425"/>
      <c r="Q18" s="425"/>
      <c r="R18" s="425"/>
      <c r="S18" s="425"/>
      <c r="T18" s="24"/>
      <c r="U18" s="13" t="s">
        <v>9307</v>
      </c>
      <c r="V18" s="26"/>
      <c r="W18" s="116"/>
      <c r="X18" s="13" t="s">
        <v>9263</v>
      </c>
      <c r="Y18" s="13"/>
      <c r="Z18" s="13"/>
      <c r="AA18" s="13"/>
      <c r="AB18" s="441"/>
      <c r="AC18" s="441"/>
      <c r="AD18" s="441"/>
      <c r="AE18" s="441"/>
      <c r="AF18" s="460" t="s">
        <v>9392</v>
      </c>
      <c r="AG18" s="460"/>
      <c r="AH18" s="13"/>
      <c r="AI18" s="67"/>
    </row>
    <row r="19" spans="1:35" ht="20.25" customHeight="1">
      <c r="A19" s="306"/>
      <c r="B19" s="340"/>
      <c r="C19" s="340"/>
      <c r="D19" s="340"/>
      <c r="E19" s="123"/>
      <c r="F19" s="460" t="s">
        <v>9262</v>
      </c>
      <c r="G19" s="460"/>
      <c r="H19" s="460"/>
      <c r="I19" s="460"/>
      <c r="J19" s="441"/>
      <c r="K19" s="441"/>
      <c r="L19" s="441"/>
      <c r="M19" s="13" t="s">
        <v>9291</v>
      </c>
      <c r="N19" s="555"/>
      <c r="O19" s="425"/>
      <c r="P19" s="425"/>
      <c r="Q19" s="425"/>
      <c r="R19" s="425"/>
      <c r="S19" s="425"/>
      <c r="T19" s="24"/>
      <c r="U19" s="13" t="s">
        <v>9307</v>
      </c>
      <c r="V19" s="26"/>
      <c r="W19" s="116"/>
      <c r="X19" s="460" t="s">
        <v>2205</v>
      </c>
      <c r="Y19" s="460"/>
      <c r="Z19" s="460"/>
      <c r="AA19" s="460"/>
      <c r="AB19" s="441"/>
      <c r="AC19" s="441"/>
      <c r="AD19" s="441"/>
      <c r="AE19" s="441"/>
      <c r="AF19" s="441"/>
      <c r="AG19" s="441"/>
      <c r="AH19" s="441"/>
      <c r="AI19" s="550"/>
    </row>
    <row r="20" spans="1:35" ht="20.25" customHeight="1">
      <c r="A20" s="306"/>
      <c r="B20" s="340"/>
      <c r="C20" s="340"/>
      <c r="D20" s="340"/>
      <c r="E20" s="123"/>
      <c r="F20" s="460" t="s">
        <v>9294</v>
      </c>
      <c r="G20" s="460"/>
      <c r="H20" s="460"/>
      <c r="I20" s="460"/>
      <c r="J20" s="441"/>
      <c r="K20" s="441"/>
      <c r="L20" s="441"/>
      <c r="M20" s="13" t="s">
        <v>9291</v>
      </c>
      <c r="N20" s="555"/>
      <c r="O20" s="425"/>
      <c r="P20" s="425"/>
      <c r="Q20" s="425"/>
      <c r="R20" s="425"/>
      <c r="S20" s="425"/>
      <c r="T20" s="24"/>
      <c r="U20" s="13" t="s">
        <v>9307</v>
      </c>
      <c r="V20" s="26"/>
      <c r="W20" s="116"/>
      <c r="X20" s="460" t="s">
        <v>9290</v>
      </c>
      <c r="Y20" s="460"/>
      <c r="Z20" s="460"/>
      <c r="AA20" s="460"/>
      <c r="AB20" s="441"/>
      <c r="AC20" s="441"/>
      <c r="AD20" s="441"/>
      <c r="AE20" s="441"/>
      <c r="AF20" s="441"/>
      <c r="AG20" s="441"/>
      <c r="AH20" s="441"/>
      <c r="AI20" s="550"/>
    </row>
    <row r="21" spans="1:35" ht="20.25" customHeight="1" thickBot="1">
      <c r="A21" s="307"/>
      <c r="B21" s="559"/>
      <c r="C21" s="559"/>
      <c r="D21" s="559"/>
      <c r="E21" s="117"/>
      <c r="F21" s="446" t="s">
        <v>9261</v>
      </c>
      <c r="G21" s="446"/>
      <c r="H21" s="446"/>
      <c r="I21" s="446"/>
      <c r="J21" s="552"/>
      <c r="K21" s="552"/>
      <c r="L21" s="552"/>
      <c r="M21" s="446" t="s">
        <v>9292</v>
      </c>
      <c r="N21" s="446"/>
      <c r="O21" s="446"/>
      <c r="P21" s="552"/>
      <c r="Q21" s="552"/>
      <c r="R21" s="552"/>
      <c r="S21" s="552"/>
      <c r="T21" s="552"/>
      <c r="U21" s="446" t="s">
        <v>9293</v>
      </c>
      <c r="V21" s="516"/>
      <c r="W21" s="117"/>
      <c r="X21" s="446" t="s">
        <v>9142</v>
      </c>
      <c r="Y21" s="446"/>
      <c r="Z21" s="446"/>
      <c r="AA21" s="446"/>
      <c r="AB21" s="563"/>
      <c r="AC21" s="563"/>
      <c r="AD21" s="563"/>
      <c r="AE21" s="563"/>
      <c r="AF21" s="563"/>
      <c r="AG21" s="563"/>
      <c r="AH21" s="563"/>
      <c r="AI21" s="564"/>
    </row>
    <row r="22" spans="1:35" ht="20.25" customHeight="1">
      <c r="A22" s="543" t="s">
        <v>9097</v>
      </c>
      <c r="B22" s="544"/>
      <c r="C22" s="544"/>
      <c r="D22" s="544"/>
      <c r="E22" s="315" t="s">
        <v>9123</v>
      </c>
      <c r="F22" s="315"/>
      <c r="G22" s="315"/>
      <c r="H22" s="315"/>
      <c r="I22" s="315"/>
      <c r="J22" s="315"/>
      <c r="K22" s="315"/>
      <c r="L22" s="315"/>
      <c r="M22" s="315"/>
      <c r="N22" s="315"/>
      <c r="O22" s="315" t="s">
        <v>9124</v>
      </c>
      <c r="P22" s="315"/>
      <c r="Q22" s="315"/>
      <c r="R22" s="315" t="s">
        <v>9125</v>
      </c>
      <c r="S22" s="315"/>
      <c r="T22" s="315"/>
      <c r="U22" s="315"/>
      <c r="V22" s="315"/>
      <c r="W22" s="315"/>
      <c r="X22" s="315"/>
      <c r="Y22" s="315"/>
      <c r="Z22" s="315" t="s">
        <v>9126</v>
      </c>
      <c r="AA22" s="315"/>
      <c r="AB22" s="315"/>
      <c r="AC22" s="315" t="s">
        <v>3685</v>
      </c>
      <c r="AD22" s="315"/>
      <c r="AE22" s="315"/>
      <c r="AF22" s="315" t="s">
        <v>1565</v>
      </c>
      <c r="AG22" s="315"/>
      <c r="AH22" s="315"/>
      <c r="AI22" s="66"/>
    </row>
    <row r="23" spans="1:35" ht="20.25" customHeight="1">
      <c r="A23" s="306"/>
      <c r="B23" s="340"/>
      <c r="C23" s="340"/>
      <c r="D23" s="340"/>
      <c r="E23" s="553" t="s">
        <v>9098</v>
      </c>
      <c r="F23" s="553"/>
      <c r="G23" s="553"/>
      <c r="H23" s="553"/>
      <c r="I23" s="553"/>
      <c r="J23" s="553"/>
      <c r="K23" s="553"/>
      <c r="L23" s="553"/>
      <c r="M23" s="553"/>
      <c r="N23" s="553"/>
      <c r="O23" s="553" t="s">
        <v>9113</v>
      </c>
      <c r="P23" s="553"/>
      <c r="Q23" s="553"/>
      <c r="R23" s="553" t="s">
        <v>9114</v>
      </c>
      <c r="S23" s="553"/>
      <c r="T23" s="553"/>
      <c r="U23" s="553"/>
      <c r="V23" s="553"/>
      <c r="W23" s="553"/>
      <c r="X23" s="553"/>
      <c r="Y23" s="553"/>
      <c r="Z23" s="553"/>
      <c r="AA23" s="553"/>
      <c r="AB23" s="553"/>
      <c r="AC23" s="554"/>
      <c r="AD23" s="554"/>
      <c r="AE23" s="554"/>
      <c r="AF23" s="554"/>
      <c r="AG23" s="554"/>
      <c r="AH23" s="554"/>
      <c r="AI23" s="66"/>
    </row>
    <row r="24" spans="1:35" ht="20.25" customHeight="1">
      <c r="A24" s="306"/>
      <c r="B24" s="340"/>
      <c r="C24" s="340"/>
      <c r="D24" s="340"/>
      <c r="E24" s="553" t="s">
        <v>9308</v>
      </c>
      <c r="F24" s="553"/>
      <c r="G24" s="553"/>
      <c r="H24" s="553"/>
      <c r="I24" s="553"/>
      <c r="J24" s="553"/>
      <c r="K24" s="553"/>
      <c r="L24" s="553"/>
      <c r="M24" s="553"/>
      <c r="N24" s="553"/>
      <c r="O24" s="553" t="s">
        <v>9110</v>
      </c>
      <c r="P24" s="553"/>
      <c r="Q24" s="553"/>
      <c r="R24" s="553" t="s">
        <v>9115</v>
      </c>
      <c r="S24" s="553"/>
      <c r="T24" s="553"/>
      <c r="U24" s="553"/>
      <c r="V24" s="553"/>
      <c r="W24" s="553"/>
      <c r="X24" s="553"/>
      <c r="Y24" s="553"/>
      <c r="Z24" s="553"/>
      <c r="AA24" s="553"/>
      <c r="AB24" s="553"/>
      <c r="AC24" s="554"/>
      <c r="AD24" s="554"/>
      <c r="AE24" s="554"/>
      <c r="AF24" s="554"/>
      <c r="AG24" s="554"/>
      <c r="AH24" s="554"/>
      <c r="AI24" s="66"/>
    </row>
    <row r="25" spans="1:35" ht="20.25" customHeight="1">
      <c r="A25" s="306"/>
      <c r="B25" s="340"/>
      <c r="C25" s="340"/>
      <c r="D25" s="340"/>
      <c r="E25" s="553" t="s">
        <v>9099</v>
      </c>
      <c r="F25" s="553"/>
      <c r="G25" s="553"/>
      <c r="H25" s="553"/>
      <c r="I25" s="553"/>
      <c r="J25" s="553"/>
      <c r="K25" s="553"/>
      <c r="L25" s="553"/>
      <c r="M25" s="553"/>
      <c r="N25" s="553"/>
      <c r="O25" s="553" t="s">
        <v>9110</v>
      </c>
      <c r="P25" s="553"/>
      <c r="Q25" s="553"/>
      <c r="R25" s="553" t="s">
        <v>9116</v>
      </c>
      <c r="S25" s="553"/>
      <c r="T25" s="553"/>
      <c r="U25" s="553"/>
      <c r="V25" s="553"/>
      <c r="W25" s="553"/>
      <c r="X25" s="553"/>
      <c r="Y25" s="553"/>
      <c r="Z25" s="553" t="s">
        <v>9115</v>
      </c>
      <c r="AA25" s="553"/>
      <c r="AB25" s="553"/>
      <c r="AC25" s="554"/>
      <c r="AD25" s="554"/>
      <c r="AE25" s="554"/>
      <c r="AF25" s="554"/>
      <c r="AG25" s="554"/>
      <c r="AH25" s="554"/>
      <c r="AI25" s="66"/>
    </row>
    <row r="26" spans="1:35" ht="20.25" customHeight="1">
      <c r="A26" s="306"/>
      <c r="B26" s="340"/>
      <c r="C26" s="340"/>
      <c r="D26" s="340"/>
      <c r="E26" s="553" t="s">
        <v>9100</v>
      </c>
      <c r="F26" s="553"/>
      <c r="G26" s="553"/>
      <c r="H26" s="553"/>
      <c r="I26" s="553"/>
      <c r="J26" s="553"/>
      <c r="K26" s="553"/>
      <c r="L26" s="553"/>
      <c r="M26" s="553"/>
      <c r="N26" s="553"/>
      <c r="O26" s="553" t="s">
        <v>9110</v>
      </c>
      <c r="P26" s="553"/>
      <c r="Q26" s="553"/>
      <c r="R26" s="553" t="s">
        <v>9115</v>
      </c>
      <c r="S26" s="553"/>
      <c r="T26" s="553"/>
      <c r="U26" s="553"/>
      <c r="V26" s="553"/>
      <c r="W26" s="553"/>
      <c r="X26" s="553"/>
      <c r="Y26" s="553"/>
      <c r="Z26" s="553"/>
      <c r="AA26" s="553"/>
      <c r="AB26" s="553"/>
      <c r="AC26" s="554"/>
      <c r="AD26" s="554"/>
      <c r="AE26" s="554"/>
      <c r="AF26" s="554"/>
      <c r="AG26" s="554"/>
      <c r="AH26" s="554"/>
      <c r="AI26" s="66"/>
    </row>
    <row r="27" spans="1:35" ht="20.25" customHeight="1">
      <c r="A27" s="306"/>
      <c r="B27" s="340"/>
      <c r="C27" s="340"/>
      <c r="D27" s="340"/>
      <c r="E27" s="553" t="s">
        <v>9101</v>
      </c>
      <c r="F27" s="553"/>
      <c r="G27" s="553"/>
      <c r="H27" s="553"/>
      <c r="I27" s="553"/>
      <c r="J27" s="553"/>
      <c r="K27" s="553"/>
      <c r="L27" s="553"/>
      <c r="M27" s="553"/>
      <c r="N27" s="553"/>
      <c r="O27" s="553" t="s">
        <v>9110</v>
      </c>
      <c r="P27" s="553"/>
      <c r="Q27" s="553"/>
      <c r="R27" s="553" t="s">
        <v>9117</v>
      </c>
      <c r="S27" s="553"/>
      <c r="T27" s="553"/>
      <c r="U27" s="553"/>
      <c r="V27" s="553"/>
      <c r="W27" s="553"/>
      <c r="X27" s="553"/>
      <c r="Y27" s="553"/>
      <c r="Z27" s="553" t="s">
        <v>9115</v>
      </c>
      <c r="AA27" s="553"/>
      <c r="AB27" s="553"/>
      <c r="AC27" s="554"/>
      <c r="AD27" s="554"/>
      <c r="AE27" s="554"/>
      <c r="AF27" s="554"/>
      <c r="AG27" s="554"/>
      <c r="AH27" s="554"/>
      <c r="AI27" s="66"/>
    </row>
    <row r="28" spans="1:35" ht="20.25" customHeight="1">
      <c r="A28" s="306"/>
      <c r="B28" s="340"/>
      <c r="C28" s="340"/>
      <c r="D28" s="340"/>
      <c r="E28" s="553" t="s">
        <v>9102</v>
      </c>
      <c r="F28" s="553"/>
      <c r="G28" s="553"/>
      <c r="H28" s="553"/>
      <c r="I28" s="553"/>
      <c r="J28" s="553"/>
      <c r="K28" s="553"/>
      <c r="L28" s="553"/>
      <c r="M28" s="553"/>
      <c r="N28" s="553"/>
      <c r="O28" s="553" t="s">
        <v>9110</v>
      </c>
      <c r="P28" s="553"/>
      <c r="Q28" s="553"/>
      <c r="R28" s="553" t="s">
        <v>9118</v>
      </c>
      <c r="S28" s="553"/>
      <c r="T28" s="553"/>
      <c r="U28" s="553"/>
      <c r="V28" s="553"/>
      <c r="W28" s="553"/>
      <c r="X28" s="553"/>
      <c r="Y28" s="553"/>
      <c r="Z28" s="553" t="s">
        <v>9115</v>
      </c>
      <c r="AA28" s="553"/>
      <c r="AB28" s="553"/>
      <c r="AC28" s="554"/>
      <c r="AD28" s="554"/>
      <c r="AE28" s="554"/>
      <c r="AF28" s="554"/>
      <c r="AG28" s="554"/>
      <c r="AH28" s="554"/>
      <c r="AI28" s="66"/>
    </row>
    <row r="29" spans="1:35" ht="20.25" customHeight="1">
      <c r="A29" s="306"/>
      <c r="B29" s="340"/>
      <c r="C29" s="340"/>
      <c r="D29" s="340"/>
      <c r="E29" s="553" t="s">
        <v>9103</v>
      </c>
      <c r="F29" s="553"/>
      <c r="G29" s="553"/>
      <c r="H29" s="553"/>
      <c r="I29" s="553"/>
      <c r="J29" s="553"/>
      <c r="K29" s="553"/>
      <c r="L29" s="553"/>
      <c r="M29" s="553"/>
      <c r="N29" s="553"/>
      <c r="O29" s="553" t="s">
        <v>9111</v>
      </c>
      <c r="P29" s="553"/>
      <c r="Q29" s="553"/>
      <c r="R29" s="553" t="s">
        <v>8077</v>
      </c>
      <c r="S29" s="553"/>
      <c r="T29" s="553"/>
      <c r="U29" s="553"/>
      <c r="V29" s="553"/>
      <c r="W29" s="553"/>
      <c r="X29" s="553"/>
      <c r="Y29" s="553"/>
      <c r="Z29" s="553"/>
      <c r="AA29" s="553"/>
      <c r="AB29" s="553"/>
      <c r="AC29" s="554"/>
      <c r="AD29" s="554"/>
      <c r="AE29" s="554"/>
      <c r="AF29" s="554"/>
      <c r="AG29" s="554"/>
      <c r="AH29" s="554"/>
      <c r="AI29" s="66"/>
    </row>
    <row r="30" spans="1:35" ht="20.25" customHeight="1">
      <c r="A30" s="306"/>
      <c r="B30" s="340"/>
      <c r="C30" s="340"/>
      <c r="D30" s="340"/>
      <c r="E30" s="553" t="s">
        <v>9104</v>
      </c>
      <c r="F30" s="553"/>
      <c r="G30" s="553"/>
      <c r="H30" s="553"/>
      <c r="I30" s="553"/>
      <c r="J30" s="553"/>
      <c r="K30" s="553"/>
      <c r="L30" s="553"/>
      <c r="M30" s="553"/>
      <c r="N30" s="553"/>
      <c r="O30" s="553" t="s">
        <v>9110</v>
      </c>
      <c r="P30" s="553"/>
      <c r="Q30" s="553"/>
      <c r="R30" s="553" t="s">
        <v>9115</v>
      </c>
      <c r="S30" s="553"/>
      <c r="T30" s="553"/>
      <c r="U30" s="553"/>
      <c r="V30" s="553"/>
      <c r="W30" s="553"/>
      <c r="X30" s="553"/>
      <c r="Y30" s="553"/>
      <c r="Z30" s="553"/>
      <c r="AA30" s="553"/>
      <c r="AB30" s="553"/>
      <c r="AC30" s="554"/>
      <c r="AD30" s="554"/>
      <c r="AE30" s="554"/>
      <c r="AF30" s="554"/>
      <c r="AG30" s="554"/>
      <c r="AH30" s="554"/>
      <c r="AI30" s="66"/>
    </row>
    <row r="31" spans="1:35" ht="20.25" customHeight="1">
      <c r="A31" s="306"/>
      <c r="B31" s="340"/>
      <c r="C31" s="340"/>
      <c r="D31" s="340"/>
      <c r="E31" s="553" t="s">
        <v>9105</v>
      </c>
      <c r="F31" s="553"/>
      <c r="G31" s="553"/>
      <c r="H31" s="553"/>
      <c r="I31" s="553"/>
      <c r="J31" s="553"/>
      <c r="K31" s="553"/>
      <c r="L31" s="553"/>
      <c r="M31" s="553"/>
      <c r="N31" s="553"/>
      <c r="O31" s="553" t="s">
        <v>9111</v>
      </c>
      <c r="P31" s="553"/>
      <c r="Q31" s="553"/>
      <c r="R31" s="553" t="s">
        <v>9119</v>
      </c>
      <c r="S31" s="553"/>
      <c r="T31" s="553"/>
      <c r="U31" s="553"/>
      <c r="V31" s="553"/>
      <c r="W31" s="553"/>
      <c r="X31" s="553"/>
      <c r="Y31" s="553"/>
      <c r="Z31" s="553" t="s">
        <v>9122</v>
      </c>
      <c r="AA31" s="553"/>
      <c r="AB31" s="553"/>
      <c r="AC31" s="554"/>
      <c r="AD31" s="554"/>
      <c r="AE31" s="554"/>
      <c r="AF31" s="554"/>
      <c r="AG31" s="554"/>
      <c r="AH31" s="554"/>
      <c r="AI31" s="66"/>
    </row>
    <row r="32" spans="1:35" ht="20.25" customHeight="1">
      <c r="A32" s="306"/>
      <c r="B32" s="340"/>
      <c r="C32" s="340"/>
      <c r="D32" s="340"/>
      <c r="E32" s="553" t="s">
        <v>9106</v>
      </c>
      <c r="F32" s="553"/>
      <c r="G32" s="553"/>
      <c r="H32" s="553"/>
      <c r="I32" s="553"/>
      <c r="J32" s="553"/>
      <c r="K32" s="553"/>
      <c r="L32" s="553"/>
      <c r="M32" s="553"/>
      <c r="N32" s="553"/>
      <c r="O32" s="553" t="s">
        <v>9111</v>
      </c>
      <c r="P32" s="553"/>
      <c r="Q32" s="553"/>
      <c r="R32" s="553" t="s">
        <v>9119</v>
      </c>
      <c r="S32" s="553"/>
      <c r="T32" s="553"/>
      <c r="U32" s="553"/>
      <c r="V32" s="553"/>
      <c r="W32" s="553"/>
      <c r="X32" s="553"/>
      <c r="Y32" s="553"/>
      <c r="Z32" s="553" t="s">
        <v>9122</v>
      </c>
      <c r="AA32" s="553"/>
      <c r="AB32" s="553"/>
      <c r="AC32" s="554"/>
      <c r="AD32" s="554"/>
      <c r="AE32" s="554"/>
      <c r="AF32" s="554"/>
      <c r="AG32" s="554"/>
      <c r="AH32" s="554"/>
      <c r="AI32" s="66"/>
    </row>
    <row r="33" spans="1:35" ht="20.25" customHeight="1">
      <c r="A33" s="306"/>
      <c r="B33" s="340"/>
      <c r="C33" s="340"/>
      <c r="D33" s="340"/>
      <c r="E33" s="553" t="s">
        <v>9107</v>
      </c>
      <c r="F33" s="553"/>
      <c r="G33" s="553"/>
      <c r="H33" s="553"/>
      <c r="I33" s="553"/>
      <c r="J33" s="553"/>
      <c r="K33" s="553"/>
      <c r="L33" s="553"/>
      <c r="M33" s="553"/>
      <c r="N33" s="553"/>
      <c r="O33" s="553" t="s">
        <v>9110</v>
      </c>
      <c r="P33" s="553"/>
      <c r="Q33" s="553"/>
      <c r="R33" s="553" t="s">
        <v>9120</v>
      </c>
      <c r="S33" s="553"/>
      <c r="T33" s="553"/>
      <c r="U33" s="553"/>
      <c r="V33" s="553"/>
      <c r="W33" s="553"/>
      <c r="X33" s="553"/>
      <c r="Y33" s="553"/>
      <c r="Z33" s="553" t="s">
        <v>9115</v>
      </c>
      <c r="AA33" s="553"/>
      <c r="AB33" s="553"/>
      <c r="AC33" s="554"/>
      <c r="AD33" s="554"/>
      <c r="AE33" s="554"/>
      <c r="AF33" s="554"/>
      <c r="AG33" s="554"/>
      <c r="AH33" s="554"/>
      <c r="AI33" s="66"/>
    </row>
    <row r="34" spans="1:35" ht="20.25" customHeight="1">
      <c r="A34" s="306"/>
      <c r="B34" s="340"/>
      <c r="C34" s="340"/>
      <c r="D34" s="340"/>
      <c r="E34" s="553" t="s">
        <v>9108</v>
      </c>
      <c r="F34" s="553"/>
      <c r="G34" s="553"/>
      <c r="H34" s="553"/>
      <c r="I34" s="553"/>
      <c r="J34" s="553"/>
      <c r="K34" s="553"/>
      <c r="L34" s="553"/>
      <c r="M34" s="553"/>
      <c r="N34" s="553"/>
      <c r="O34" s="553" t="s">
        <v>9112</v>
      </c>
      <c r="P34" s="553"/>
      <c r="Q34" s="553"/>
      <c r="R34" s="553" t="s">
        <v>9121</v>
      </c>
      <c r="S34" s="553"/>
      <c r="T34" s="553"/>
      <c r="U34" s="553"/>
      <c r="V34" s="553"/>
      <c r="W34" s="553"/>
      <c r="X34" s="553"/>
      <c r="Y34" s="553"/>
      <c r="Z34" s="553"/>
      <c r="AA34" s="553"/>
      <c r="AB34" s="553"/>
      <c r="AC34" s="554"/>
      <c r="AD34" s="554"/>
      <c r="AE34" s="554"/>
      <c r="AF34" s="554"/>
      <c r="AG34" s="554"/>
      <c r="AH34" s="554"/>
      <c r="AI34" s="66"/>
    </row>
    <row r="35" spans="1:35" ht="20.25" customHeight="1">
      <c r="A35" s="306"/>
      <c r="B35" s="340"/>
      <c r="C35" s="340"/>
      <c r="D35" s="340"/>
      <c r="E35" s="558" t="s">
        <v>9109</v>
      </c>
      <c r="F35" s="558"/>
      <c r="G35" s="558"/>
      <c r="H35" s="558"/>
      <c r="I35" s="558"/>
      <c r="J35" s="558"/>
      <c r="K35" s="558"/>
      <c r="L35" s="558"/>
      <c r="M35" s="558"/>
      <c r="N35" s="558"/>
      <c r="O35" s="558" t="s">
        <v>9113</v>
      </c>
      <c r="P35" s="558"/>
      <c r="Q35" s="558"/>
      <c r="R35" s="558" t="s">
        <v>9114</v>
      </c>
      <c r="S35" s="558"/>
      <c r="T35" s="558"/>
      <c r="U35" s="558"/>
      <c r="V35" s="558"/>
      <c r="W35" s="558"/>
      <c r="X35" s="558"/>
      <c r="Y35" s="558"/>
      <c r="Z35" s="558"/>
      <c r="AA35" s="558"/>
      <c r="AB35" s="558"/>
      <c r="AC35" s="554"/>
      <c r="AD35" s="554"/>
      <c r="AE35" s="554"/>
      <c r="AF35" s="554"/>
      <c r="AG35" s="554"/>
      <c r="AH35" s="554"/>
      <c r="AI35" s="66"/>
    </row>
    <row r="36" spans="1:35" ht="20.25" customHeight="1" thickBot="1">
      <c r="A36" s="307"/>
      <c r="B36" s="559"/>
      <c r="C36" s="559"/>
      <c r="D36" s="545"/>
      <c r="E36" s="561"/>
      <c r="F36" s="422"/>
      <c r="G36" s="422"/>
      <c r="H36" s="422"/>
      <c r="I36" s="422"/>
      <c r="J36" s="422"/>
      <c r="K36" s="422"/>
      <c r="L36" s="422"/>
      <c r="M36" s="422"/>
      <c r="N36" s="422"/>
      <c r="O36" s="422"/>
      <c r="P36" s="422"/>
      <c r="Q36" s="422"/>
      <c r="R36" s="422"/>
      <c r="S36" s="422"/>
      <c r="T36" s="422"/>
      <c r="U36" s="422"/>
      <c r="V36" s="422"/>
      <c r="W36" s="422"/>
      <c r="X36" s="422"/>
      <c r="Y36" s="422"/>
      <c r="Z36" s="465" t="s">
        <v>9236</v>
      </c>
      <c r="AA36" s="465"/>
      <c r="AB36" s="459"/>
      <c r="AC36" s="459">
        <f>SUM(AC23:AE35)</f>
        <v>0</v>
      </c>
      <c r="AD36" s="382"/>
      <c r="AE36" s="382"/>
      <c r="AF36" s="382">
        <f>SUM(AF23:AH35)</f>
        <v>0</v>
      </c>
      <c r="AG36" s="382"/>
      <c r="AH36" s="382"/>
      <c r="AI36" s="83"/>
    </row>
    <row r="37" spans="1:35" ht="20.25" customHeight="1" thickBot="1">
      <c r="A37" s="547" t="s">
        <v>9225</v>
      </c>
      <c r="B37" s="548"/>
      <c r="C37" s="548"/>
      <c r="D37" s="548"/>
      <c r="E37" s="548"/>
      <c r="F37" s="548"/>
      <c r="G37" s="548"/>
      <c r="H37" s="548"/>
      <c r="I37" s="548"/>
      <c r="J37" s="549"/>
      <c r="K37" s="117">
        <v>0</v>
      </c>
      <c r="L37" s="114" t="s">
        <v>9513</v>
      </c>
      <c r="M37" s="35"/>
      <c r="N37" s="63"/>
      <c r="O37" s="35" t="s">
        <v>9512</v>
      </c>
      <c r="P37" s="63"/>
      <c r="Q37" s="35" t="s">
        <v>9511</v>
      </c>
      <c r="R37" s="63"/>
      <c r="S37" s="35" t="s">
        <v>9510</v>
      </c>
      <c r="T37" s="63"/>
      <c r="U37" s="35" t="s">
        <v>9509</v>
      </c>
      <c r="V37" s="63"/>
      <c r="W37" s="35" t="s">
        <v>9508</v>
      </c>
      <c r="X37" s="63"/>
      <c r="Y37" s="35" t="s">
        <v>9507</v>
      </c>
      <c r="Z37" s="35"/>
      <c r="AA37" s="35" t="s">
        <v>9506</v>
      </c>
      <c r="AB37" s="35"/>
      <c r="AC37" s="35" t="s">
        <v>9505</v>
      </c>
      <c r="AD37" s="35"/>
      <c r="AE37" s="35"/>
      <c r="AF37" s="35"/>
      <c r="AG37" s="35"/>
      <c r="AH37" s="35"/>
      <c r="AI37" s="68"/>
    </row>
    <row r="38" spans="1:35" ht="20.25" customHeight="1" thickBot="1">
      <c r="A38" s="547" t="s">
        <v>9522</v>
      </c>
      <c r="B38" s="548"/>
      <c r="C38" s="548"/>
      <c r="D38" s="548"/>
      <c r="E38" s="548"/>
      <c r="F38" s="548"/>
      <c r="G38" s="548"/>
      <c r="H38" s="548"/>
      <c r="I38" s="548"/>
      <c r="J38" s="549"/>
      <c r="K38" s="117">
        <v>0</v>
      </c>
      <c r="L38" s="114" t="s">
        <v>9520</v>
      </c>
      <c r="M38" s="35"/>
      <c r="N38" s="35"/>
      <c r="O38" s="114" t="s">
        <v>9521</v>
      </c>
      <c r="P38" s="35"/>
      <c r="Q38" s="35" t="s">
        <v>9519</v>
      </c>
      <c r="R38" s="63"/>
      <c r="S38" s="35"/>
      <c r="T38" s="35" t="s">
        <v>9518</v>
      </c>
      <c r="U38" s="63"/>
      <c r="V38" s="35"/>
      <c r="W38" s="35" t="s">
        <v>9517</v>
      </c>
      <c r="X38" s="63"/>
      <c r="Y38" s="35"/>
      <c r="Z38" s="114" t="s">
        <v>9516</v>
      </c>
      <c r="AA38" s="35"/>
      <c r="AB38" s="63"/>
      <c r="AC38" s="35" t="s">
        <v>9515</v>
      </c>
      <c r="AD38" s="35"/>
      <c r="AE38" s="35" t="s">
        <v>9514</v>
      </c>
      <c r="AF38" s="35"/>
      <c r="AG38" s="35"/>
      <c r="AH38" s="35"/>
      <c r="AI38" s="68"/>
    </row>
    <row r="39" spans="1:35" ht="20.25" customHeight="1">
      <c r="A39" s="449" t="s">
        <v>9351</v>
      </c>
      <c r="B39" s="315"/>
      <c r="C39" s="315"/>
      <c r="D39" s="315"/>
      <c r="E39" s="523"/>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5"/>
    </row>
    <row r="40" spans="1:35" ht="20.25" customHeight="1">
      <c r="A40" s="423"/>
      <c r="B40" s="310"/>
      <c r="C40" s="310"/>
      <c r="D40" s="310"/>
      <c r="E40" s="518"/>
      <c r="F40" s="518"/>
      <c r="G40" s="518"/>
      <c r="H40" s="518"/>
      <c r="I40" s="518"/>
      <c r="J40" s="518"/>
      <c r="K40" s="518"/>
      <c r="L40" s="518"/>
      <c r="M40" s="518"/>
      <c r="N40" s="518"/>
      <c r="O40" s="518"/>
      <c r="P40" s="518"/>
      <c r="Q40" s="518"/>
      <c r="R40" s="518"/>
      <c r="S40" s="518"/>
      <c r="T40" s="518"/>
      <c r="U40" s="518"/>
      <c r="V40" s="518"/>
      <c r="W40" s="518"/>
      <c r="X40" s="518"/>
      <c r="Y40" s="518"/>
      <c r="Z40" s="518"/>
      <c r="AA40" s="518"/>
      <c r="AB40" s="518"/>
      <c r="AC40" s="518"/>
      <c r="AD40" s="518"/>
      <c r="AE40" s="518"/>
      <c r="AF40" s="518"/>
      <c r="AG40" s="518"/>
      <c r="AH40" s="518"/>
      <c r="AI40" s="519"/>
    </row>
    <row r="41" spans="1:35" ht="20.25" customHeight="1">
      <c r="A41" s="423"/>
      <c r="B41" s="310"/>
      <c r="C41" s="310"/>
      <c r="D41" s="310"/>
      <c r="E41" s="518"/>
      <c r="F41" s="518"/>
      <c r="G41" s="518"/>
      <c r="H41" s="518"/>
      <c r="I41" s="518"/>
      <c r="J41" s="518"/>
      <c r="K41" s="518"/>
      <c r="L41" s="518"/>
      <c r="M41" s="518"/>
      <c r="N41" s="518"/>
      <c r="O41" s="518"/>
      <c r="P41" s="518"/>
      <c r="Q41" s="518"/>
      <c r="R41" s="518"/>
      <c r="S41" s="518"/>
      <c r="T41" s="518"/>
      <c r="U41" s="518"/>
      <c r="V41" s="518"/>
      <c r="W41" s="518"/>
      <c r="X41" s="518"/>
      <c r="Y41" s="518"/>
      <c r="Z41" s="518"/>
      <c r="AA41" s="518"/>
      <c r="AB41" s="518"/>
      <c r="AC41" s="518"/>
      <c r="AD41" s="518"/>
      <c r="AE41" s="518"/>
      <c r="AF41" s="518"/>
      <c r="AG41" s="518"/>
      <c r="AH41" s="518"/>
      <c r="AI41" s="519"/>
    </row>
    <row r="42" spans="1:35" ht="20.25" customHeight="1" thickBot="1">
      <c r="A42" s="451"/>
      <c r="B42" s="342"/>
      <c r="C42" s="342"/>
      <c r="D42" s="342"/>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1"/>
    </row>
  </sheetData>
  <sheetProtection password="C724" sheet="1" objects="1" scenarios="1" selectLockedCells="1"/>
  <customSheetViews>
    <customSheetView guid="{BD673287-A10F-4068-ABD9-63827D97DB26}" showGridLines="0">
      <selection activeCell="K37" sqref="K37"/>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1"/>
      <headerFooter alignWithMargins="0">
        <oddFooter>&amp;C京都府脳卒中地域連携パス</oddFooter>
      </headerFooter>
    </customSheetView>
    <customSheetView guid="{FF958D2F-9903-489A-8E2E-7F86E054E683}" showGridLines="0">
      <selection activeCell="E2" sqref="E2:L2"/>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2"/>
      <headerFooter alignWithMargins="0">
        <oddFooter>&amp;C京都府脳卒中地域連携パス</oddFooter>
      </headerFooter>
    </customSheetView>
    <customSheetView guid="{D639767C-AAF5-43B7-B827-8C53261E766A}" showGridLines="0">
      <selection activeCell="E2" sqref="E2:L2"/>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3"/>
      <headerFooter alignWithMargins="0">
        <oddFooter>&amp;C京都府脳卒中地域連携パス</oddFooter>
      </headerFooter>
    </customSheetView>
    <customSheetView guid="{88F1D327-FFB5-4F25-B49B-DDD0F9774A98}" showGridLines="0">
      <selection activeCell="E2" sqref="E2:L2"/>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4"/>
      <headerFooter alignWithMargins="0">
        <oddFooter>&amp;C京都府脳卒中地域連携パス</oddFooter>
      </headerFooter>
    </customSheetView>
    <customSheetView guid="{974C7168-E865-490F-B85C-3CD4E07AE638}" showGridLines="0" topLeftCell="A13">
      <selection activeCell="E2" sqref="E2:L2"/>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5"/>
      <headerFooter alignWithMargins="0">
        <oddFooter>&amp;C京都府脳卒中地域連携パス</oddFooter>
      </headerFooter>
    </customSheetView>
    <customSheetView guid="{72EBFE53-015F-4AF5-85E5-6EE368152204}" showGridLines="0">
      <selection activeCell="E2" sqref="E2:L2"/>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6"/>
      <headerFooter alignWithMargins="0">
        <oddFooter>&amp;C京都府医師会地域連携パス</oddFooter>
      </headerFooter>
    </customSheetView>
    <customSheetView guid="{BFAD5E82-91BD-4865-8828-7A5CD3B0AD02}" showGridLines="0">
      <selection activeCell="E39" sqref="E39:AI42"/>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7"/>
      <headerFooter alignWithMargins="0">
        <oddFooter>&amp;C京都府脳卒中地域連携パス</oddFooter>
      </headerFooter>
    </customSheetView>
    <customSheetView guid="{DA3E2843-7809-455C-A4BC-B15E27031169}" showGridLines="0">
      <selection activeCell="K37" sqref="K37"/>
      <pageMargins left="0.23622047244094491" right="0.23622047244094491" top="0.35433070866141736" bottom="0.55118110236220474" header="0.31496062992125984" footer="0.31496062992125984"/>
      <printOptions horizontalCentered="1"/>
      <pageSetup paperSize="9" scale="96" orientation="portrait" horizontalDpi="4294967293" verticalDpi="300" r:id="rId8"/>
      <headerFooter alignWithMargins="0">
        <oddFooter>&amp;C京都府脳卒中地域連携パス</oddFooter>
      </headerFooter>
    </customSheetView>
  </customSheetViews>
  <mergeCells count="171">
    <mergeCell ref="U3:V4"/>
    <mergeCell ref="W3:Y4"/>
    <mergeCell ref="AF3:AG4"/>
    <mergeCell ref="Z3:AE4"/>
    <mergeCell ref="E8:F8"/>
    <mergeCell ref="G8:I8"/>
    <mergeCell ref="A11:D11"/>
    <mergeCell ref="A12:D12"/>
    <mergeCell ref="E2:L2"/>
    <mergeCell ref="A6:D8"/>
    <mergeCell ref="F6:H6"/>
    <mergeCell ref="J6:L6"/>
    <mergeCell ref="I7:AI7"/>
    <mergeCell ref="E7:H7"/>
    <mergeCell ref="A5:D5"/>
    <mergeCell ref="F5:G5"/>
    <mergeCell ref="K5:L5"/>
    <mergeCell ref="A2:D2"/>
    <mergeCell ref="M2:N2"/>
    <mergeCell ref="A3:B4"/>
    <mergeCell ref="C3:G4"/>
    <mergeCell ref="H3:J4"/>
    <mergeCell ref="K3:R4"/>
    <mergeCell ref="O2:Y2"/>
    <mergeCell ref="Z2:AA2"/>
    <mergeCell ref="AB2:AI2"/>
    <mergeCell ref="AH3:AI4"/>
    <mergeCell ref="Z9:AC9"/>
    <mergeCell ref="E32:N32"/>
    <mergeCell ref="E36:Y36"/>
    <mergeCell ref="E28:N28"/>
    <mergeCell ref="R28:Y28"/>
    <mergeCell ref="E30:N30"/>
    <mergeCell ref="R29:Y29"/>
    <mergeCell ref="S15:V15"/>
    <mergeCell ref="X21:AA21"/>
    <mergeCell ref="X19:AA19"/>
    <mergeCell ref="AB21:AI21"/>
    <mergeCell ref="AF22:AH22"/>
    <mergeCell ref="Z23:AB23"/>
    <mergeCell ref="AC23:AE23"/>
    <mergeCell ref="AF23:AH23"/>
    <mergeCell ref="Z22:AB22"/>
    <mergeCell ref="AC22:AE22"/>
    <mergeCell ref="AF24:AH24"/>
    <mergeCell ref="O25:Q25"/>
    <mergeCell ref="R25:Y25"/>
    <mergeCell ref="Z25:AB25"/>
    <mergeCell ref="A13:D15"/>
    <mergeCell ref="E29:N29"/>
    <mergeCell ref="O29:Q29"/>
    <mergeCell ref="E17:I17"/>
    <mergeCell ref="F13:G13"/>
    <mergeCell ref="F14:G14"/>
    <mergeCell ref="K14:M14"/>
    <mergeCell ref="A16:D16"/>
    <mergeCell ref="A17:D21"/>
    <mergeCell ref="J17:M17"/>
    <mergeCell ref="F19:I19"/>
    <mergeCell ref="F21:I21"/>
    <mergeCell ref="N20:S20"/>
    <mergeCell ref="R22:Y22"/>
    <mergeCell ref="O28:Q28"/>
    <mergeCell ref="J20:L20"/>
    <mergeCell ref="E22:N22"/>
    <mergeCell ref="E23:N23"/>
    <mergeCell ref="O23:Q23"/>
    <mergeCell ref="R23:Y23"/>
    <mergeCell ref="O22:Q22"/>
    <mergeCell ref="O24:Q24"/>
    <mergeCell ref="R24:Y24"/>
    <mergeCell ref="E25:N25"/>
    <mergeCell ref="AC25:AE25"/>
    <mergeCell ref="AF25:AH25"/>
    <mergeCell ref="AC24:AE24"/>
    <mergeCell ref="Z24:AB24"/>
    <mergeCell ref="E24:N24"/>
    <mergeCell ref="AF26:AH26"/>
    <mergeCell ref="E27:N27"/>
    <mergeCell ref="O27:Q27"/>
    <mergeCell ref="R27:Y27"/>
    <mergeCell ref="Z27:AB27"/>
    <mergeCell ref="AC27:AE27"/>
    <mergeCell ref="AF27:AH27"/>
    <mergeCell ref="E26:N26"/>
    <mergeCell ref="O26:Q26"/>
    <mergeCell ref="R26:Y26"/>
    <mergeCell ref="Z26:AB26"/>
    <mergeCell ref="AC26:AE26"/>
    <mergeCell ref="R32:Y32"/>
    <mergeCell ref="Z32:AB32"/>
    <mergeCell ref="Z29:AB29"/>
    <mergeCell ref="AC29:AE29"/>
    <mergeCell ref="AF29:AH29"/>
    <mergeCell ref="Z31:AB31"/>
    <mergeCell ref="O30:Q30"/>
    <mergeCell ref="R30:Y30"/>
    <mergeCell ref="O31:Q31"/>
    <mergeCell ref="R31:Y31"/>
    <mergeCell ref="A39:D42"/>
    <mergeCell ref="E39:AI42"/>
    <mergeCell ref="E35:N35"/>
    <mergeCell ref="O35:Q35"/>
    <mergeCell ref="R35:Y35"/>
    <mergeCell ref="Z35:AB35"/>
    <mergeCell ref="AC36:AE36"/>
    <mergeCell ref="A22:D36"/>
    <mergeCell ref="O33:Q33"/>
    <mergeCell ref="R33:Y33"/>
    <mergeCell ref="Z33:AB33"/>
    <mergeCell ref="AC33:AE33"/>
    <mergeCell ref="AF33:AH33"/>
    <mergeCell ref="AC34:AE34"/>
    <mergeCell ref="AF34:AH34"/>
    <mergeCell ref="AF32:AH32"/>
    <mergeCell ref="E31:N31"/>
    <mergeCell ref="AC35:AE35"/>
    <mergeCell ref="O34:Q34"/>
    <mergeCell ref="R34:Y34"/>
    <mergeCell ref="Z34:AB34"/>
    <mergeCell ref="AC32:AE32"/>
    <mergeCell ref="AC31:AE31"/>
    <mergeCell ref="AF35:AH35"/>
    <mergeCell ref="A1:H1"/>
    <mergeCell ref="I1:Z1"/>
    <mergeCell ref="F18:I18"/>
    <mergeCell ref="J18:L18"/>
    <mergeCell ref="AB20:AI20"/>
    <mergeCell ref="N18:S18"/>
    <mergeCell ref="T17:V17"/>
    <mergeCell ref="F20:I20"/>
    <mergeCell ref="N17:S17"/>
    <mergeCell ref="N19:S19"/>
    <mergeCell ref="AA1:AI1"/>
    <mergeCell ref="AH17:AI17"/>
    <mergeCell ref="AF17:AG17"/>
    <mergeCell ref="N6:P6"/>
    <mergeCell ref="S3:T4"/>
    <mergeCell ref="I5:J5"/>
    <mergeCell ref="J19:L19"/>
    <mergeCell ref="N10:Q10"/>
    <mergeCell ref="Q12:S12"/>
    <mergeCell ref="S11:U11"/>
    <mergeCell ref="N8:P8"/>
    <mergeCell ref="A9:D9"/>
    <mergeCell ref="J9:L9"/>
    <mergeCell ref="A10:D10"/>
    <mergeCell ref="A38:J38"/>
    <mergeCell ref="A37:J37"/>
    <mergeCell ref="AF18:AG18"/>
    <mergeCell ref="AB19:AI19"/>
    <mergeCell ref="AD9:AH9"/>
    <mergeCell ref="AB18:AE18"/>
    <mergeCell ref="AB17:AE17"/>
    <mergeCell ref="X20:AA20"/>
    <mergeCell ref="AF36:AH36"/>
    <mergeCell ref="Z36:AB36"/>
    <mergeCell ref="U21:V21"/>
    <mergeCell ref="J21:L21"/>
    <mergeCell ref="M21:O21"/>
    <mergeCell ref="P21:T21"/>
    <mergeCell ref="E34:N34"/>
    <mergeCell ref="E33:N33"/>
    <mergeCell ref="O32:Q32"/>
    <mergeCell ref="Z28:AB28"/>
    <mergeCell ref="AC28:AE28"/>
    <mergeCell ref="AF28:AH28"/>
    <mergeCell ref="Z30:AB30"/>
    <mergeCell ref="AC30:AE30"/>
    <mergeCell ref="AF30:AH30"/>
    <mergeCell ref="AF31:AH31"/>
  </mergeCells>
  <phoneticPr fontId="3"/>
  <dataValidations count="4">
    <dataValidation imeMode="hiragana" allowBlank="1" showInputMessage="1" showErrorMessage="1" sqref="I7:AI7 E39:AI42 AB2:AI2 AB19:AB21"/>
    <dataValidation imeMode="halfAlpha" allowBlank="1" showInputMessage="1" showErrorMessage="1" sqref="G8:I8 E2:L2 AB17:AE17 N8:P8 AB18:AE18 AD9:AH9 T18:T20 V18:V20 P21:T21 J18:L21"/>
    <dataValidation type="list" imeMode="halfAlpha" allowBlank="1" showInputMessage="1" showErrorMessage="1" sqref="AC23:AH24 AC26:AH26 AC29:AH30 AC34:AH35">
      <formula1>"0,1"</formula1>
    </dataValidation>
    <dataValidation type="list" imeMode="halfAlpha" allowBlank="1" showInputMessage="1" showErrorMessage="1" sqref="AC25:AH25 AC27:AH28 AC31:AH33">
      <formula1>"0,1,2"</formula1>
    </dataValidation>
  </dataValidations>
  <printOptions horizontalCentered="1"/>
  <pageMargins left="0.23622047244094491" right="0.23622047244094491" top="0.35433070866141736" bottom="0.55118110236220474" header="0.31496062992125984" footer="0.31496062992125984"/>
  <pageSetup paperSize="9" scale="96" orientation="portrait" horizontalDpi="4294967293" verticalDpi="300" r:id="rId9"/>
  <headerFooter alignWithMargins="0">
    <oddFooter>&amp;C京都府脳卒中地域連携パス</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2123" r:id="rId12" name="Option Button 75">
              <controlPr defaultSize="0" autoFill="0" autoLine="0" autoPict="0">
                <anchor moveWithCells="1">
                  <from>
                    <xdr:col>4</xdr:col>
                    <xdr:colOff>0</xdr:colOff>
                    <xdr:row>4</xdr:row>
                    <xdr:rowOff>19050</xdr:rowOff>
                  </from>
                  <to>
                    <xdr:col>6</xdr:col>
                    <xdr:colOff>104775</xdr:colOff>
                    <xdr:row>4</xdr:row>
                    <xdr:rowOff>247650</xdr:rowOff>
                  </to>
                </anchor>
              </controlPr>
            </control>
          </mc:Choice>
        </mc:AlternateContent>
        <mc:AlternateContent xmlns:mc="http://schemas.openxmlformats.org/markup-compatibility/2006">
          <mc:Choice Requires="x14">
            <control shapeId="2236" r:id="rId13" name="Option Button 76">
              <controlPr defaultSize="0" autoFill="0" autoLine="0" autoPict="0">
                <anchor moveWithCells="1">
                  <from>
                    <xdr:col>7</xdr:col>
                    <xdr:colOff>19050</xdr:colOff>
                    <xdr:row>4</xdr:row>
                    <xdr:rowOff>19050</xdr:rowOff>
                  </from>
                  <to>
                    <xdr:col>9</xdr:col>
                    <xdr:colOff>123825</xdr:colOff>
                    <xdr:row>4</xdr:row>
                    <xdr:rowOff>247650</xdr:rowOff>
                  </to>
                </anchor>
              </controlPr>
            </control>
          </mc:Choice>
        </mc:AlternateContent>
        <mc:AlternateContent xmlns:mc="http://schemas.openxmlformats.org/markup-compatibility/2006">
          <mc:Choice Requires="x14">
            <control shapeId="2125" r:id="rId14" name="口膣衛生">
              <controlPr defaultSize="0" autoFill="0" autoPict="0">
                <anchor moveWithCells="1">
                  <from>
                    <xdr:col>4</xdr:col>
                    <xdr:colOff>0</xdr:colOff>
                    <xdr:row>3</xdr:row>
                    <xdr:rowOff>219075</xdr:rowOff>
                  </from>
                  <to>
                    <xdr:col>9</xdr:col>
                    <xdr:colOff>171450</xdr:colOff>
                    <xdr:row>5</xdr:row>
                    <xdr:rowOff>47625</xdr:rowOff>
                  </to>
                </anchor>
              </controlPr>
            </control>
          </mc:Choice>
        </mc:AlternateContent>
        <mc:AlternateContent xmlns:mc="http://schemas.openxmlformats.org/markup-compatibility/2006">
          <mc:Choice Requires="x14">
            <control shapeId="2126" r:id="rId15" name="Option Button 78">
              <controlPr defaultSize="0" autoFill="0" autoLine="0" autoPict="0">
                <anchor moveWithCells="1">
                  <from>
                    <xdr:col>12</xdr:col>
                    <xdr:colOff>0</xdr:colOff>
                    <xdr:row>4</xdr:row>
                    <xdr:rowOff>19050</xdr:rowOff>
                  </from>
                  <to>
                    <xdr:col>13</xdr:col>
                    <xdr:colOff>219075</xdr:colOff>
                    <xdr:row>4</xdr:row>
                    <xdr:rowOff>247650</xdr:rowOff>
                  </to>
                </anchor>
              </controlPr>
            </control>
          </mc:Choice>
        </mc:AlternateContent>
        <mc:AlternateContent xmlns:mc="http://schemas.openxmlformats.org/markup-compatibility/2006">
          <mc:Choice Requires="x14">
            <control shapeId="2127" r:id="rId16" name="Option Button 79">
              <controlPr defaultSize="0" autoFill="0" autoLine="0" autoPict="0">
                <anchor moveWithCells="1">
                  <from>
                    <xdr:col>14</xdr:col>
                    <xdr:colOff>0</xdr:colOff>
                    <xdr:row>4</xdr:row>
                    <xdr:rowOff>19050</xdr:rowOff>
                  </from>
                  <to>
                    <xdr:col>16</xdr:col>
                    <xdr:colOff>104775</xdr:colOff>
                    <xdr:row>4</xdr:row>
                    <xdr:rowOff>247650</xdr:rowOff>
                  </to>
                </anchor>
              </controlPr>
            </control>
          </mc:Choice>
        </mc:AlternateContent>
        <mc:AlternateContent xmlns:mc="http://schemas.openxmlformats.org/markup-compatibility/2006">
          <mc:Choice Requires="x14">
            <control shapeId="2128" r:id="rId17" name="Option Button 80">
              <controlPr defaultSize="0" autoFill="0" autoLine="0" autoPict="0">
                <anchor moveWithCells="1">
                  <from>
                    <xdr:col>17</xdr:col>
                    <xdr:colOff>0</xdr:colOff>
                    <xdr:row>4</xdr:row>
                    <xdr:rowOff>19050</xdr:rowOff>
                  </from>
                  <to>
                    <xdr:col>20</xdr:col>
                    <xdr:colOff>47625</xdr:colOff>
                    <xdr:row>5</xdr:row>
                    <xdr:rowOff>0</xdr:rowOff>
                  </to>
                </anchor>
              </controlPr>
            </control>
          </mc:Choice>
        </mc:AlternateContent>
        <mc:AlternateContent xmlns:mc="http://schemas.openxmlformats.org/markup-compatibility/2006">
          <mc:Choice Requires="x14">
            <control shapeId="2129" r:id="rId18" name="義歯">
              <controlPr defaultSize="0" autoFill="0" autoPict="0">
                <anchor moveWithCells="1">
                  <from>
                    <xdr:col>11</xdr:col>
                    <xdr:colOff>219075</xdr:colOff>
                    <xdr:row>3</xdr:row>
                    <xdr:rowOff>247650</xdr:rowOff>
                  </from>
                  <to>
                    <xdr:col>22</xdr:col>
                    <xdr:colOff>95250</xdr:colOff>
                    <xdr:row>5</xdr:row>
                    <xdr:rowOff>19050</xdr:rowOff>
                  </to>
                </anchor>
              </controlPr>
            </control>
          </mc:Choice>
        </mc:AlternateContent>
        <mc:AlternateContent xmlns:mc="http://schemas.openxmlformats.org/markup-compatibility/2006">
          <mc:Choice Requires="x14">
            <control shapeId="2131" r:id="rId19" name="Option Button 83">
              <controlPr defaultSize="0" autoFill="0" autoLine="0" autoPict="0">
                <anchor moveWithCells="1">
                  <from>
                    <xdr:col>4</xdr:col>
                    <xdr:colOff>0</xdr:colOff>
                    <xdr:row>5</xdr:row>
                    <xdr:rowOff>9525</xdr:rowOff>
                  </from>
                  <to>
                    <xdr:col>7</xdr:col>
                    <xdr:colOff>190500</xdr:colOff>
                    <xdr:row>6</xdr:row>
                    <xdr:rowOff>9525</xdr:rowOff>
                  </to>
                </anchor>
              </controlPr>
            </control>
          </mc:Choice>
        </mc:AlternateContent>
        <mc:AlternateContent xmlns:mc="http://schemas.openxmlformats.org/markup-compatibility/2006">
          <mc:Choice Requires="x14">
            <control shapeId="2132" r:id="rId20" name="Option Button 84">
              <controlPr defaultSize="0" autoFill="0" autoLine="0" autoPict="0">
                <anchor moveWithCells="1">
                  <from>
                    <xdr:col>8</xdr:col>
                    <xdr:colOff>0</xdr:colOff>
                    <xdr:row>5</xdr:row>
                    <xdr:rowOff>9525</xdr:rowOff>
                  </from>
                  <to>
                    <xdr:col>11</xdr:col>
                    <xdr:colOff>190500</xdr:colOff>
                    <xdr:row>6</xdr:row>
                    <xdr:rowOff>9525</xdr:rowOff>
                  </to>
                </anchor>
              </controlPr>
            </control>
          </mc:Choice>
        </mc:AlternateContent>
        <mc:AlternateContent xmlns:mc="http://schemas.openxmlformats.org/markup-compatibility/2006">
          <mc:Choice Requires="x14">
            <control shapeId="2133" r:id="rId21" name="Option Button 85">
              <controlPr defaultSize="0" autoFill="0" autoLine="0" autoPict="0">
                <anchor moveWithCells="1">
                  <from>
                    <xdr:col>12</xdr:col>
                    <xdr:colOff>0</xdr:colOff>
                    <xdr:row>5</xdr:row>
                    <xdr:rowOff>9525</xdr:rowOff>
                  </from>
                  <to>
                    <xdr:col>15</xdr:col>
                    <xdr:colOff>190500</xdr:colOff>
                    <xdr:row>6</xdr:row>
                    <xdr:rowOff>9525</xdr:rowOff>
                  </to>
                </anchor>
              </controlPr>
            </control>
          </mc:Choice>
        </mc:AlternateContent>
        <mc:AlternateContent xmlns:mc="http://schemas.openxmlformats.org/markup-compatibility/2006">
          <mc:Choice Requires="x14">
            <control shapeId="2134" r:id="rId22" name="Option Button 86">
              <controlPr defaultSize="0" autoFill="0" autoLine="0" autoPict="0">
                <anchor moveWithCells="1">
                  <from>
                    <xdr:col>16</xdr:col>
                    <xdr:colOff>0</xdr:colOff>
                    <xdr:row>5</xdr:row>
                    <xdr:rowOff>9525</xdr:rowOff>
                  </from>
                  <to>
                    <xdr:col>18</xdr:col>
                    <xdr:colOff>171450</xdr:colOff>
                    <xdr:row>6</xdr:row>
                    <xdr:rowOff>9525</xdr:rowOff>
                  </to>
                </anchor>
              </controlPr>
            </control>
          </mc:Choice>
        </mc:AlternateContent>
        <mc:AlternateContent xmlns:mc="http://schemas.openxmlformats.org/markup-compatibility/2006">
          <mc:Choice Requires="x14">
            <control shapeId="2135" r:id="rId23" name="Option Button 87">
              <controlPr defaultSize="0" autoFill="0" autoLine="0" autoPict="0">
                <anchor moveWithCells="1">
                  <from>
                    <xdr:col>19</xdr:col>
                    <xdr:colOff>0</xdr:colOff>
                    <xdr:row>5</xdr:row>
                    <xdr:rowOff>0</xdr:rowOff>
                  </from>
                  <to>
                    <xdr:col>21</xdr:col>
                    <xdr:colOff>171450</xdr:colOff>
                    <xdr:row>6</xdr:row>
                    <xdr:rowOff>9525</xdr:rowOff>
                  </to>
                </anchor>
              </controlPr>
            </control>
          </mc:Choice>
        </mc:AlternateContent>
        <mc:AlternateContent xmlns:mc="http://schemas.openxmlformats.org/markup-compatibility/2006">
          <mc:Choice Requires="x14">
            <control shapeId="2136" r:id="rId24" name="Option Button 88">
              <controlPr defaultSize="0" autoFill="0" autoLine="0" autoPict="0">
                <anchor moveWithCells="1">
                  <from>
                    <xdr:col>22</xdr:col>
                    <xdr:colOff>0</xdr:colOff>
                    <xdr:row>5</xdr:row>
                    <xdr:rowOff>9525</xdr:rowOff>
                  </from>
                  <to>
                    <xdr:col>25</xdr:col>
                    <xdr:colOff>190500</xdr:colOff>
                    <xdr:row>6</xdr:row>
                    <xdr:rowOff>9525</xdr:rowOff>
                  </to>
                </anchor>
              </controlPr>
            </control>
          </mc:Choice>
        </mc:AlternateContent>
        <mc:AlternateContent xmlns:mc="http://schemas.openxmlformats.org/markup-compatibility/2006">
          <mc:Choice Requires="x14">
            <control shapeId="2232" r:id="rId25" name="Check Box 34">
              <controlPr defaultSize="0" autoFill="0" autoLine="0" autoPict="0">
                <anchor moveWithCells="1">
                  <from>
                    <xdr:col>24</xdr:col>
                    <xdr:colOff>38100</xdr:colOff>
                    <xdr:row>7</xdr:row>
                    <xdr:rowOff>0</xdr:rowOff>
                  </from>
                  <to>
                    <xdr:col>31</xdr:col>
                    <xdr:colOff>66675</xdr:colOff>
                    <xdr:row>8</xdr:row>
                    <xdr:rowOff>9525</xdr:rowOff>
                  </to>
                </anchor>
              </controlPr>
            </control>
          </mc:Choice>
        </mc:AlternateContent>
        <mc:AlternateContent xmlns:mc="http://schemas.openxmlformats.org/markup-compatibility/2006">
          <mc:Choice Requires="x14">
            <control shapeId="2138" r:id="rId26" name="栄養管理">
              <controlPr defaultSize="0" autoFill="0" autoPict="0">
                <anchor moveWithCells="1">
                  <from>
                    <xdr:col>3</xdr:col>
                    <xdr:colOff>190500</xdr:colOff>
                    <xdr:row>4</xdr:row>
                    <xdr:rowOff>209550</xdr:rowOff>
                  </from>
                  <to>
                    <xdr:col>27</xdr:col>
                    <xdr:colOff>19050</xdr:colOff>
                    <xdr:row>6</xdr:row>
                    <xdr:rowOff>152400</xdr:rowOff>
                  </to>
                </anchor>
              </controlPr>
            </control>
          </mc:Choice>
        </mc:AlternateContent>
        <mc:AlternateContent xmlns:mc="http://schemas.openxmlformats.org/markup-compatibility/2006">
          <mc:Choice Requires="x14">
            <control shapeId="2139" r:id="rId27" name="Option Button 91">
              <controlPr defaultSize="0" autoFill="0" autoLine="0" autoPict="0">
                <anchor moveWithCells="1">
                  <from>
                    <xdr:col>4</xdr:col>
                    <xdr:colOff>0</xdr:colOff>
                    <xdr:row>8</xdr:row>
                    <xdr:rowOff>9525</xdr:rowOff>
                  </from>
                  <to>
                    <xdr:col>6</xdr:col>
                    <xdr:colOff>190500</xdr:colOff>
                    <xdr:row>9</xdr:row>
                    <xdr:rowOff>0</xdr:rowOff>
                  </to>
                </anchor>
              </controlPr>
            </control>
          </mc:Choice>
        </mc:AlternateContent>
        <mc:AlternateContent xmlns:mc="http://schemas.openxmlformats.org/markup-compatibility/2006">
          <mc:Choice Requires="x14">
            <control shapeId="2140" r:id="rId28" name="Option Button 92">
              <controlPr defaultSize="0" autoFill="0" autoLine="0" autoPict="0">
                <anchor moveWithCells="1">
                  <from>
                    <xdr:col>8</xdr:col>
                    <xdr:colOff>0</xdr:colOff>
                    <xdr:row>8</xdr:row>
                    <xdr:rowOff>19050</xdr:rowOff>
                  </from>
                  <to>
                    <xdr:col>11</xdr:col>
                    <xdr:colOff>209550</xdr:colOff>
                    <xdr:row>9</xdr:row>
                    <xdr:rowOff>0</xdr:rowOff>
                  </to>
                </anchor>
              </controlPr>
            </control>
          </mc:Choice>
        </mc:AlternateContent>
        <mc:AlternateContent xmlns:mc="http://schemas.openxmlformats.org/markup-compatibility/2006">
          <mc:Choice Requires="x14">
            <control shapeId="2141" r:id="rId29" name="Option Button 93">
              <controlPr defaultSize="0" autoFill="0" autoLine="0" autoPict="0">
                <anchor moveWithCells="1">
                  <from>
                    <xdr:col>12</xdr:col>
                    <xdr:colOff>0</xdr:colOff>
                    <xdr:row>8</xdr:row>
                    <xdr:rowOff>9525</xdr:rowOff>
                  </from>
                  <to>
                    <xdr:col>17</xdr:col>
                    <xdr:colOff>133350</xdr:colOff>
                    <xdr:row>9</xdr:row>
                    <xdr:rowOff>9525</xdr:rowOff>
                  </to>
                </anchor>
              </controlPr>
            </control>
          </mc:Choice>
        </mc:AlternateContent>
        <mc:AlternateContent xmlns:mc="http://schemas.openxmlformats.org/markup-compatibility/2006">
          <mc:Choice Requires="x14">
            <control shapeId="2142" r:id="rId30" name="Option Button 94">
              <controlPr defaultSize="0" autoFill="0" autoLine="0" autoPict="0">
                <anchor moveWithCells="1">
                  <from>
                    <xdr:col>18</xdr:col>
                    <xdr:colOff>0</xdr:colOff>
                    <xdr:row>8</xdr:row>
                    <xdr:rowOff>19050</xdr:rowOff>
                  </from>
                  <to>
                    <xdr:col>20</xdr:col>
                    <xdr:colOff>171450</xdr:colOff>
                    <xdr:row>8</xdr:row>
                    <xdr:rowOff>247650</xdr:rowOff>
                  </to>
                </anchor>
              </controlPr>
            </control>
          </mc:Choice>
        </mc:AlternateContent>
        <mc:AlternateContent xmlns:mc="http://schemas.openxmlformats.org/markup-compatibility/2006">
          <mc:Choice Requires="x14">
            <control shapeId="2143" r:id="rId31" name="Option Button 95">
              <controlPr defaultSize="0" autoFill="0" autoLine="0" autoPict="0">
                <anchor moveWithCells="1">
                  <from>
                    <xdr:col>21</xdr:col>
                    <xdr:colOff>0</xdr:colOff>
                    <xdr:row>8</xdr:row>
                    <xdr:rowOff>19050</xdr:rowOff>
                  </from>
                  <to>
                    <xdr:col>24</xdr:col>
                    <xdr:colOff>9525</xdr:colOff>
                    <xdr:row>8</xdr:row>
                    <xdr:rowOff>247650</xdr:rowOff>
                  </to>
                </anchor>
              </controlPr>
            </control>
          </mc:Choice>
        </mc:AlternateContent>
        <mc:AlternateContent xmlns:mc="http://schemas.openxmlformats.org/markup-compatibility/2006">
          <mc:Choice Requires="x14">
            <control shapeId="2144" r:id="rId32" name="排便">
              <controlPr defaultSize="0" autoFill="0" autoPict="0">
                <anchor moveWithCells="1">
                  <from>
                    <xdr:col>3</xdr:col>
                    <xdr:colOff>171450</xdr:colOff>
                    <xdr:row>7</xdr:row>
                    <xdr:rowOff>238125</xdr:rowOff>
                  </from>
                  <to>
                    <xdr:col>34</xdr:col>
                    <xdr:colOff>85725</xdr:colOff>
                    <xdr:row>9</xdr:row>
                    <xdr:rowOff>9525</xdr:rowOff>
                  </to>
                </anchor>
              </controlPr>
            </control>
          </mc:Choice>
        </mc:AlternateContent>
        <mc:AlternateContent xmlns:mc="http://schemas.openxmlformats.org/markup-compatibility/2006">
          <mc:Choice Requires="x14">
            <control shapeId="2223" r:id="rId33" name="Option Button 175">
              <controlPr defaultSize="0" autoFill="0" autoLine="0" autoPict="0">
                <anchor moveWithCells="1">
                  <from>
                    <xdr:col>4</xdr:col>
                    <xdr:colOff>0</xdr:colOff>
                    <xdr:row>9</xdr:row>
                    <xdr:rowOff>19050</xdr:rowOff>
                  </from>
                  <to>
                    <xdr:col>6</xdr:col>
                    <xdr:colOff>133350</xdr:colOff>
                    <xdr:row>10</xdr:row>
                    <xdr:rowOff>0</xdr:rowOff>
                  </to>
                </anchor>
              </controlPr>
            </control>
          </mc:Choice>
        </mc:AlternateContent>
        <mc:AlternateContent xmlns:mc="http://schemas.openxmlformats.org/markup-compatibility/2006">
          <mc:Choice Requires="x14">
            <control shapeId="2221" r:id="rId34" name="Option Button 173">
              <controlPr locked="0" defaultSize="0" autoFill="0" autoLine="0" autoPict="0">
                <anchor moveWithCells="1">
                  <from>
                    <xdr:col>8</xdr:col>
                    <xdr:colOff>0</xdr:colOff>
                    <xdr:row>9</xdr:row>
                    <xdr:rowOff>28575</xdr:rowOff>
                  </from>
                  <to>
                    <xdr:col>11</xdr:col>
                    <xdr:colOff>209550</xdr:colOff>
                    <xdr:row>9</xdr:row>
                    <xdr:rowOff>238125</xdr:rowOff>
                  </to>
                </anchor>
              </controlPr>
            </control>
          </mc:Choice>
        </mc:AlternateContent>
        <mc:AlternateContent xmlns:mc="http://schemas.openxmlformats.org/markup-compatibility/2006">
          <mc:Choice Requires="x14">
            <control shapeId="2222" r:id="rId35" name="Option Button 174">
              <controlPr defaultSize="0" autoFill="0" autoLine="0" autoPict="0">
                <anchor moveWithCells="1">
                  <from>
                    <xdr:col>12</xdr:col>
                    <xdr:colOff>9525</xdr:colOff>
                    <xdr:row>9</xdr:row>
                    <xdr:rowOff>19050</xdr:rowOff>
                  </from>
                  <to>
                    <xdr:col>16</xdr:col>
                    <xdr:colOff>142875</xdr:colOff>
                    <xdr:row>10</xdr:row>
                    <xdr:rowOff>19050</xdr:rowOff>
                  </to>
                </anchor>
              </controlPr>
            </control>
          </mc:Choice>
        </mc:AlternateContent>
        <mc:AlternateContent xmlns:mc="http://schemas.openxmlformats.org/markup-compatibility/2006">
          <mc:Choice Requires="x14">
            <control shapeId="2224" r:id="rId36" name="Option Button 176">
              <controlPr defaultSize="0" autoFill="0" autoLine="0" autoPict="0">
                <anchor moveWithCells="1">
                  <from>
                    <xdr:col>17</xdr:col>
                    <xdr:colOff>19050</xdr:colOff>
                    <xdr:row>9</xdr:row>
                    <xdr:rowOff>19050</xdr:rowOff>
                  </from>
                  <to>
                    <xdr:col>19</xdr:col>
                    <xdr:colOff>190500</xdr:colOff>
                    <xdr:row>10</xdr:row>
                    <xdr:rowOff>0</xdr:rowOff>
                  </to>
                </anchor>
              </controlPr>
            </control>
          </mc:Choice>
        </mc:AlternateContent>
        <mc:AlternateContent xmlns:mc="http://schemas.openxmlformats.org/markup-compatibility/2006">
          <mc:Choice Requires="x14">
            <control shapeId="2225" r:id="rId37" name="Option Button 177">
              <controlPr defaultSize="0" autoFill="0" autoLine="0" autoPict="0">
                <anchor moveWithCells="1">
                  <from>
                    <xdr:col>20</xdr:col>
                    <xdr:colOff>38100</xdr:colOff>
                    <xdr:row>9</xdr:row>
                    <xdr:rowOff>9525</xdr:rowOff>
                  </from>
                  <to>
                    <xdr:col>23</xdr:col>
                    <xdr:colOff>85725</xdr:colOff>
                    <xdr:row>10</xdr:row>
                    <xdr:rowOff>9525</xdr:rowOff>
                  </to>
                </anchor>
              </controlPr>
            </control>
          </mc:Choice>
        </mc:AlternateContent>
        <mc:AlternateContent xmlns:mc="http://schemas.openxmlformats.org/markup-compatibility/2006">
          <mc:Choice Requires="x14">
            <control shapeId="2226" r:id="rId38" name="Option Button 178">
              <controlPr defaultSize="0" autoFill="0" autoLine="0" autoPict="0">
                <anchor moveWithCells="1">
                  <from>
                    <xdr:col>24</xdr:col>
                    <xdr:colOff>38100</xdr:colOff>
                    <xdr:row>9</xdr:row>
                    <xdr:rowOff>19050</xdr:rowOff>
                  </from>
                  <to>
                    <xdr:col>27</xdr:col>
                    <xdr:colOff>209550</xdr:colOff>
                    <xdr:row>9</xdr:row>
                    <xdr:rowOff>247650</xdr:rowOff>
                  </to>
                </anchor>
              </controlPr>
            </control>
          </mc:Choice>
        </mc:AlternateContent>
        <mc:AlternateContent xmlns:mc="http://schemas.openxmlformats.org/markup-compatibility/2006">
          <mc:Choice Requires="x14">
            <control shapeId="2227" r:id="rId39" name="Option Button 179">
              <controlPr defaultSize="0" autoFill="0" autoLine="0" autoPict="0">
                <anchor moveWithCells="1">
                  <from>
                    <xdr:col>28</xdr:col>
                    <xdr:colOff>57150</xdr:colOff>
                    <xdr:row>9</xdr:row>
                    <xdr:rowOff>28575</xdr:rowOff>
                  </from>
                  <to>
                    <xdr:col>33</xdr:col>
                    <xdr:colOff>19050</xdr:colOff>
                    <xdr:row>9</xdr:row>
                    <xdr:rowOff>247650</xdr:rowOff>
                  </to>
                </anchor>
              </controlPr>
            </control>
          </mc:Choice>
        </mc:AlternateContent>
        <mc:AlternateContent xmlns:mc="http://schemas.openxmlformats.org/markup-compatibility/2006">
          <mc:Choice Requires="x14">
            <control shapeId="2235" r:id="rId40" name="排尿">
              <controlPr defaultSize="0" autoFill="0" autoPict="0">
                <anchor moveWithCells="1">
                  <from>
                    <xdr:col>3</xdr:col>
                    <xdr:colOff>66675</xdr:colOff>
                    <xdr:row>8</xdr:row>
                    <xdr:rowOff>152400</xdr:rowOff>
                  </from>
                  <to>
                    <xdr:col>33</xdr:col>
                    <xdr:colOff>47625</xdr:colOff>
                    <xdr:row>10</xdr:row>
                    <xdr:rowOff>123825</xdr:rowOff>
                  </to>
                </anchor>
              </controlPr>
            </control>
          </mc:Choice>
        </mc:AlternateContent>
        <mc:AlternateContent xmlns:mc="http://schemas.openxmlformats.org/markup-compatibility/2006">
          <mc:Choice Requires="x14">
            <control shapeId="2153" r:id="rId41" name="Option Button 105">
              <controlPr defaultSize="0" autoFill="0" autoLine="0" autoPict="0">
                <anchor moveWithCells="1">
                  <from>
                    <xdr:col>4</xdr:col>
                    <xdr:colOff>0</xdr:colOff>
                    <xdr:row>10</xdr:row>
                    <xdr:rowOff>9525</xdr:rowOff>
                  </from>
                  <to>
                    <xdr:col>6</xdr:col>
                    <xdr:colOff>171450</xdr:colOff>
                    <xdr:row>11</xdr:row>
                    <xdr:rowOff>0</xdr:rowOff>
                  </to>
                </anchor>
              </controlPr>
            </control>
          </mc:Choice>
        </mc:AlternateContent>
        <mc:AlternateContent xmlns:mc="http://schemas.openxmlformats.org/markup-compatibility/2006">
          <mc:Choice Requires="x14">
            <control shapeId="2154" r:id="rId42" name="Option Button 106">
              <controlPr defaultSize="0" autoFill="0" autoLine="0" autoPict="0">
                <anchor moveWithCells="1">
                  <from>
                    <xdr:col>8</xdr:col>
                    <xdr:colOff>0</xdr:colOff>
                    <xdr:row>10</xdr:row>
                    <xdr:rowOff>19050</xdr:rowOff>
                  </from>
                  <to>
                    <xdr:col>11</xdr:col>
                    <xdr:colOff>209550</xdr:colOff>
                    <xdr:row>11</xdr:row>
                    <xdr:rowOff>0</xdr:rowOff>
                  </to>
                </anchor>
              </controlPr>
            </control>
          </mc:Choice>
        </mc:AlternateContent>
        <mc:AlternateContent xmlns:mc="http://schemas.openxmlformats.org/markup-compatibility/2006">
          <mc:Choice Requires="x14">
            <control shapeId="2155" r:id="rId43" name="Option Button 107">
              <controlPr defaultSize="0" autoFill="0" autoLine="0" autoPict="0">
                <anchor moveWithCells="1">
                  <from>
                    <xdr:col>13</xdr:col>
                    <xdr:colOff>0</xdr:colOff>
                    <xdr:row>10</xdr:row>
                    <xdr:rowOff>19050</xdr:rowOff>
                  </from>
                  <to>
                    <xdr:col>16</xdr:col>
                    <xdr:colOff>95250</xdr:colOff>
                    <xdr:row>11</xdr:row>
                    <xdr:rowOff>0</xdr:rowOff>
                  </to>
                </anchor>
              </controlPr>
            </control>
          </mc:Choice>
        </mc:AlternateContent>
        <mc:AlternateContent xmlns:mc="http://schemas.openxmlformats.org/markup-compatibility/2006">
          <mc:Choice Requires="x14">
            <control shapeId="2156" r:id="rId44" name="Option Button 108">
              <controlPr defaultSize="0" autoFill="0" autoLine="0" autoPict="0">
                <anchor moveWithCells="1">
                  <from>
                    <xdr:col>17</xdr:col>
                    <xdr:colOff>0</xdr:colOff>
                    <xdr:row>10</xdr:row>
                    <xdr:rowOff>19050</xdr:rowOff>
                  </from>
                  <to>
                    <xdr:col>20</xdr:col>
                    <xdr:colOff>209550</xdr:colOff>
                    <xdr:row>11</xdr:row>
                    <xdr:rowOff>0</xdr:rowOff>
                  </to>
                </anchor>
              </controlPr>
            </control>
          </mc:Choice>
        </mc:AlternateContent>
        <mc:AlternateContent xmlns:mc="http://schemas.openxmlformats.org/markup-compatibility/2006">
          <mc:Choice Requires="x14">
            <control shapeId="2157" r:id="rId45" name="Option Button 109">
              <controlPr defaultSize="0" autoFill="0" autoLine="0" autoPict="0">
                <anchor moveWithCells="1">
                  <from>
                    <xdr:col>21</xdr:col>
                    <xdr:colOff>0</xdr:colOff>
                    <xdr:row>10</xdr:row>
                    <xdr:rowOff>19050</xdr:rowOff>
                  </from>
                  <to>
                    <xdr:col>25</xdr:col>
                    <xdr:colOff>190500</xdr:colOff>
                    <xdr:row>10</xdr:row>
                    <xdr:rowOff>247650</xdr:rowOff>
                  </to>
                </anchor>
              </controlPr>
            </control>
          </mc:Choice>
        </mc:AlternateContent>
        <mc:AlternateContent xmlns:mc="http://schemas.openxmlformats.org/markup-compatibility/2006">
          <mc:Choice Requires="x14">
            <control shapeId="2158" r:id="rId46" name="清潔">
              <controlPr defaultSize="0" autoFill="0" autoPict="0">
                <anchor moveWithCells="1">
                  <from>
                    <xdr:col>3</xdr:col>
                    <xdr:colOff>171450</xdr:colOff>
                    <xdr:row>9</xdr:row>
                    <xdr:rowOff>238125</xdr:rowOff>
                  </from>
                  <to>
                    <xdr:col>27</xdr:col>
                    <xdr:colOff>209550</xdr:colOff>
                    <xdr:row>11</xdr:row>
                    <xdr:rowOff>19050</xdr:rowOff>
                  </to>
                </anchor>
              </controlPr>
            </control>
          </mc:Choice>
        </mc:AlternateContent>
        <mc:AlternateContent xmlns:mc="http://schemas.openxmlformats.org/markup-compatibility/2006">
          <mc:Choice Requires="x14">
            <control shapeId="2159" r:id="rId47" name="Option Button 111">
              <controlPr defaultSize="0" autoFill="0" autoLine="0" autoPict="0">
                <anchor moveWithCells="1">
                  <from>
                    <xdr:col>4</xdr:col>
                    <xdr:colOff>0</xdr:colOff>
                    <xdr:row>11</xdr:row>
                    <xdr:rowOff>9525</xdr:rowOff>
                  </from>
                  <to>
                    <xdr:col>6</xdr:col>
                    <xdr:colOff>200025</xdr:colOff>
                    <xdr:row>12</xdr:row>
                    <xdr:rowOff>0</xdr:rowOff>
                  </to>
                </anchor>
              </controlPr>
            </control>
          </mc:Choice>
        </mc:AlternateContent>
        <mc:AlternateContent xmlns:mc="http://schemas.openxmlformats.org/markup-compatibility/2006">
          <mc:Choice Requires="x14">
            <control shapeId="2160" r:id="rId48" name="Option Button 112">
              <controlPr defaultSize="0" autoFill="0" autoLine="0" autoPict="0">
                <anchor moveWithCells="1">
                  <from>
                    <xdr:col>8</xdr:col>
                    <xdr:colOff>0</xdr:colOff>
                    <xdr:row>11</xdr:row>
                    <xdr:rowOff>9525</xdr:rowOff>
                  </from>
                  <to>
                    <xdr:col>10</xdr:col>
                    <xdr:colOff>200025</xdr:colOff>
                    <xdr:row>12</xdr:row>
                    <xdr:rowOff>0</xdr:rowOff>
                  </to>
                </anchor>
              </controlPr>
            </control>
          </mc:Choice>
        </mc:AlternateContent>
        <mc:AlternateContent xmlns:mc="http://schemas.openxmlformats.org/markup-compatibility/2006">
          <mc:Choice Requires="x14">
            <control shapeId="2161" r:id="rId49" name="Option Button 113">
              <controlPr defaultSize="0" autoFill="0" autoLine="0" autoPict="0">
                <anchor moveWithCells="1">
                  <from>
                    <xdr:col>12</xdr:col>
                    <xdr:colOff>0</xdr:colOff>
                    <xdr:row>11</xdr:row>
                    <xdr:rowOff>9525</xdr:rowOff>
                  </from>
                  <to>
                    <xdr:col>14</xdr:col>
                    <xdr:colOff>200025</xdr:colOff>
                    <xdr:row>12</xdr:row>
                    <xdr:rowOff>0</xdr:rowOff>
                  </to>
                </anchor>
              </controlPr>
            </control>
          </mc:Choice>
        </mc:AlternateContent>
        <mc:AlternateContent xmlns:mc="http://schemas.openxmlformats.org/markup-compatibility/2006">
          <mc:Choice Requires="x14">
            <control shapeId="2162" r:id="rId50" name="知力障害">
              <controlPr defaultSize="0" autoFill="0" autoPict="0">
                <anchor moveWithCells="1">
                  <from>
                    <xdr:col>3</xdr:col>
                    <xdr:colOff>180975</xdr:colOff>
                    <xdr:row>10</xdr:row>
                    <xdr:rowOff>228600</xdr:rowOff>
                  </from>
                  <to>
                    <xdr:col>15</xdr:col>
                    <xdr:colOff>161925</xdr:colOff>
                    <xdr:row>12</xdr:row>
                    <xdr:rowOff>66675</xdr:rowOff>
                  </to>
                </anchor>
              </controlPr>
            </control>
          </mc:Choice>
        </mc:AlternateContent>
        <mc:AlternateContent xmlns:mc="http://schemas.openxmlformats.org/markup-compatibility/2006">
          <mc:Choice Requires="x14">
            <control shapeId="2163" r:id="rId51" name="Option Button 115">
              <controlPr defaultSize="0" autoFill="0" autoLine="0" autoPict="0">
                <anchor moveWithCells="1">
                  <from>
                    <xdr:col>19</xdr:col>
                    <xdr:colOff>0</xdr:colOff>
                    <xdr:row>11</xdr:row>
                    <xdr:rowOff>19050</xdr:rowOff>
                  </from>
                  <to>
                    <xdr:col>21</xdr:col>
                    <xdr:colOff>95250</xdr:colOff>
                    <xdr:row>12</xdr:row>
                    <xdr:rowOff>0</xdr:rowOff>
                  </to>
                </anchor>
              </controlPr>
            </control>
          </mc:Choice>
        </mc:AlternateContent>
        <mc:AlternateContent xmlns:mc="http://schemas.openxmlformats.org/markup-compatibility/2006">
          <mc:Choice Requires="x14">
            <control shapeId="2164" r:id="rId52" name="Option Button 116">
              <controlPr defaultSize="0" autoFill="0" autoLine="0" autoPict="0">
                <anchor moveWithCells="1">
                  <from>
                    <xdr:col>22</xdr:col>
                    <xdr:colOff>0</xdr:colOff>
                    <xdr:row>11</xdr:row>
                    <xdr:rowOff>19050</xdr:rowOff>
                  </from>
                  <to>
                    <xdr:col>24</xdr:col>
                    <xdr:colOff>95250</xdr:colOff>
                    <xdr:row>12</xdr:row>
                    <xdr:rowOff>0</xdr:rowOff>
                  </to>
                </anchor>
              </controlPr>
            </control>
          </mc:Choice>
        </mc:AlternateContent>
        <mc:AlternateContent xmlns:mc="http://schemas.openxmlformats.org/markup-compatibility/2006">
          <mc:Choice Requires="x14">
            <control shapeId="2165" r:id="rId53" name="Option Button 117">
              <controlPr defaultSize="0" autoFill="0" autoLine="0" autoPict="0">
                <anchor moveWithCells="1">
                  <from>
                    <xdr:col>25</xdr:col>
                    <xdr:colOff>0</xdr:colOff>
                    <xdr:row>11</xdr:row>
                    <xdr:rowOff>19050</xdr:rowOff>
                  </from>
                  <to>
                    <xdr:col>27</xdr:col>
                    <xdr:colOff>95250</xdr:colOff>
                    <xdr:row>12</xdr:row>
                    <xdr:rowOff>0</xdr:rowOff>
                  </to>
                </anchor>
              </controlPr>
            </control>
          </mc:Choice>
        </mc:AlternateContent>
        <mc:AlternateContent xmlns:mc="http://schemas.openxmlformats.org/markup-compatibility/2006">
          <mc:Choice Requires="x14">
            <control shapeId="2166" r:id="rId54" name="視力障害">
              <controlPr defaultSize="0" autoFill="0" autoPict="0">
                <anchor moveWithCells="1">
                  <from>
                    <xdr:col>18</xdr:col>
                    <xdr:colOff>190500</xdr:colOff>
                    <xdr:row>10</xdr:row>
                    <xdr:rowOff>200025</xdr:rowOff>
                  </from>
                  <to>
                    <xdr:col>28</xdr:col>
                    <xdr:colOff>161925</xdr:colOff>
                    <xdr:row>12</xdr:row>
                    <xdr:rowOff>38100</xdr:rowOff>
                  </to>
                </anchor>
              </controlPr>
            </control>
          </mc:Choice>
        </mc:AlternateContent>
        <mc:AlternateContent xmlns:mc="http://schemas.openxmlformats.org/markup-compatibility/2006">
          <mc:Choice Requires="x14">
            <control shapeId="2167" r:id="rId55" name="Option Button 119">
              <controlPr defaultSize="0" autoFill="0" autoLine="0" autoPict="0">
                <anchor moveWithCells="1">
                  <from>
                    <xdr:col>4</xdr:col>
                    <xdr:colOff>0</xdr:colOff>
                    <xdr:row>12</xdr:row>
                    <xdr:rowOff>0</xdr:rowOff>
                  </from>
                  <to>
                    <xdr:col>6</xdr:col>
                    <xdr:colOff>142875</xdr:colOff>
                    <xdr:row>13</xdr:row>
                    <xdr:rowOff>9525</xdr:rowOff>
                  </to>
                </anchor>
              </controlPr>
            </control>
          </mc:Choice>
        </mc:AlternateContent>
        <mc:AlternateContent xmlns:mc="http://schemas.openxmlformats.org/markup-compatibility/2006">
          <mc:Choice Requires="x14">
            <control shapeId="2168" r:id="rId56" name="Option Button 120">
              <controlPr defaultSize="0" autoFill="0" autoLine="0" autoPict="0">
                <anchor moveWithCells="1">
                  <from>
                    <xdr:col>4</xdr:col>
                    <xdr:colOff>0</xdr:colOff>
                    <xdr:row>13</xdr:row>
                    <xdr:rowOff>0</xdr:rowOff>
                  </from>
                  <to>
                    <xdr:col>6</xdr:col>
                    <xdr:colOff>142875</xdr:colOff>
                    <xdr:row>14</xdr:row>
                    <xdr:rowOff>9525</xdr:rowOff>
                  </to>
                </anchor>
              </controlPr>
            </control>
          </mc:Choice>
        </mc:AlternateContent>
        <mc:AlternateContent xmlns:mc="http://schemas.openxmlformats.org/markup-compatibility/2006">
          <mc:Choice Requires="x14">
            <control shapeId="2169" r:id="rId57" name="Check Box 121">
              <controlPr defaultSize="0" autoFill="0" autoLine="0" autoPict="0">
                <anchor moveWithCells="1">
                  <from>
                    <xdr:col>9</xdr:col>
                    <xdr:colOff>0</xdr:colOff>
                    <xdr:row>13</xdr:row>
                    <xdr:rowOff>0</xdr:rowOff>
                  </from>
                  <to>
                    <xdr:col>12</xdr:col>
                    <xdr:colOff>190500</xdr:colOff>
                    <xdr:row>14</xdr:row>
                    <xdr:rowOff>19050</xdr:rowOff>
                  </to>
                </anchor>
              </controlPr>
            </control>
          </mc:Choice>
        </mc:AlternateContent>
        <mc:AlternateContent xmlns:mc="http://schemas.openxmlformats.org/markup-compatibility/2006">
          <mc:Choice Requires="x14">
            <control shapeId="2170" r:id="rId58" name="Check Box 122">
              <controlPr defaultSize="0" autoFill="0" autoLine="0" autoPict="0">
                <anchor moveWithCells="1">
                  <from>
                    <xdr:col>12</xdr:col>
                    <xdr:colOff>219075</xdr:colOff>
                    <xdr:row>12</xdr:row>
                    <xdr:rowOff>247650</xdr:rowOff>
                  </from>
                  <to>
                    <xdr:col>15</xdr:col>
                    <xdr:colOff>190500</xdr:colOff>
                    <xdr:row>14</xdr:row>
                    <xdr:rowOff>19050</xdr:rowOff>
                  </to>
                </anchor>
              </controlPr>
            </control>
          </mc:Choice>
        </mc:AlternateContent>
        <mc:AlternateContent xmlns:mc="http://schemas.openxmlformats.org/markup-compatibility/2006">
          <mc:Choice Requires="x14">
            <control shapeId="2171" r:id="rId59" name="Check Box 123">
              <controlPr defaultSize="0" autoFill="0" autoLine="0" autoPict="0">
                <anchor moveWithCells="1">
                  <from>
                    <xdr:col>17</xdr:col>
                    <xdr:colOff>0</xdr:colOff>
                    <xdr:row>13</xdr:row>
                    <xdr:rowOff>0</xdr:rowOff>
                  </from>
                  <to>
                    <xdr:col>20</xdr:col>
                    <xdr:colOff>190500</xdr:colOff>
                    <xdr:row>14</xdr:row>
                    <xdr:rowOff>19050</xdr:rowOff>
                  </to>
                </anchor>
              </controlPr>
            </control>
          </mc:Choice>
        </mc:AlternateContent>
        <mc:AlternateContent xmlns:mc="http://schemas.openxmlformats.org/markup-compatibility/2006">
          <mc:Choice Requires="x14">
            <control shapeId="2172" r:id="rId60" name="Check Box 124">
              <controlPr defaultSize="0" autoFill="0" autoLine="0" autoPict="0">
                <anchor moveWithCells="1">
                  <from>
                    <xdr:col>22</xdr:col>
                    <xdr:colOff>0</xdr:colOff>
                    <xdr:row>13</xdr:row>
                    <xdr:rowOff>0</xdr:rowOff>
                  </from>
                  <to>
                    <xdr:col>25</xdr:col>
                    <xdr:colOff>47625</xdr:colOff>
                    <xdr:row>14</xdr:row>
                    <xdr:rowOff>19050</xdr:rowOff>
                  </to>
                </anchor>
              </controlPr>
            </control>
          </mc:Choice>
        </mc:AlternateContent>
        <mc:AlternateContent xmlns:mc="http://schemas.openxmlformats.org/markup-compatibility/2006">
          <mc:Choice Requires="x14">
            <control shapeId="2173" r:id="rId61" name="Check Box 125">
              <controlPr defaultSize="0" autoFill="0" autoLine="0" autoPict="0">
                <anchor moveWithCells="1">
                  <from>
                    <xdr:col>25</xdr:col>
                    <xdr:colOff>219075</xdr:colOff>
                    <xdr:row>13</xdr:row>
                    <xdr:rowOff>0</xdr:rowOff>
                  </from>
                  <to>
                    <xdr:col>29</xdr:col>
                    <xdr:colOff>9525</xdr:colOff>
                    <xdr:row>14</xdr:row>
                    <xdr:rowOff>19050</xdr:rowOff>
                  </to>
                </anchor>
              </controlPr>
            </control>
          </mc:Choice>
        </mc:AlternateContent>
        <mc:AlternateContent xmlns:mc="http://schemas.openxmlformats.org/markup-compatibility/2006">
          <mc:Choice Requires="x14">
            <control shapeId="2174" r:id="rId62" name="Check Box 126">
              <controlPr defaultSize="0" autoFill="0" autoLine="0" autoPict="0">
                <anchor moveWithCells="1">
                  <from>
                    <xdr:col>30</xdr:col>
                    <xdr:colOff>0</xdr:colOff>
                    <xdr:row>13</xdr:row>
                    <xdr:rowOff>0</xdr:rowOff>
                  </from>
                  <to>
                    <xdr:col>33</xdr:col>
                    <xdr:colOff>190500</xdr:colOff>
                    <xdr:row>14</xdr:row>
                    <xdr:rowOff>19050</xdr:rowOff>
                  </to>
                </anchor>
              </controlPr>
            </control>
          </mc:Choice>
        </mc:AlternateContent>
        <mc:AlternateContent xmlns:mc="http://schemas.openxmlformats.org/markup-compatibility/2006">
          <mc:Choice Requires="x14">
            <control shapeId="2175" r:id="rId63" name="Check Box 127">
              <controlPr defaultSize="0" autoFill="0" autoLine="0" autoPict="0">
                <anchor moveWithCells="1">
                  <from>
                    <xdr:col>9</xdr:col>
                    <xdr:colOff>0</xdr:colOff>
                    <xdr:row>13</xdr:row>
                    <xdr:rowOff>247650</xdr:rowOff>
                  </from>
                  <to>
                    <xdr:col>11</xdr:col>
                    <xdr:colOff>200025</xdr:colOff>
                    <xdr:row>15</xdr:row>
                    <xdr:rowOff>0</xdr:rowOff>
                  </to>
                </anchor>
              </controlPr>
            </control>
          </mc:Choice>
        </mc:AlternateContent>
        <mc:AlternateContent xmlns:mc="http://schemas.openxmlformats.org/markup-compatibility/2006">
          <mc:Choice Requires="x14">
            <control shapeId="2176" r:id="rId64" name="Check Box 128">
              <controlPr defaultSize="0" autoFill="0" autoLine="0" autoPict="0">
                <anchor moveWithCells="1">
                  <from>
                    <xdr:col>12</xdr:col>
                    <xdr:colOff>219075</xdr:colOff>
                    <xdr:row>13</xdr:row>
                    <xdr:rowOff>247650</xdr:rowOff>
                  </from>
                  <to>
                    <xdr:col>15</xdr:col>
                    <xdr:colOff>190500</xdr:colOff>
                    <xdr:row>15</xdr:row>
                    <xdr:rowOff>0</xdr:rowOff>
                  </to>
                </anchor>
              </controlPr>
            </control>
          </mc:Choice>
        </mc:AlternateContent>
        <mc:AlternateContent xmlns:mc="http://schemas.openxmlformats.org/markup-compatibility/2006">
          <mc:Choice Requires="x14">
            <control shapeId="2177" r:id="rId65" name="Check Box 129">
              <controlPr defaultSize="0" autoFill="0" autoLine="0" autoPict="0">
                <anchor moveWithCells="1">
                  <from>
                    <xdr:col>17</xdr:col>
                    <xdr:colOff>0</xdr:colOff>
                    <xdr:row>13</xdr:row>
                    <xdr:rowOff>247650</xdr:rowOff>
                  </from>
                  <to>
                    <xdr:col>22</xdr:col>
                    <xdr:colOff>0</xdr:colOff>
                    <xdr:row>15</xdr:row>
                    <xdr:rowOff>0</xdr:rowOff>
                  </to>
                </anchor>
              </controlPr>
            </control>
          </mc:Choice>
        </mc:AlternateContent>
        <mc:AlternateContent xmlns:mc="http://schemas.openxmlformats.org/markup-compatibility/2006">
          <mc:Choice Requires="x14">
            <control shapeId="2178" r:id="rId66" name="Check Box 130">
              <controlPr defaultSize="0" autoFill="0" autoLine="0" autoPict="0">
                <anchor moveWithCells="1">
                  <from>
                    <xdr:col>22</xdr:col>
                    <xdr:colOff>0</xdr:colOff>
                    <xdr:row>14</xdr:row>
                    <xdr:rowOff>0</xdr:rowOff>
                  </from>
                  <to>
                    <xdr:col>24</xdr:col>
                    <xdr:colOff>190500</xdr:colOff>
                    <xdr:row>15</xdr:row>
                    <xdr:rowOff>0</xdr:rowOff>
                  </to>
                </anchor>
              </controlPr>
            </control>
          </mc:Choice>
        </mc:AlternateContent>
        <mc:AlternateContent xmlns:mc="http://schemas.openxmlformats.org/markup-compatibility/2006">
          <mc:Choice Requires="x14">
            <control shapeId="2179" r:id="rId67" name="Check Box 131">
              <controlPr defaultSize="0" autoFill="0" autoLine="0" autoPict="0">
                <anchor moveWithCells="1">
                  <from>
                    <xdr:col>25</xdr:col>
                    <xdr:colOff>219075</xdr:colOff>
                    <xdr:row>13</xdr:row>
                    <xdr:rowOff>247650</xdr:rowOff>
                  </from>
                  <to>
                    <xdr:col>29</xdr:col>
                    <xdr:colOff>180975</xdr:colOff>
                    <xdr:row>15</xdr:row>
                    <xdr:rowOff>9525</xdr:rowOff>
                  </to>
                </anchor>
              </controlPr>
            </control>
          </mc:Choice>
        </mc:AlternateContent>
        <mc:AlternateContent xmlns:mc="http://schemas.openxmlformats.org/markup-compatibility/2006">
          <mc:Choice Requires="x14">
            <control shapeId="2180" r:id="rId68" name="Check Box 132">
              <controlPr defaultSize="0" autoFill="0" autoLine="0" autoPict="0">
                <anchor moveWithCells="1">
                  <from>
                    <xdr:col>30</xdr:col>
                    <xdr:colOff>0</xdr:colOff>
                    <xdr:row>13</xdr:row>
                    <xdr:rowOff>247650</xdr:rowOff>
                  </from>
                  <to>
                    <xdr:col>33</xdr:col>
                    <xdr:colOff>190500</xdr:colOff>
                    <xdr:row>15</xdr:row>
                    <xdr:rowOff>9525</xdr:rowOff>
                  </to>
                </anchor>
              </controlPr>
            </control>
          </mc:Choice>
        </mc:AlternateContent>
        <mc:AlternateContent xmlns:mc="http://schemas.openxmlformats.org/markup-compatibility/2006">
          <mc:Choice Requires="x14">
            <control shapeId="2181" r:id="rId69" name="行動障害">
              <controlPr defaultSize="0" autoFill="0" autoPict="0">
                <anchor moveWithCells="1">
                  <from>
                    <xdr:col>3</xdr:col>
                    <xdr:colOff>209550</xdr:colOff>
                    <xdr:row>11</xdr:row>
                    <xdr:rowOff>247650</xdr:rowOff>
                  </from>
                  <to>
                    <xdr:col>34</xdr:col>
                    <xdr:colOff>219075</xdr:colOff>
                    <xdr:row>15</xdr:row>
                    <xdr:rowOff>9525</xdr:rowOff>
                  </to>
                </anchor>
              </controlPr>
            </control>
          </mc:Choice>
        </mc:AlternateContent>
        <mc:AlternateContent xmlns:mc="http://schemas.openxmlformats.org/markup-compatibility/2006">
          <mc:Choice Requires="x14">
            <control shapeId="2182" r:id="rId70" name="Option Button 134">
              <controlPr defaultSize="0" autoFill="0" autoLine="0" autoPict="0">
                <anchor moveWithCells="1">
                  <from>
                    <xdr:col>4</xdr:col>
                    <xdr:colOff>0</xdr:colOff>
                    <xdr:row>15</xdr:row>
                    <xdr:rowOff>0</xdr:rowOff>
                  </from>
                  <to>
                    <xdr:col>6</xdr:col>
                    <xdr:colOff>142875</xdr:colOff>
                    <xdr:row>16</xdr:row>
                    <xdr:rowOff>9525</xdr:rowOff>
                  </to>
                </anchor>
              </controlPr>
            </control>
          </mc:Choice>
        </mc:AlternateContent>
        <mc:AlternateContent xmlns:mc="http://schemas.openxmlformats.org/markup-compatibility/2006">
          <mc:Choice Requires="x14">
            <control shapeId="2183" r:id="rId71" name="Option Button 135">
              <controlPr defaultSize="0" autoFill="0" autoLine="0" autoPict="0">
                <anchor moveWithCells="1">
                  <from>
                    <xdr:col>7</xdr:col>
                    <xdr:colOff>0</xdr:colOff>
                    <xdr:row>15</xdr:row>
                    <xdr:rowOff>0</xdr:rowOff>
                  </from>
                  <to>
                    <xdr:col>9</xdr:col>
                    <xdr:colOff>142875</xdr:colOff>
                    <xdr:row>16</xdr:row>
                    <xdr:rowOff>9525</xdr:rowOff>
                  </to>
                </anchor>
              </controlPr>
            </control>
          </mc:Choice>
        </mc:AlternateContent>
        <mc:AlternateContent xmlns:mc="http://schemas.openxmlformats.org/markup-compatibility/2006">
          <mc:Choice Requires="x14">
            <control shapeId="2184" r:id="rId72" name="Check Box 136">
              <controlPr defaultSize="0" autoFill="0" autoLine="0" autoPict="0">
                <anchor moveWithCells="1">
                  <from>
                    <xdr:col>12</xdr:col>
                    <xdr:colOff>0</xdr:colOff>
                    <xdr:row>15</xdr:row>
                    <xdr:rowOff>0</xdr:rowOff>
                  </from>
                  <to>
                    <xdr:col>14</xdr:col>
                    <xdr:colOff>200025</xdr:colOff>
                    <xdr:row>16</xdr:row>
                    <xdr:rowOff>9525</xdr:rowOff>
                  </to>
                </anchor>
              </controlPr>
            </control>
          </mc:Choice>
        </mc:AlternateContent>
        <mc:AlternateContent xmlns:mc="http://schemas.openxmlformats.org/markup-compatibility/2006">
          <mc:Choice Requires="x14">
            <control shapeId="2185" r:id="rId73" name="Check Box 137">
              <controlPr defaultSize="0" autoFill="0" autoLine="0" autoPict="0">
                <anchor moveWithCells="1">
                  <from>
                    <xdr:col>16</xdr:col>
                    <xdr:colOff>9525</xdr:colOff>
                    <xdr:row>15</xdr:row>
                    <xdr:rowOff>0</xdr:rowOff>
                  </from>
                  <to>
                    <xdr:col>18</xdr:col>
                    <xdr:colOff>209550</xdr:colOff>
                    <xdr:row>16</xdr:row>
                    <xdr:rowOff>9525</xdr:rowOff>
                  </to>
                </anchor>
              </controlPr>
            </control>
          </mc:Choice>
        </mc:AlternateContent>
        <mc:AlternateContent xmlns:mc="http://schemas.openxmlformats.org/markup-compatibility/2006">
          <mc:Choice Requires="x14">
            <control shapeId="2186" r:id="rId74" name="Check Box 138">
              <controlPr defaultSize="0" autoFill="0" autoLine="0" autoPict="0">
                <anchor moveWithCells="1">
                  <from>
                    <xdr:col>20</xdr:col>
                    <xdr:colOff>9525</xdr:colOff>
                    <xdr:row>15</xdr:row>
                    <xdr:rowOff>0</xdr:rowOff>
                  </from>
                  <to>
                    <xdr:col>24</xdr:col>
                    <xdr:colOff>28575</xdr:colOff>
                    <xdr:row>16</xdr:row>
                    <xdr:rowOff>9525</xdr:rowOff>
                  </to>
                </anchor>
              </controlPr>
            </control>
          </mc:Choice>
        </mc:AlternateContent>
        <mc:AlternateContent xmlns:mc="http://schemas.openxmlformats.org/markup-compatibility/2006">
          <mc:Choice Requires="x14">
            <control shapeId="2187" r:id="rId75" name="Check Box 139">
              <controlPr defaultSize="0" autoFill="0" autoLine="0" autoPict="0">
                <anchor moveWithCells="1">
                  <from>
                    <xdr:col>25</xdr:col>
                    <xdr:colOff>0</xdr:colOff>
                    <xdr:row>15</xdr:row>
                    <xdr:rowOff>19050</xdr:rowOff>
                  </from>
                  <to>
                    <xdr:col>29</xdr:col>
                    <xdr:colOff>200025</xdr:colOff>
                    <xdr:row>16</xdr:row>
                    <xdr:rowOff>0</xdr:rowOff>
                  </to>
                </anchor>
              </controlPr>
            </control>
          </mc:Choice>
        </mc:AlternateContent>
        <mc:AlternateContent xmlns:mc="http://schemas.openxmlformats.org/markup-compatibility/2006">
          <mc:Choice Requires="x14">
            <control shapeId="2188" r:id="rId76" name="Check Box 140">
              <controlPr defaultSize="0" autoFill="0" autoLine="0" autoPict="0">
                <anchor moveWithCells="1">
                  <from>
                    <xdr:col>30</xdr:col>
                    <xdr:colOff>0</xdr:colOff>
                    <xdr:row>15</xdr:row>
                    <xdr:rowOff>9525</xdr:rowOff>
                  </from>
                  <to>
                    <xdr:col>34</xdr:col>
                    <xdr:colOff>57150</xdr:colOff>
                    <xdr:row>16</xdr:row>
                    <xdr:rowOff>9525</xdr:rowOff>
                  </to>
                </anchor>
              </controlPr>
            </control>
          </mc:Choice>
        </mc:AlternateContent>
        <mc:AlternateContent xmlns:mc="http://schemas.openxmlformats.org/markup-compatibility/2006">
          <mc:Choice Requires="x14">
            <control shapeId="2189" r:id="rId77" name="Group Box 141">
              <controlPr defaultSize="0" autoFill="0" autoPict="0">
                <anchor moveWithCells="1">
                  <from>
                    <xdr:col>3</xdr:col>
                    <xdr:colOff>180975</xdr:colOff>
                    <xdr:row>14</xdr:row>
                    <xdr:rowOff>200025</xdr:rowOff>
                  </from>
                  <to>
                    <xdr:col>34</xdr:col>
                    <xdr:colOff>209550</xdr:colOff>
                    <xdr:row>16</xdr:row>
                    <xdr:rowOff>9525</xdr:rowOff>
                  </to>
                </anchor>
              </controlPr>
            </control>
          </mc:Choice>
        </mc:AlternateContent>
        <mc:AlternateContent xmlns:mc="http://schemas.openxmlformats.org/markup-compatibility/2006">
          <mc:Choice Requires="x14">
            <control shapeId="2190" r:id="rId78" name="Check Box 142">
              <controlPr defaultSize="0" autoFill="0" autoLine="0" autoPict="0">
                <anchor moveWithCells="1">
                  <from>
                    <xdr:col>4</xdr:col>
                    <xdr:colOff>9525</xdr:colOff>
                    <xdr:row>17</xdr:row>
                    <xdr:rowOff>0</xdr:rowOff>
                  </from>
                  <to>
                    <xdr:col>7</xdr:col>
                    <xdr:colOff>180975</xdr:colOff>
                    <xdr:row>18</xdr:row>
                    <xdr:rowOff>9525</xdr:rowOff>
                  </to>
                </anchor>
              </controlPr>
            </control>
          </mc:Choice>
        </mc:AlternateContent>
        <mc:AlternateContent xmlns:mc="http://schemas.openxmlformats.org/markup-compatibility/2006">
          <mc:Choice Requires="x14">
            <control shapeId="2191" r:id="rId79" name="Check Box 143">
              <controlPr defaultSize="0" autoFill="0" autoLine="0" autoPict="0">
                <anchor moveWithCells="1">
                  <from>
                    <xdr:col>4</xdr:col>
                    <xdr:colOff>9525</xdr:colOff>
                    <xdr:row>18</xdr:row>
                    <xdr:rowOff>9525</xdr:rowOff>
                  </from>
                  <to>
                    <xdr:col>7</xdr:col>
                    <xdr:colOff>200025</xdr:colOff>
                    <xdr:row>19</xdr:row>
                    <xdr:rowOff>0</xdr:rowOff>
                  </to>
                </anchor>
              </controlPr>
            </control>
          </mc:Choice>
        </mc:AlternateContent>
        <mc:AlternateContent xmlns:mc="http://schemas.openxmlformats.org/markup-compatibility/2006">
          <mc:Choice Requires="x14">
            <control shapeId="2192" r:id="rId80" name="Check Box 144">
              <controlPr defaultSize="0" autoFill="0" autoLine="0" autoPict="0">
                <anchor moveWithCells="1">
                  <from>
                    <xdr:col>4</xdr:col>
                    <xdr:colOff>9525</xdr:colOff>
                    <xdr:row>19</xdr:row>
                    <xdr:rowOff>0</xdr:rowOff>
                  </from>
                  <to>
                    <xdr:col>7</xdr:col>
                    <xdr:colOff>219075</xdr:colOff>
                    <xdr:row>20</xdr:row>
                    <xdr:rowOff>0</xdr:rowOff>
                  </to>
                </anchor>
              </controlPr>
            </control>
          </mc:Choice>
        </mc:AlternateContent>
        <mc:AlternateContent xmlns:mc="http://schemas.openxmlformats.org/markup-compatibility/2006">
          <mc:Choice Requires="x14">
            <control shapeId="2193" r:id="rId81" name="Check Box 145">
              <controlPr defaultSize="0" autoFill="0" autoLine="0" autoPict="0">
                <anchor moveWithCells="1">
                  <from>
                    <xdr:col>4</xdr:col>
                    <xdr:colOff>9525</xdr:colOff>
                    <xdr:row>20</xdr:row>
                    <xdr:rowOff>0</xdr:rowOff>
                  </from>
                  <to>
                    <xdr:col>7</xdr:col>
                    <xdr:colOff>200025</xdr:colOff>
                    <xdr:row>20</xdr:row>
                    <xdr:rowOff>238125</xdr:rowOff>
                  </to>
                </anchor>
              </controlPr>
            </control>
          </mc:Choice>
        </mc:AlternateContent>
        <mc:AlternateContent xmlns:mc="http://schemas.openxmlformats.org/markup-compatibility/2006">
          <mc:Choice Requires="x14">
            <control shapeId="2194" r:id="rId82" name="Check Box 146">
              <controlPr defaultSize="0" autoFill="0" autoLine="0" autoPict="0">
                <anchor moveWithCells="1">
                  <from>
                    <xdr:col>22</xdr:col>
                    <xdr:colOff>0</xdr:colOff>
                    <xdr:row>16</xdr:row>
                    <xdr:rowOff>0</xdr:rowOff>
                  </from>
                  <to>
                    <xdr:col>25</xdr:col>
                    <xdr:colOff>200025</xdr:colOff>
                    <xdr:row>17</xdr:row>
                    <xdr:rowOff>28575</xdr:rowOff>
                  </to>
                </anchor>
              </controlPr>
            </control>
          </mc:Choice>
        </mc:AlternateContent>
        <mc:AlternateContent xmlns:mc="http://schemas.openxmlformats.org/markup-compatibility/2006">
          <mc:Choice Requires="x14">
            <control shapeId="2195" r:id="rId83" name="Check Box 147">
              <controlPr defaultSize="0" autoFill="0" autoLine="0" autoPict="0">
                <anchor moveWithCells="1">
                  <from>
                    <xdr:col>22</xdr:col>
                    <xdr:colOff>0</xdr:colOff>
                    <xdr:row>16</xdr:row>
                    <xdr:rowOff>247650</xdr:rowOff>
                  </from>
                  <to>
                    <xdr:col>25</xdr:col>
                    <xdr:colOff>171450</xdr:colOff>
                    <xdr:row>17</xdr:row>
                    <xdr:rowOff>238125</xdr:rowOff>
                  </to>
                </anchor>
              </controlPr>
            </control>
          </mc:Choice>
        </mc:AlternateContent>
        <mc:AlternateContent xmlns:mc="http://schemas.openxmlformats.org/markup-compatibility/2006">
          <mc:Choice Requires="x14">
            <control shapeId="2196" r:id="rId84" name="Check Box 148">
              <controlPr defaultSize="0" autoFill="0" autoLine="0" autoPict="0">
                <anchor moveWithCells="1">
                  <from>
                    <xdr:col>22</xdr:col>
                    <xdr:colOff>0</xdr:colOff>
                    <xdr:row>18</xdr:row>
                    <xdr:rowOff>0</xdr:rowOff>
                  </from>
                  <to>
                    <xdr:col>26</xdr:col>
                    <xdr:colOff>57150</xdr:colOff>
                    <xdr:row>19</xdr:row>
                    <xdr:rowOff>0</xdr:rowOff>
                  </to>
                </anchor>
              </controlPr>
            </control>
          </mc:Choice>
        </mc:AlternateContent>
        <mc:AlternateContent xmlns:mc="http://schemas.openxmlformats.org/markup-compatibility/2006">
          <mc:Choice Requires="x14">
            <control shapeId="2197" r:id="rId85" name="Check Box 149">
              <controlPr defaultSize="0" autoFill="0" autoLine="0" autoPict="0">
                <anchor moveWithCells="1">
                  <from>
                    <xdr:col>22</xdr:col>
                    <xdr:colOff>0</xdr:colOff>
                    <xdr:row>18</xdr:row>
                    <xdr:rowOff>247650</xdr:rowOff>
                  </from>
                  <to>
                    <xdr:col>26</xdr:col>
                    <xdr:colOff>57150</xdr:colOff>
                    <xdr:row>19</xdr:row>
                    <xdr:rowOff>247650</xdr:rowOff>
                  </to>
                </anchor>
              </controlPr>
            </control>
          </mc:Choice>
        </mc:AlternateContent>
        <mc:AlternateContent xmlns:mc="http://schemas.openxmlformats.org/markup-compatibility/2006">
          <mc:Choice Requires="x14">
            <control shapeId="2198" r:id="rId86" name="Check Box 150">
              <controlPr defaultSize="0" autoFill="0" autoLine="0" autoPict="0">
                <anchor moveWithCells="1">
                  <from>
                    <xdr:col>22</xdr:col>
                    <xdr:colOff>0</xdr:colOff>
                    <xdr:row>19</xdr:row>
                    <xdr:rowOff>247650</xdr:rowOff>
                  </from>
                  <to>
                    <xdr:col>25</xdr:col>
                    <xdr:colOff>171450</xdr:colOff>
                    <xdr:row>21</xdr:row>
                    <xdr:rowOff>9525</xdr:rowOff>
                  </to>
                </anchor>
              </controlPr>
            </control>
          </mc:Choice>
        </mc:AlternateContent>
        <mc:AlternateContent xmlns:mc="http://schemas.openxmlformats.org/markup-compatibility/2006">
          <mc:Choice Requires="x14">
            <control shapeId="2199" r:id="rId87" name="特別な処置">
              <controlPr defaultSize="0" autoFill="0" autoPict="0">
                <anchor moveWithCells="1">
                  <from>
                    <xdr:col>3</xdr:col>
                    <xdr:colOff>171450</xdr:colOff>
                    <xdr:row>15</xdr:row>
                    <xdr:rowOff>238125</xdr:rowOff>
                  </from>
                  <to>
                    <xdr:col>35</xdr:col>
                    <xdr:colOff>19050</xdr:colOff>
                    <xdr:row>21</xdr:row>
                    <xdr:rowOff>0</xdr:rowOff>
                  </to>
                </anchor>
              </controlPr>
            </control>
          </mc:Choice>
        </mc:AlternateContent>
        <mc:AlternateContent xmlns:mc="http://schemas.openxmlformats.org/markup-compatibility/2006">
          <mc:Choice Requires="x14">
            <control shapeId="2200" r:id="rId88" name="Option Button 152">
              <controlPr defaultSize="0" autoFill="0" autoLine="0" autoPict="0">
                <anchor moveWithCells="1">
                  <from>
                    <xdr:col>10</xdr:col>
                    <xdr:colOff>38100</xdr:colOff>
                    <xdr:row>36</xdr:row>
                    <xdr:rowOff>0</xdr:rowOff>
                  </from>
                  <to>
                    <xdr:col>12</xdr:col>
                    <xdr:colOff>180975</xdr:colOff>
                    <xdr:row>37</xdr:row>
                    <xdr:rowOff>9525</xdr:rowOff>
                  </to>
                </anchor>
              </controlPr>
            </control>
          </mc:Choice>
        </mc:AlternateContent>
        <mc:AlternateContent xmlns:mc="http://schemas.openxmlformats.org/markup-compatibility/2006">
          <mc:Choice Requires="x14">
            <control shapeId="2201" r:id="rId89" name="Option Button 153">
              <controlPr defaultSize="0" autoFill="0" autoLine="0" autoPict="0">
                <anchor moveWithCells="1">
                  <from>
                    <xdr:col>13</xdr:col>
                    <xdr:colOff>38100</xdr:colOff>
                    <xdr:row>36</xdr:row>
                    <xdr:rowOff>19050</xdr:rowOff>
                  </from>
                  <to>
                    <xdr:col>15</xdr:col>
                    <xdr:colOff>57150</xdr:colOff>
                    <xdr:row>37</xdr:row>
                    <xdr:rowOff>0</xdr:rowOff>
                  </to>
                </anchor>
              </controlPr>
            </control>
          </mc:Choice>
        </mc:AlternateContent>
        <mc:AlternateContent xmlns:mc="http://schemas.openxmlformats.org/markup-compatibility/2006">
          <mc:Choice Requires="x14">
            <control shapeId="2202" r:id="rId90" name="Option Button 154">
              <controlPr defaultSize="0" autoFill="0" autoLine="0" autoPict="0">
                <anchor moveWithCells="1">
                  <from>
                    <xdr:col>15</xdr:col>
                    <xdr:colOff>47625</xdr:colOff>
                    <xdr:row>36</xdr:row>
                    <xdr:rowOff>19050</xdr:rowOff>
                  </from>
                  <to>
                    <xdr:col>17</xdr:col>
                    <xdr:colOff>66675</xdr:colOff>
                    <xdr:row>37</xdr:row>
                    <xdr:rowOff>0</xdr:rowOff>
                  </to>
                </anchor>
              </controlPr>
            </control>
          </mc:Choice>
        </mc:AlternateContent>
        <mc:AlternateContent xmlns:mc="http://schemas.openxmlformats.org/markup-compatibility/2006">
          <mc:Choice Requires="x14">
            <control shapeId="2203" r:id="rId91" name="Option Button 155">
              <controlPr defaultSize="0" autoFill="0" autoLine="0" autoPict="0">
                <anchor moveWithCells="1">
                  <from>
                    <xdr:col>17</xdr:col>
                    <xdr:colOff>47625</xdr:colOff>
                    <xdr:row>36</xdr:row>
                    <xdr:rowOff>19050</xdr:rowOff>
                  </from>
                  <to>
                    <xdr:col>19</xdr:col>
                    <xdr:colOff>66675</xdr:colOff>
                    <xdr:row>37</xdr:row>
                    <xdr:rowOff>0</xdr:rowOff>
                  </to>
                </anchor>
              </controlPr>
            </control>
          </mc:Choice>
        </mc:AlternateContent>
        <mc:AlternateContent xmlns:mc="http://schemas.openxmlformats.org/markup-compatibility/2006">
          <mc:Choice Requires="x14">
            <control shapeId="2204" r:id="rId92" name="Option Button 156">
              <controlPr defaultSize="0" autoFill="0" autoLine="0" autoPict="0">
                <anchor moveWithCells="1">
                  <from>
                    <xdr:col>19</xdr:col>
                    <xdr:colOff>47625</xdr:colOff>
                    <xdr:row>36</xdr:row>
                    <xdr:rowOff>19050</xdr:rowOff>
                  </from>
                  <to>
                    <xdr:col>21</xdr:col>
                    <xdr:colOff>66675</xdr:colOff>
                    <xdr:row>37</xdr:row>
                    <xdr:rowOff>0</xdr:rowOff>
                  </to>
                </anchor>
              </controlPr>
            </control>
          </mc:Choice>
        </mc:AlternateContent>
        <mc:AlternateContent xmlns:mc="http://schemas.openxmlformats.org/markup-compatibility/2006">
          <mc:Choice Requires="x14">
            <control shapeId="2205" r:id="rId93" name="Option Button 157">
              <controlPr defaultSize="0" autoFill="0" autoLine="0" autoPict="0">
                <anchor moveWithCells="1">
                  <from>
                    <xdr:col>21</xdr:col>
                    <xdr:colOff>47625</xdr:colOff>
                    <xdr:row>36</xdr:row>
                    <xdr:rowOff>19050</xdr:rowOff>
                  </from>
                  <to>
                    <xdr:col>23</xdr:col>
                    <xdr:colOff>66675</xdr:colOff>
                    <xdr:row>37</xdr:row>
                    <xdr:rowOff>0</xdr:rowOff>
                  </to>
                </anchor>
              </controlPr>
            </control>
          </mc:Choice>
        </mc:AlternateContent>
        <mc:AlternateContent xmlns:mc="http://schemas.openxmlformats.org/markup-compatibility/2006">
          <mc:Choice Requires="x14">
            <control shapeId="2206" r:id="rId94" name="Option Button 158">
              <controlPr defaultSize="0" autoFill="0" autoLine="0" autoPict="0">
                <anchor moveWithCells="1">
                  <from>
                    <xdr:col>23</xdr:col>
                    <xdr:colOff>47625</xdr:colOff>
                    <xdr:row>36</xdr:row>
                    <xdr:rowOff>19050</xdr:rowOff>
                  </from>
                  <to>
                    <xdr:col>25</xdr:col>
                    <xdr:colOff>66675</xdr:colOff>
                    <xdr:row>37</xdr:row>
                    <xdr:rowOff>0</xdr:rowOff>
                  </to>
                </anchor>
              </controlPr>
            </control>
          </mc:Choice>
        </mc:AlternateContent>
        <mc:AlternateContent xmlns:mc="http://schemas.openxmlformats.org/markup-compatibility/2006">
          <mc:Choice Requires="x14">
            <control shapeId="2207" r:id="rId95" name="Option Button 159">
              <controlPr defaultSize="0" autoFill="0" autoLine="0" autoPict="0">
                <anchor moveWithCells="1">
                  <from>
                    <xdr:col>25</xdr:col>
                    <xdr:colOff>47625</xdr:colOff>
                    <xdr:row>36</xdr:row>
                    <xdr:rowOff>19050</xdr:rowOff>
                  </from>
                  <to>
                    <xdr:col>27</xdr:col>
                    <xdr:colOff>66675</xdr:colOff>
                    <xdr:row>37</xdr:row>
                    <xdr:rowOff>0</xdr:rowOff>
                  </to>
                </anchor>
              </controlPr>
            </control>
          </mc:Choice>
        </mc:AlternateContent>
        <mc:AlternateContent xmlns:mc="http://schemas.openxmlformats.org/markup-compatibility/2006">
          <mc:Choice Requires="x14">
            <control shapeId="2208" r:id="rId96" name="Option Button 160">
              <controlPr defaultSize="0" autoFill="0" autoLine="0" autoPict="0">
                <anchor moveWithCells="1">
                  <from>
                    <xdr:col>27</xdr:col>
                    <xdr:colOff>47625</xdr:colOff>
                    <xdr:row>36</xdr:row>
                    <xdr:rowOff>19050</xdr:rowOff>
                  </from>
                  <to>
                    <xdr:col>29</xdr:col>
                    <xdr:colOff>66675</xdr:colOff>
                    <xdr:row>37</xdr:row>
                    <xdr:rowOff>0</xdr:rowOff>
                  </to>
                </anchor>
              </controlPr>
            </control>
          </mc:Choice>
        </mc:AlternateContent>
        <mc:AlternateContent xmlns:mc="http://schemas.openxmlformats.org/markup-compatibility/2006">
          <mc:Choice Requires="x14">
            <control shapeId="2209" r:id="rId97" name="寝たきり度">
              <controlPr defaultSize="0" autoFill="0" autoPict="0">
                <anchor moveWithCells="1">
                  <from>
                    <xdr:col>9</xdr:col>
                    <xdr:colOff>180975</xdr:colOff>
                    <xdr:row>35</xdr:row>
                    <xdr:rowOff>171450</xdr:rowOff>
                  </from>
                  <to>
                    <xdr:col>31</xdr:col>
                    <xdr:colOff>200025</xdr:colOff>
                    <xdr:row>37</xdr:row>
                    <xdr:rowOff>19050</xdr:rowOff>
                  </to>
                </anchor>
              </controlPr>
            </control>
          </mc:Choice>
        </mc:AlternateContent>
        <mc:AlternateContent xmlns:mc="http://schemas.openxmlformats.org/markup-compatibility/2006">
          <mc:Choice Requires="x14">
            <control shapeId="2210" r:id="rId98" name="Option Button 162">
              <controlPr defaultSize="0" autoFill="0" autoLine="0" autoPict="0">
                <anchor moveWithCells="1">
                  <from>
                    <xdr:col>10</xdr:col>
                    <xdr:colOff>28575</xdr:colOff>
                    <xdr:row>36</xdr:row>
                    <xdr:rowOff>247650</xdr:rowOff>
                  </from>
                  <to>
                    <xdr:col>12</xdr:col>
                    <xdr:colOff>171450</xdr:colOff>
                    <xdr:row>38</xdr:row>
                    <xdr:rowOff>0</xdr:rowOff>
                  </to>
                </anchor>
              </controlPr>
            </control>
          </mc:Choice>
        </mc:AlternateContent>
        <mc:AlternateContent xmlns:mc="http://schemas.openxmlformats.org/markup-compatibility/2006">
          <mc:Choice Requires="x14">
            <control shapeId="2211" r:id="rId99" name="Option Button 163">
              <controlPr defaultSize="0" autoFill="0" autoLine="0" autoPict="0">
                <anchor moveWithCells="1">
                  <from>
                    <xdr:col>13</xdr:col>
                    <xdr:colOff>47625</xdr:colOff>
                    <xdr:row>37</xdr:row>
                    <xdr:rowOff>9525</xdr:rowOff>
                  </from>
                  <to>
                    <xdr:col>15</xdr:col>
                    <xdr:colOff>66675</xdr:colOff>
                    <xdr:row>37</xdr:row>
                    <xdr:rowOff>247650</xdr:rowOff>
                  </to>
                </anchor>
              </controlPr>
            </control>
          </mc:Choice>
        </mc:AlternateContent>
        <mc:AlternateContent xmlns:mc="http://schemas.openxmlformats.org/markup-compatibility/2006">
          <mc:Choice Requires="x14">
            <control shapeId="2212" r:id="rId100" name="Option Button 164">
              <controlPr defaultSize="0" autoFill="0" autoLine="0" autoPict="0">
                <anchor moveWithCells="1">
                  <from>
                    <xdr:col>15</xdr:col>
                    <xdr:colOff>38100</xdr:colOff>
                    <xdr:row>37</xdr:row>
                    <xdr:rowOff>9525</xdr:rowOff>
                  </from>
                  <to>
                    <xdr:col>17</xdr:col>
                    <xdr:colOff>123825</xdr:colOff>
                    <xdr:row>37</xdr:row>
                    <xdr:rowOff>238125</xdr:rowOff>
                  </to>
                </anchor>
              </controlPr>
            </control>
          </mc:Choice>
        </mc:AlternateContent>
        <mc:AlternateContent xmlns:mc="http://schemas.openxmlformats.org/markup-compatibility/2006">
          <mc:Choice Requires="x14">
            <control shapeId="2213" r:id="rId101" name="Option Button 165">
              <controlPr defaultSize="0" autoFill="0" autoLine="0" autoPict="0">
                <anchor moveWithCells="1">
                  <from>
                    <xdr:col>18</xdr:col>
                    <xdr:colOff>38100</xdr:colOff>
                    <xdr:row>37</xdr:row>
                    <xdr:rowOff>9525</xdr:rowOff>
                  </from>
                  <to>
                    <xdr:col>20</xdr:col>
                    <xdr:colOff>57150</xdr:colOff>
                    <xdr:row>37</xdr:row>
                    <xdr:rowOff>247650</xdr:rowOff>
                  </to>
                </anchor>
              </controlPr>
            </control>
          </mc:Choice>
        </mc:AlternateContent>
        <mc:AlternateContent xmlns:mc="http://schemas.openxmlformats.org/markup-compatibility/2006">
          <mc:Choice Requires="x14">
            <control shapeId="2214" r:id="rId102" name="Option Button 166">
              <controlPr defaultSize="0" autoFill="0" autoLine="0" autoPict="0">
                <anchor moveWithCells="1">
                  <from>
                    <xdr:col>21</xdr:col>
                    <xdr:colOff>38100</xdr:colOff>
                    <xdr:row>37</xdr:row>
                    <xdr:rowOff>9525</xdr:rowOff>
                  </from>
                  <to>
                    <xdr:col>23</xdr:col>
                    <xdr:colOff>57150</xdr:colOff>
                    <xdr:row>37</xdr:row>
                    <xdr:rowOff>247650</xdr:rowOff>
                  </to>
                </anchor>
              </controlPr>
            </control>
          </mc:Choice>
        </mc:AlternateContent>
        <mc:AlternateContent xmlns:mc="http://schemas.openxmlformats.org/markup-compatibility/2006">
          <mc:Choice Requires="x14">
            <control shapeId="2215" r:id="rId103" name="Option Button 167">
              <controlPr defaultSize="0" autoFill="0" autoLine="0" autoPict="0">
                <anchor moveWithCells="1">
                  <from>
                    <xdr:col>24</xdr:col>
                    <xdr:colOff>38100</xdr:colOff>
                    <xdr:row>37</xdr:row>
                    <xdr:rowOff>9525</xdr:rowOff>
                  </from>
                  <to>
                    <xdr:col>26</xdr:col>
                    <xdr:colOff>57150</xdr:colOff>
                    <xdr:row>37</xdr:row>
                    <xdr:rowOff>247650</xdr:rowOff>
                  </to>
                </anchor>
              </controlPr>
            </control>
          </mc:Choice>
        </mc:AlternateContent>
        <mc:AlternateContent xmlns:mc="http://schemas.openxmlformats.org/markup-compatibility/2006">
          <mc:Choice Requires="x14">
            <control shapeId="2216" r:id="rId104" name="Option Button 168">
              <controlPr defaultSize="0" autoFill="0" autoLine="0" autoPict="0">
                <anchor moveWithCells="1">
                  <from>
                    <xdr:col>27</xdr:col>
                    <xdr:colOff>38100</xdr:colOff>
                    <xdr:row>37</xdr:row>
                    <xdr:rowOff>9525</xdr:rowOff>
                  </from>
                  <to>
                    <xdr:col>29</xdr:col>
                    <xdr:colOff>57150</xdr:colOff>
                    <xdr:row>37</xdr:row>
                    <xdr:rowOff>247650</xdr:rowOff>
                  </to>
                </anchor>
              </controlPr>
            </control>
          </mc:Choice>
        </mc:AlternateContent>
        <mc:AlternateContent xmlns:mc="http://schemas.openxmlformats.org/markup-compatibility/2006">
          <mc:Choice Requires="x14">
            <control shapeId="2217" r:id="rId105" name="Option Button 169">
              <controlPr defaultSize="0" autoFill="0" autoLine="0" autoPict="0">
                <anchor moveWithCells="1">
                  <from>
                    <xdr:col>29</xdr:col>
                    <xdr:colOff>47625</xdr:colOff>
                    <xdr:row>37</xdr:row>
                    <xdr:rowOff>9525</xdr:rowOff>
                  </from>
                  <to>
                    <xdr:col>31</xdr:col>
                    <xdr:colOff>66675</xdr:colOff>
                    <xdr:row>37</xdr:row>
                    <xdr:rowOff>247650</xdr:rowOff>
                  </to>
                </anchor>
              </controlPr>
            </control>
          </mc:Choice>
        </mc:AlternateContent>
        <mc:AlternateContent xmlns:mc="http://schemas.openxmlformats.org/markup-compatibility/2006">
          <mc:Choice Requires="x14">
            <control shapeId="2220" r:id="rId106" name="認知症老人自立度">
              <controlPr defaultSize="0" autoFill="0" autoPict="0">
                <anchor moveWithCells="1">
                  <from>
                    <xdr:col>9</xdr:col>
                    <xdr:colOff>104775</xdr:colOff>
                    <xdr:row>36</xdr:row>
                    <xdr:rowOff>247650</xdr:rowOff>
                  </from>
                  <to>
                    <xdr:col>34</xdr:col>
                    <xdr:colOff>0</xdr:colOff>
                    <xdr:row>38</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10"/>
  </sheetPr>
  <dimension ref="A1:AI49"/>
  <sheetViews>
    <sheetView showGridLines="0" topLeftCell="A4" zoomScaleNormal="100" zoomScaleSheetLayoutView="100" workbookViewId="0">
      <selection activeCell="E2" sqref="E2:L2"/>
    </sheetView>
  </sheetViews>
  <sheetFormatPr defaultColWidth="2.75" defaultRowHeight="18" customHeight="1"/>
  <cols>
    <col min="7" max="9" width="3.125" bestFit="1" customWidth="1"/>
    <col min="10" max="12" width="2.875" bestFit="1" customWidth="1"/>
    <col min="19" max="19" width="2.875" bestFit="1" customWidth="1"/>
    <col min="22" max="25" width="2.875" bestFit="1" customWidth="1"/>
    <col min="26" max="28" width="2.875" customWidth="1"/>
  </cols>
  <sheetData>
    <row r="1" spans="1:35" ht="18" customHeight="1" thickBot="1">
      <c r="A1" s="407" t="s">
        <v>9500</v>
      </c>
      <c r="B1" s="407"/>
      <c r="C1" s="407"/>
      <c r="D1" s="407"/>
      <c r="E1" s="407"/>
      <c r="F1" s="407"/>
      <c r="G1" s="407"/>
      <c r="H1" s="407"/>
      <c r="I1" s="406" t="s">
        <v>9499</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18" customHeight="1">
      <c r="A2" s="477" t="s">
        <v>9065</v>
      </c>
      <c r="B2" s="473"/>
      <c r="C2" s="473"/>
      <c r="D2" s="473"/>
      <c r="E2" s="534"/>
      <c r="F2" s="534"/>
      <c r="G2" s="534"/>
      <c r="H2" s="534"/>
      <c r="I2" s="534"/>
      <c r="J2" s="534"/>
      <c r="K2" s="534"/>
      <c r="L2" s="534"/>
      <c r="M2" s="473" t="s">
        <v>9068</v>
      </c>
      <c r="N2" s="473"/>
      <c r="O2" s="392" t="str">
        <f>IF(急性期施設名="","",急性期施設名)</f>
        <v/>
      </c>
      <c r="P2" s="392"/>
      <c r="Q2" s="392"/>
      <c r="R2" s="392"/>
      <c r="S2" s="392"/>
      <c r="T2" s="392"/>
      <c r="U2" s="392"/>
      <c r="V2" s="392"/>
      <c r="W2" s="392"/>
      <c r="X2" s="392"/>
      <c r="Y2" s="392"/>
      <c r="Z2" s="473" t="s">
        <v>9156</v>
      </c>
      <c r="AA2" s="473"/>
      <c r="AB2" s="395"/>
      <c r="AC2" s="395"/>
      <c r="AD2" s="395"/>
      <c r="AE2" s="395"/>
      <c r="AF2" s="395"/>
      <c r="AG2" s="395"/>
      <c r="AH2" s="395"/>
      <c r="AI2" s="474"/>
    </row>
    <row r="3" spans="1:35" ht="18" customHeight="1">
      <c r="A3" s="423" t="s">
        <v>3688</v>
      </c>
      <c r="B3" s="310"/>
      <c r="C3" s="383" t="str">
        <f>IF(番号="","",番号)</f>
        <v>10--</v>
      </c>
      <c r="D3" s="383"/>
      <c r="E3" s="383"/>
      <c r="F3" s="383"/>
      <c r="G3" s="383"/>
      <c r="H3" s="310" t="s">
        <v>9318</v>
      </c>
      <c r="I3" s="310"/>
      <c r="J3" s="310"/>
      <c r="K3" s="383" t="str">
        <f>IF(患者氏名="","",患者氏名)</f>
        <v/>
      </c>
      <c r="L3" s="383"/>
      <c r="M3" s="383"/>
      <c r="N3" s="383"/>
      <c r="O3" s="383"/>
      <c r="P3" s="383"/>
      <c r="Q3" s="383"/>
      <c r="R3" s="383"/>
      <c r="S3" s="310" t="s">
        <v>9077</v>
      </c>
      <c r="T3" s="310"/>
      <c r="U3" s="383" t="str">
        <f>IF(患者性="","",患者性)</f>
        <v/>
      </c>
      <c r="V3" s="383"/>
      <c r="W3" s="310" t="s">
        <v>9070</v>
      </c>
      <c r="X3" s="310"/>
      <c r="Y3" s="310"/>
      <c r="Z3" s="539" t="str">
        <f>IF(患者生年月日="","",患者生年月日)</f>
        <v/>
      </c>
      <c r="AA3" s="539"/>
      <c r="AB3" s="539"/>
      <c r="AC3" s="539"/>
      <c r="AD3" s="539"/>
      <c r="AE3" s="539"/>
      <c r="AF3" s="310" t="s">
        <v>9134</v>
      </c>
      <c r="AG3" s="310"/>
      <c r="AH3" s="535" t="str">
        <f>IF(患者生年月日="","",患者年齢)</f>
        <v/>
      </c>
      <c r="AI3" s="536"/>
    </row>
    <row r="4" spans="1:35" ht="18" customHeight="1" thickBot="1">
      <c r="A4" s="451"/>
      <c r="B4" s="342"/>
      <c r="C4" s="382"/>
      <c r="D4" s="382"/>
      <c r="E4" s="382"/>
      <c r="F4" s="382"/>
      <c r="G4" s="382"/>
      <c r="H4" s="342"/>
      <c r="I4" s="342"/>
      <c r="J4" s="342"/>
      <c r="K4" s="382"/>
      <c r="L4" s="382"/>
      <c r="M4" s="382"/>
      <c r="N4" s="382"/>
      <c r="O4" s="382"/>
      <c r="P4" s="382"/>
      <c r="Q4" s="382"/>
      <c r="R4" s="382"/>
      <c r="S4" s="342"/>
      <c r="T4" s="342"/>
      <c r="U4" s="382"/>
      <c r="V4" s="382"/>
      <c r="W4" s="342"/>
      <c r="X4" s="342"/>
      <c r="Y4" s="342"/>
      <c r="Z4" s="540"/>
      <c r="AA4" s="540"/>
      <c r="AB4" s="540"/>
      <c r="AC4" s="540"/>
      <c r="AD4" s="540"/>
      <c r="AE4" s="540"/>
      <c r="AF4" s="342"/>
      <c r="AG4" s="342"/>
      <c r="AH4" s="537"/>
      <c r="AI4" s="538"/>
    </row>
    <row r="5" spans="1:35" ht="18" customHeight="1" thickBot="1">
      <c r="A5" s="420" t="s">
        <v>3603</v>
      </c>
      <c r="B5" s="421"/>
      <c r="C5" s="421"/>
      <c r="D5" s="421"/>
      <c r="E5" s="566"/>
      <c r="F5" s="566"/>
      <c r="G5" s="566"/>
      <c r="H5" s="566"/>
      <c r="I5" s="566"/>
      <c r="J5" s="566"/>
      <c r="K5" s="566"/>
      <c r="L5" s="421" t="s">
        <v>9133</v>
      </c>
      <c r="M5" s="421"/>
      <c r="N5" s="421"/>
      <c r="O5" s="421"/>
      <c r="P5" s="421"/>
      <c r="Q5" s="567"/>
      <c r="R5" s="567"/>
      <c r="S5" s="567"/>
      <c r="T5" s="567"/>
      <c r="U5" s="567"/>
      <c r="V5" s="567"/>
      <c r="W5" s="567"/>
      <c r="X5" s="567"/>
      <c r="Y5" s="567"/>
      <c r="Z5" s="567"/>
      <c r="AA5" s="567"/>
      <c r="AB5" s="567"/>
      <c r="AC5" s="567"/>
      <c r="AD5" s="567"/>
      <c r="AE5" s="567"/>
      <c r="AF5" s="567"/>
      <c r="AG5" s="567"/>
      <c r="AH5" s="567"/>
      <c r="AI5" s="568"/>
    </row>
    <row r="6" spans="1:35" ht="18" customHeight="1">
      <c r="A6" s="522" t="s">
        <v>3674</v>
      </c>
      <c r="B6" s="315"/>
      <c r="C6" s="315"/>
      <c r="D6" s="315"/>
      <c r="E6" s="59" t="s">
        <v>9357</v>
      </c>
      <c r="F6" s="350" t="s">
        <v>9364</v>
      </c>
      <c r="G6" s="350"/>
      <c r="H6" s="350"/>
      <c r="I6" s="350"/>
      <c r="J6" s="116"/>
      <c r="K6" s="460" t="s">
        <v>9201</v>
      </c>
      <c r="L6" s="460"/>
      <c r="M6" s="24"/>
      <c r="N6" s="460" t="s">
        <v>9363</v>
      </c>
      <c r="O6" s="460"/>
      <c r="P6" s="24"/>
      <c r="Q6" s="460" t="s">
        <v>9280</v>
      </c>
      <c r="R6" s="460"/>
      <c r="S6" s="13"/>
      <c r="T6" s="13"/>
      <c r="U6" s="13"/>
      <c r="V6" s="13"/>
      <c r="W6" s="13"/>
      <c r="X6" s="13"/>
      <c r="Y6" s="13"/>
      <c r="Z6" s="13"/>
      <c r="AA6" s="13"/>
      <c r="AB6" s="13"/>
      <c r="AC6" s="13"/>
      <c r="AD6" s="13"/>
      <c r="AE6" s="13"/>
      <c r="AF6" s="13"/>
      <c r="AG6" s="13"/>
      <c r="AH6" s="13"/>
      <c r="AI6" s="67"/>
    </row>
    <row r="7" spans="1:35" ht="18" customHeight="1">
      <c r="A7" s="423"/>
      <c r="B7" s="310"/>
      <c r="C7" s="310"/>
      <c r="D7" s="310"/>
      <c r="E7" s="23" t="s">
        <v>9358</v>
      </c>
      <c r="F7" s="438" t="s">
        <v>9365</v>
      </c>
      <c r="G7" s="438"/>
      <c r="H7" s="438"/>
      <c r="I7" s="438"/>
      <c r="J7" s="124"/>
      <c r="K7" s="408" t="s">
        <v>9201</v>
      </c>
      <c r="L7" s="408"/>
      <c r="M7" s="25"/>
      <c r="N7" s="408" t="s">
        <v>9363</v>
      </c>
      <c r="O7" s="408"/>
      <c r="P7" s="25"/>
      <c r="Q7" s="408" t="s">
        <v>9280</v>
      </c>
      <c r="R7" s="408"/>
      <c r="S7" s="124"/>
      <c r="T7" s="11" t="s">
        <v>9412</v>
      </c>
      <c r="U7" s="124"/>
      <c r="V7" s="408" t="s">
        <v>9413</v>
      </c>
      <c r="W7" s="408"/>
      <c r="X7" s="408"/>
      <c r="Y7" s="124"/>
      <c r="Z7" s="408" t="s">
        <v>9414</v>
      </c>
      <c r="AA7" s="408"/>
      <c r="AB7" s="124"/>
      <c r="AC7" s="11" t="s">
        <v>9141</v>
      </c>
      <c r="AD7" s="11"/>
      <c r="AE7" s="11"/>
      <c r="AF7" s="11"/>
      <c r="AG7" s="11"/>
      <c r="AH7" s="11"/>
      <c r="AI7" s="71"/>
    </row>
    <row r="8" spans="1:35" ht="18" customHeight="1">
      <c r="A8" s="423"/>
      <c r="B8" s="310"/>
      <c r="C8" s="310"/>
      <c r="D8" s="310"/>
      <c r="E8" s="23" t="s">
        <v>9359</v>
      </c>
      <c r="F8" s="438" t="s">
        <v>9366</v>
      </c>
      <c r="G8" s="438"/>
      <c r="H8" s="438"/>
      <c r="I8" s="438"/>
      <c r="J8" s="124"/>
      <c r="K8" s="408" t="s">
        <v>9201</v>
      </c>
      <c r="L8" s="408"/>
      <c r="M8" s="25"/>
      <c r="N8" s="408" t="s">
        <v>9363</v>
      </c>
      <c r="O8" s="408"/>
      <c r="P8" s="25"/>
      <c r="Q8" s="408" t="s">
        <v>9280</v>
      </c>
      <c r="R8" s="408"/>
      <c r="S8" s="124"/>
      <c r="T8" s="11" t="s">
        <v>9412</v>
      </c>
      <c r="U8" s="124"/>
      <c r="V8" s="408" t="s">
        <v>9413</v>
      </c>
      <c r="W8" s="408"/>
      <c r="X8" s="408"/>
      <c r="Y8" s="124"/>
      <c r="Z8" s="408" t="s">
        <v>9414</v>
      </c>
      <c r="AA8" s="408"/>
      <c r="AB8" s="124"/>
      <c r="AC8" t="s">
        <v>9141</v>
      </c>
      <c r="AE8" s="11"/>
      <c r="AF8" s="11"/>
      <c r="AG8" s="11"/>
      <c r="AH8" s="11"/>
      <c r="AI8" s="71"/>
    </row>
    <row r="9" spans="1:35" ht="18" customHeight="1">
      <c r="A9" s="423"/>
      <c r="B9" s="310"/>
      <c r="C9" s="310"/>
      <c r="D9" s="310"/>
      <c r="E9" s="23" t="s">
        <v>9360</v>
      </c>
      <c r="F9" s="438" t="s">
        <v>9405</v>
      </c>
      <c r="G9" s="438"/>
      <c r="H9" s="438"/>
      <c r="I9" s="438"/>
      <c r="J9" s="124"/>
      <c r="K9" s="408" t="s">
        <v>9201</v>
      </c>
      <c r="L9" s="408"/>
      <c r="M9" s="25"/>
      <c r="N9" s="408" t="s">
        <v>9363</v>
      </c>
      <c r="O9" s="408"/>
      <c r="P9" s="25"/>
      <c r="Q9" s="408" t="s">
        <v>9280</v>
      </c>
      <c r="R9" s="408"/>
      <c r="S9" s="112"/>
      <c r="T9" s="11"/>
      <c r="U9" s="11"/>
      <c r="V9" s="11"/>
      <c r="W9" s="11"/>
      <c r="X9" s="11"/>
      <c r="Y9" s="11"/>
      <c r="Z9" s="11"/>
      <c r="AA9" s="11"/>
      <c r="AB9" s="11"/>
      <c r="AC9" s="11"/>
      <c r="AD9" s="11"/>
      <c r="AE9" s="11"/>
      <c r="AF9" s="11"/>
      <c r="AG9" s="11"/>
      <c r="AH9" s="11"/>
      <c r="AI9" s="71"/>
    </row>
    <row r="10" spans="1:35" ht="18" customHeight="1">
      <c r="A10" s="423"/>
      <c r="B10" s="310"/>
      <c r="C10" s="310"/>
      <c r="D10" s="310"/>
      <c r="E10" s="23" t="s">
        <v>9361</v>
      </c>
      <c r="F10" s="438" t="s">
        <v>9362</v>
      </c>
      <c r="G10" s="438"/>
      <c r="H10" s="438"/>
      <c r="I10" s="438"/>
      <c r="J10" s="124"/>
      <c r="K10" s="408" t="s">
        <v>9201</v>
      </c>
      <c r="L10" s="408"/>
      <c r="M10" s="25"/>
      <c r="N10" s="408" t="s">
        <v>9363</v>
      </c>
      <c r="O10" s="408"/>
      <c r="P10" s="11"/>
      <c r="Q10" s="11"/>
      <c r="R10" s="11"/>
      <c r="S10" s="124"/>
      <c r="T10" s="408" t="s">
        <v>6199</v>
      </c>
      <c r="U10" s="408"/>
      <c r="V10" s="124"/>
      <c r="W10" s="557" t="s">
        <v>6198</v>
      </c>
      <c r="X10" s="557"/>
      <c r="Y10" s="124"/>
      <c r="Z10" s="408" t="s">
        <v>9199</v>
      </c>
      <c r="AA10" s="408"/>
      <c r="AB10" s="124"/>
      <c r="AC10" s="557" t="s">
        <v>6195</v>
      </c>
      <c r="AD10" s="557"/>
      <c r="AE10" s="124"/>
      <c r="AF10" s="557" t="s">
        <v>9418</v>
      </c>
      <c r="AG10" s="557"/>
      <c r="AH10" s="557"/>
      <c r="AI10" s="569"/>
    </row>
    <row r="11" spans="1:35" ht="18" customHeight="1">
      <c r="A11" s="423"/>
      <c r="B11" s="310"/>
      <c r="C11" s="310"/>
      <c r="D11" s="310"/>
      <c r="E11" s="23" t="s">
        <v>9408</v>
      </c>
      <c r="F11" s="438" t="s">
        <v>6200</v>
      </c>
      <c r="G11" s="438"/>
      <c r="H11" s="438"/>
      <c r="I11" s="438"/>
      <c r="J11" s="124"/>
      <c r="K11" s="408" t="s">
        <v>9201</v>
      </c>
      <c r="L11" s="408"/>
      <c r="M11" s="25"/>
      <c r="N11" s="408" t="s">
        <v>9363</v>
      </c>
      <c r="O11" s="408"/>
      <c r="P11" s="25"/>
      <c r="Q11" s="408" t="s">
        <v>9280</v>
      </c>
      <c r="R11" s="408"/>
      <c r="S11" s="124"/>
      <c r="T11" s="557" t="s">
        <v>6201</v>
      </c>
      <c r="U11" s="557"/>
      <c r="V11" s="124"/>
      <c r="W11" t="s">
        <v>6202</v>
      </c>
      <c r="Y11" s="11"/>
      <c r="Z11" s="11"/>
      <c r="AA11" s="11"/>
      <c r="AB11" s="11"/>
      <c r="AC11" s="11"/>
      <c r="AD11" s="11"/>
      <c r="AE11" s="11"/>
      <c r="AF11" s="11"/>
      <c r="AG11" s="11"/>
      <c r="AH11" s="11"/>
      <c r="AI11" s="71"/>
    </row>
    <row r="12" spans="1:35" ht="18" customHeight="1">
      <c r="A12" s="423"/>
      <c r="B12" s="310"/>
      <c r="C12" s="310"/>
      <c r="D12" s="310"/>
      <c r="E12" s="23" t="s">
        <v>9409</v>
      </c>
      <c r="F12" s="438" t="s">
        <v>9079</v>
      </c>
      <c r="G12" s="438"/>
      <c r="H12" s="438"/>
      <c r="I12" s="438"/>
      <c r="J12" s="124"/>
      <c r="K12" s="408" t="s">
        <v>9201</v>
      </c>
      <c r="L12" s="408"/>
      <c r="M12" s="25"/>
      <c r="N12" s="408" t="s">
        <v>9363</v>
      </c>
      <c r="O12" s="408"/>
      <c r="P12" s="11"/>
      <c r="Q12" s="11"/>
      <c r="R12" s="11"/>
      <c r="S12" s="11"/>
      <c r="T12" s="11"/>
      <c r="U12" s="11"/>
      <c r="V12" s="11"/>
      <c r="W12" s="11"/>
      <c r="X12" s="11"/>
      <c r="Y12" s="11"/>
      <c r="Z12" s="11"/>
      <c r="AA12" s="11"/>
      <c r="AB12" s="11"/>
      <c r="AC12" s="11"/>
      <c r="AD12" s="11"/>
      <c r="AE12" s="11"/>
      <c r="AF12" s="11"/>
      <c r="AG12" s="11"/>
      <c r="AH12" s="11"/>
      <c r="AI12" s="71"/>
    </row>
    <row r="13" spans="1:35" ht="18" customHeight="1">
      <c r="A13" s="423"/>
      <c r="B13" s="310"/>
      <c r="C13" s="310"/>
      <c r="D13" s="310"/>
      <c r="E13" s="23" t="s">
        <v>9410</v>
      </c>
      <c r="F13" s="438" t="s">
        <v>9406</v>
      </c>
      <c r="G13" s="438"/>
      <c r="H13" s="438"/>
      <c r="I13" s="438"/>
      <c r="J13" s="124"/>
      <c r="K13" s="408" t="s">
        <v>9201</v>
      </c>
      <c r="L13" s="408"/>
      <c r="M13" s="25"/>
      <c r="N13" s="408" t="s">
        <v>9363</v>
      </c>
      <c r="O13" s="408"/>
      <c r="P13" s="11"/>
      <c r="Q13" s="11"/>
      <c r="R13" s="11"/>
      <c r="S13" s="11"/>
      <c r="T13" s="11"/>
      <c r="U13" s="11"/>
      <c r="V13" s="11"/>
      <c r="W13" s="11"/>
      <c r="X13" s="11"/>
      <c r="Y13" s="11"/>
      <c r="Z13" s="11"/>
      <c r="AA13" s="11"/>
      <c r="AB13" s="11"/>
      <c r="AC13" s="11"/>
      <c r="AD13" s="11"/>
      <c r="AE13" s="11"/>
      <c r="AF13" s="11"/>
      <c r="AG13" s="11"/>
      <c r="AH13" s="11"/>
      <c r="AI13" s="71"/>
    </row>
    <row r="14" spans="1:35" ht="18" customHeight="1">
      <c r="A14" s="570"/>
      <c r="B14" s="571"/>
      <c r="C14" s="571"/>
      <c r="D14" s="571"/>
      <c r="E14" s="23" t="s">
        <v>9411</v>
      </c>
      <c r="F14" s="438" t="s">
        <v>9407</v>
      </c>
      <c r="G14" s="438"/>
      <c r="H14" s="438"/>
      <c r="I14" s="438"/>
      <c r="J14" s="124"/>
      <c r="K14" s="408" t="s">
        <v>9201</v>
      </c>
      <c r="L14" s="408"/>
      <c r="M14" s="25"/>
      <c r="N14" s="408" t="s">
        <v>9363</v>
      </c>
      <c r="O14" s="408"/>
      <c r="P14" s="11"/>
      <c r="Q14" s="11"/>
      <c r="R14" s="11"/>
      <c r="S14" s="124"/>
      <c r="T14" s="408" t="s">
        <v>9415</v>
      </c>
      <c r="U14" s="408"/>
      <c r="V14" s="408"/>
      <c r="W14" s="124"/>
      <c r="X14" s="408" t="s">
        <v>9416</v>
      </c>
      <c r="Y14" s="408"/>
      <c r="Z14" s="408"/>
      <c r="AA14" s="124"/>
      <c r="AB14" s="408" t="s">
        <v>9218</v>
      </c>
      <c r="AC14" s="408"/>
      <c r="AD14" s="408"/>
      <c r="AE14" s="408"/>
      <c r="AF14" s="11"/>
      <c r="AG14" s="11"/>
      <c r="AH14" s="11"/>
      <c r="AI14" s="71"/>
    </row>
    <row r="15" spans="1:35" ht="18" customHeight="1">
      <c r="A15" s="510" t="s">
        <v>3675</v>
      </c>
      <c r="B15" s="405"/>
      <c r="C15" s="405"/>
      <c r="D15" s="360"/>
      <c r="E15" s="573"/>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5"/>
    </row>
    <row r="16" spans="1:35" ht="18" customHeight="1">
      <c r="A16" s="510"/>
      <c r="B16" s="405"/>
      <c r="C16" s="405"/>
      <c r="D16" s="360"/>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67"/>
    </row>
    <row r="17" spans="1:35" ht="18" customHeight="1" thickBot="1">
      <c r="A17" s="513"/>
      <c r="B17" s="514"/>
      <c r="C17" s="514"/>
      <c r="D17" s="515"/>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v>1</v>
      </c>
      <c r="AF17" s="436"/>
      <c r="AG17" s="436"/>
      <c r="AH17" s="436"/>
      <c r="AI17" s="576"/>
    </row>
    <row r="18" spans="1:35" ht="18" customHeight="1">
      <c r="A18" s="510" t="s">
        <v>3607</v>
      </c>
      <c r="B18" s="405"/>
      <c r="C18" s="405"/>
      <c r="D18" s="360"/>
      <c r="E18" s="577"/>
      <c r="F18" s="578"/>
      <c r="G18" s="578"/>
      <c r="H18" s="578"/>
      <c r="I18" s="578"/>
      <c r="J18" s="578"/>
      <c r="K18" s="578"/>
      <c r="L18" s="578"/>
      <c r="M18" s="578"/>
      <c r="N18" s="578"/>
      <c r="O18" s="578"/>
      <c r="P18" s="578"/>
      <c r="Q18" s="578"/>
      <c r="R18" s="578"/>
      <c r="S18" s="578"/>
      <c r="T18" s="578"/>
      <c r="U18" s="578"/>
      <c r="V18" s="578"/>
      <c r="W18" s="578"/>
      <c r="X18" s="578"/>
      <c r="Y18" s="579"/>
      <c r="Z18" s="361" t="s">
        <v>9139</v>
      </c>
      <c r="AA18" s="315"/>
      <c r="AB18" s="315"/>
      <c r="AC18" s="315"/>
      <c r="AD18" s="315"/>
      <c r="AE18" s="123">
        <v>0</v>
      </c>
      <c r="AF18" s="13" t="s">
        <v>9160</v>
      </c>
      <c r="AG18" s="24"/>
      <c r="AH18" s="13" t="s">
        <v>9159</v>
      </c>
      <c r="AI18" s="67"/>
    </row>
    <row r="19" spans="1:35" ht="18" customHeight="1">
      <c r="A19" s="510"/>
      <c r="B19" s="405"/>
      <c r="C19" s="405"/>
      <c r="D19" s="360"/>
      <c r="E19" s="434"/>
      <c r="F19" s="432"/>
      <c r="G19" s="432"/>
      <c r="H19" s="432"/>
      <c r="I19" s="432"/>
      <c r="J19" s="432"/>
      <c r="K19" s="432"/>
      <c r="L19" s="432"/>
      <c r="M19" s="432"/>
      <c r="N19" s="432"/>
      <c r="O19" s="432"/>
      <c r="P19" s="432"/>
      <c r="Q19" s="432"/>
      <c r="R19" s="432"/>
      <c r="S19" s="432"/>
      <c r="T19" s="432"/>
      <c r="U19" s="432"/>
      <c r="V19" s="432"/>
      <c r="W19" s="432"/>
      <c r="X19" s="432"/>
      <c r="Y19" s="467"/>
      <c r="Z19" s="493" t="s">
        <v>9140</v>
      </c>
      <c r="AA19" s="310"/>
      <c r="AB19" s="310"/>
      <c r="AC19" s="310"/>
      <c r="AD19" s="310"/>
      <c r="AE19" s="115" t="b">
        <v>0</v>
      </c>
      <c r="AF19" s="11" t="s">
        <v>9160</v>
      </c>
      <c r="AG19" s="124" t="b">
        <v>0</v>
      </c>
      <c r="AH19" s="11" t="s">
        <v>9159</v>
      </c>
      <c r="AI19" s="71"/>
    </row>
    <row r="20" spans="1:35" ht="18" customHeight="1">
      <c r="A20" s="510"/>
      <c r="B20" s="405"/>
      <c r="C20" s="405"/>
      <c r="D20" s="360"/>
      <c r="E20" s="434"/>
      <c r="F20" s="432"/>
      <c r="G20" s="432"/>
      <c r="H20" s="432"/>
      <c r="I20" s="432"/>
      <c r="J20" s="432"/>
      <c r="K20" s="432"/>
      <c r="L20" s="432"/>
      <c r="M20" s="432"/>
      <c r="N20" s="432"/>
      <c r="O20" s="432"/>
      <c r="P20" s="432"/>
      <c r="Q20" s="432"/>
      <c r="R20" s="432"/>
      <c r="S20" s="432"/>
      <c r="T20" s="432"/>
      <c r="U20" s="432"/>
      <c r="V20" s="432"/>
      <c r="W20" s="432"/>
      <c r="X20" s="432"/>
      <c r="Y20" s="467"/>
      <c r="Z20" s="493" t="s">
        <v>9297</v>
      </c>
      <c r="AA20" s="310"/>
      <c r="AB20" s="310"/>
      <c r="AC20" s="310"/>
      <c r="AD20" s="310"/>
      <c r="AE20" s="381"/>
      <c r="AF20" s="373"/>
      <c r="AG20" s="373"/>
      <c r="AH20" s="373"/>
      <c r="AI20" s="572"/>
    </row>
    <row r="21" spans="1:35" ht="18" customHeight="1">
      <c r="A21" s="510"/>
      <c r="B21" s="405"/>
      <c r="C21" s="405"/>
      <c r="D21" s="360"/>
      <c r="E21" s="434"/>
      <c r="F21" s="432"/>
      <c r="G21" s="432"/>
      <c r="H21" s="432"/>
      <c r="I21" s="432"/>
      <c r="J21" s="432"/>
      <c r="K21" s="432"/>
      <c r="L21" s="432"/>
      <c r="M21" s="432"/>
      <c r="N21" s="432"/>
      <c r="O21" s="432"/>
      <c r="P21" s="432"/>
      <c r="Q21" s="432"/>
      <c r="R21" s="432"/>
      <c r="S21" s="432"/>
      <c r="T21" s="432"/>
      <c r="U21" s="432"/>
      <c r="V21" s="432"/>
      <c r="W21" s="432"/>
      <c r="X21" s="432"/>
      <c r="Y21" s="467"/>
      <c r="Z21" s="493" t="s">
        <v>6197</v>
      </c>
      <c r="AA21" s="310"/>
      <c r="AB21" s="310"/>
      <c r="AC21" s="310"/>
      <c r="AD21" s="310"/>
      <c r="AE21" s="381"/>
      <c r="AF21" s="373"/>
      <c r="AG21" s="373"/>
      <c r="AH21" s="373"/>
      <c r="AI21" s="572"/>
    </row>
    <row r="22" spans="1:35" ht="18" customHeight="1">
      <c r="A22" s="510"/>
      <c r="B22" s="405"/>
      <c r="C22" s="405"/>
      <c r="D22" s="360"/>
      <c r="E22" s="434"/>
      <c r="F22" s="432"/>
      <c r="G22" s="432"/>
      <c r="H22" s="432"/>
      <c r="I22" s="432"/>
      <c r="J22" s="432"/>
      <c r="K22" s="432"/>
      <c r="L22" s="432"/>
      <c r="M22" s="432"/>
      <c r="N22" s="432"/>
      <c r="O22" s="432"/>
      <c r="P22" s="432"/>
      <c r="Q22" s="432"/>
      <c r="R22" s="432"/>
      <c r="S22" s="432"/>
      <c r="T22" s="432"/>
      <c r="U22" s="432"/>
      <c r="V22" s="432"/>
      <c r="W22" s="432"/>
      <c r="X22" s="432"/>
      <c r="Y22" s="467"/>
      <c r="Z22" s="493" t="s">
        <v>9419</v>
      </c>
      <c r="AA22" s="310"/>
      <c r="AB22" s="310"/>
      <c r="AC22" s="310"/>
      <c r="AD22" s="310"/>
      <c r="AE22" s="381"/>
      <c r="AF22" s="373"/>
      <c r="AG22" s="373"/>
      <c r="AH22" s="373"/>
      <c r="AI22" s="572"/>
    </row>
    <row r="23" spans="1:35" ht="18" customHeight="1">
      <c r="A23" s="510" t="s">
        <v>9156</v>
      </c>
      <c r="B23" s="405"/>
      <c r="C23" s="405"/>
      <c r="D23" s="360"/>
      <c r="E23" s="434"/>
      <c r="F23" s="432"/>
      <c r="G23" s="432"/>
      <c r="H23" s="432"/>
      <c r="I23" s="432"/>
      <c r="J23" s="432"/>
      <c r="K23" s="432"/>
      <c r="L23" s="432"/>
      <c r="M23" s="432"/>
      <c r="N23" s="432"/>
      <c r="O23" s="432"/>
      <c r="P23" s="432"/>
      <c r="Q23" s="432"/>
      <c r="R23" s="432"/>
      <c r="S23" s="432"/>
      <c r="T23" s="432"/>
      <c r="U23" s="432"/>
      <c r="V23" s="432"/>
      <c r="W23" s="432"/>
      <c r="X23" s="432"/>
      <c r="Y23" s="467"/>
      <c r="Z23" s="493" t="s">
        <v>6187</v>
      </c>
      <c r="AA23" s="310"/>
      <c r="AB23" s="310"/>
      <c r="AC23" s="310"/>
      <c r="AD23" s="310"/>
      <c r="AE23" s="381"/>
      <c r="AF23" s="373"/>
      <c r="AG23" s="373"/>
      <c r="AH23" s="373"/>
      <c r="AI23" s="572"/>
    </row>
    <row r="24" spans="1:35" ht="18" customHeight="1">
      <c r="A24" s="580"/>
      <c r="B24" s="581"/>
      <c r="C24" s="581"/>
      <c r="D24" s="582"/>
      <c r="E24" s="434"/>
      <c r="F24" s="432"/>
      <c r="G24" s="432"/>
      <c r="H24" s="432"/>
      <c r="I24" s="432"/>
      <c r="J24" s="432"/>
      <c r="K24" s="432"/>
      <c r="L24" s="432"/>
      <c r="M24" s="432"/>
      <c r="N24" s="432"/>
      <c r="O24" s="432"/>
      <c r="P24" s="432"/>
      <c r="Q24" s="432"/>
      <c r="R24" s="432"/>
      <c r="S24" s="432"/>
      <c r="T24" s="432"/>
      <c r="U24" s="432"/>
      <c r="V24" s="432"/>
      <c r="W24" s="432"/>
      <c r="X24" s="432"/>
      <c r="Y24" s="467"/>
      <c r="Z24" s="493" t="s">
        <v>6197</v>
      </c>
      <c r="AA24" s="310"/>
      <c r="AB24" s="310"/>
      <c r="AC24" s="310"/>
      <c r="AD24" s="310"/>
      <c r="AE24" s="381"/>
      <c r="AF24" s="373"/>
      <c r="AG24" s="373"/>
      <c r="AH24" s="373"/>
      <c r="AI24" s="572"/>
    </row>
    <row r="25" spans="1:35" ht="18" customHeight="1">
      <c r="A25" s="510" t="s">
        <v>3771</v>
      </c>
      <c r="B25" s="405"/>
      <c r="C25" s="405"/>
      <c r="D25" s="360"/>
      <c r="E25" s="434"/>
      <c r="F25" s="432"/>
      <c r="G25" s="432"/>
      <c r="H25" s="432"/>
      <c r="I25" s="432"/>
      <c r="J25" s="432"/>
      <c r="K25" s="432"/>
      <c r="L25" s="432"/>
      <c r="M25" s="432"/>
      <c r="N25" s="432"/>
      <c r="O25" s="432"/>
      <c r="P25" s="432"/>
      <c r="Q25" s="432"/>
      <c r="R25" s="432"/>
      <c r="S25" s="432"/>
      <c r="T25" s="432"/>
      <c r="U25" s="432"/>
      <c r="V25" s="432"/>
      <c r="W25" s="432"/>
      <c r="X25" s="432"/>
      <c r="Y25" s="467"/>
      <c r="Z25" s="493" t="s">
        <v>9419</v>
      </c>
      <c r="AA25" s="310"/>
      <c r="AB25" s="310"/>
      <c r="AC25" s="310"/>
      <c r="AD25" s="310"/>
      <c r="AE25" s="381"/>
      <c r="AF25" s="373"/>
      <c r="AG25" s="373"/>
      <c r="AH25" s="373"/>
      <c r="AI25" s="572"/>
    </row>
    <row r="26" spans="1:35" ht="18" customHeight="1" thickBot="1">
      <c r="A26" s="513">
        <f>LEN(E18)</f>
        <v>0</v>
      </c>
      <c r="B26" s="514"/>
      <c r="C26" s="514"/>
      <c r="D26" s="515"/>
      <c r="E26" s="435"/>
      <c r="F26" s="436"/>
      <c r="G26" s="436"/>
      <c r="H26" s="436"/>
      <c r="I26" s="436"/>
      <c r="J26" s="436"/>
      <c r="K26" s="436"/>
      <c r="L26" s="436"/>
      <c r="M26" s="436"/>
      <c r="N26" s="436"/>
      <c r="O26" s="436"/>
      <c r="P26" s="436"/>
      <c r="Q26" s="436"/>
      <c r="R26" s="436"/>
      <c r="S26" s="436"/>
      <c r="T26" s="436"/>
      <c r="U26" s="436"/>
      <c r="V26" s="436"/>
      <c r="W26" s="436"/>
      <c r="X26" s="436"/>
      <c r="Y26" s="576"/>
      <c r="Z26" s="493" t="s">
        <v>3676</v>
      </c>
      <c r="AA26" s="310"/>
      <c r="AB26" s="310"/>
      <c r="AC26" s="310"/>
      <c r="AD26" s="310"/>
      <c r="AE26" s="115">
        <v>0</v>
      </c>
      <c r="AF26" s="11" t="s">
        <v>9273</v>
      </c>
      <c r="AG26" s="25"/>
      <c r="AH26" s="11" t="s">
        <v>9274</v>
      </c>
      <c r="AI26" s="71"/>
    </row>
    <row r="27" spans="1:35" ht="18" customHeight="1">
      <c r="A27" s="510" t="s">
        <v>6204</v>
      </c>
      <c r="B27" s="405"/>
      <c r="C27" s="405"/>
      <c r="D27" s="360"/>
      <c r="E27" s="431"/>
      <c r="F27" s="432"/>
      <c r="G27" s="432"/>
      <c r="H27" s="432"/>
      <c r="I27" s="432"/>
      <c r="J27" s="432"/>
      <c r="K27" s="432"/>
      <c r="L27" s="432"/>
      <c r="M27" s="432"/>
      <c r="N27" s="432"/>
      <c r="O27" s="432"/>
      <c r="P27" s="432"/>
      <c r="Q27" s="432"/>
      <c r="R27" s="432"/>
      <c r="S27" s="432"/>
      <c r="T27" s="432"/>
      <c r="U27" s="432"/>
      <c r="V27" s="432"/>
      <c r="W27" s="432"/>
      <c r="X27" s="432"/>
      <c r="Y27" s="467"/>
      <c r="Z27" s="493" t="s">
        <v>9226</v>
      </c>
      <c r="AA27" s="310"/>
      <c r="AB27" s="310"/>
      <c r="AC27" s="310"/>
      <c r="AD27" s="310"/>
      <c r="AE27" s="115">
        <v>0</v>
      </c>
      <c r="AF27" s="11" t="s">
        <v>9273</v>
      </c>
      <c r="AG27" s="25"/>
      <c r="AH27" s="11" t="s">
        <v>9274</v>
      </c>
      <c r="AI27" s="71"/>
    </row>
    <row r="28" spans="1:35" ht="18" customHeight="1">
      <c r="A28" s="510"/>
      <c r="B28" s="405"/>
      <c r="C28" s="405"/>
      <c r="D28" s="360"/>
      <c r="E28" s="434"/>
      <c r="F28" s="432"/>
      <c r="G28" s="432"/>
      <c r="H28" s="432"/>
      <c r="I28" s="432"/>
      <c r="J28" s="432"/>
      <c r="K28" s="432"/>
      <c r="L28" s="432"/>
      <c r="M28" s="432"/>
      <c r="N28" s="432"/>
      <c r="O28" s="432"/>
      <c r="P28" s="432"/>
      <c r="Q28" s="432"/>
      <c r="R28" s="432"/>
      <c r="S28" s="432"/>
      <c r="T28" s="432"/>
      <c r="U28" s="432"/>
      <c r="V28" s="432"/>
      <c r="W28" s="432"/>
      <c r="X28" s="432"/>
      <c r="Y28" s="467"/>
      <c r="Z28" s="493" t="s">
        <v>9227</v>
      </c>
      <c r="AA28" s="310"/>
      <c r="AB28" s="310"/>
      <c r="AC28" s="310"/>
      <c r="AD28" s="310"/>
      <c r="AE28" s="115">
        <v>0</v>
      </c>
      <c r="AF28" s="11" t="s">
        <v>9273</v>
      </c>
      <c r="AG28" s="25"/>
      <c r="AH28" s="11" t="s">
        <v>9274</v>
      </c>
      <c r="AI28" s="71"/>
    </row>
    <row r="29" spans="1:35" ht="18" customHeight="1">
      <c r="A29" s="510"/>
      <c r="B29" s="405"/>
      <c r="C29" s="405"/>
      <c r="D29" s="360"/>
      <c r="E29" s="434"/>
      <c r="F29" s="432"/>
      <c r="G29" s="432"/>
      <c r="H29" s="432"/>
      <c r="I29" s="432"/>
      <c r="J29" s="432"/>
      <c r="K29" s="432"/>
      <c r="L29" s="432"/>
      <c r="M29" s="432"/>
      <c r="N29" s="432"/>
      <c r="O29" s="432"/>
      <c r="P29" s="432"/>
      <c r="Q29" s="432"/>
      <c r="R29" s="432"/>
      <c r="S29" s="432"/>
      <c r="T29" s="432"/>
      <c r="U29" s="432"/>
      <c r="V29" s="432"/>
      <c r="W29" s="432"/>
      <c r="X29" s="432"/>
      <c r="Y29" s="467"/>
      <c r="Z29" s="493" t="s">
        <v>9270</v>
      </c>
      <c r="AA29" s="310"/>
      <c r="AB29" s="310"/>
      <c r="AC29" s="310"/>
      <c r="AD29" s="310"/>
      <c r="AE29" s="115">
        <v>0</v>
      </c>
      <c r="AF29" s="11" t="s">
        <v>9273</v>
      </c>
      <c r="AG29" s="25"/>
      <c r="AH29" s="11" t="s">
        <v>9274</v>
      </c>
      <c r="AI29" s="71"/>
    </row>
    <row r="30" spans="1:35" ht="18" customHeight="1" thickBot="1">
      <c r="A30" s="510"/>
      <c r="B30" s="405"/>
      <c r="C30" s="405"/>
      <c r="D30" s="360"/>
      <c r="E30" s="434"/>
      <c r="F30" s="432"/>
      <c r="G30" s="432"/>
      <c r="H30" s="432"/>
      <c r="I30" s="432"/>
      <c r="J30" s="432"/>
      <c r="K30" s="432"/>
      <c r="L30" s="432"/>
      <c r="M30" s="432"/>
      <c r="N30" s="432"/>
      <c r="O30" s="432"/>
      <c r="P30" s="432"/>
      <c r="Q30" s="432"/>
      <c r="R30" s="432"/>
      <c r="S30" s="432"/>
      <c r="T30" s="432"/>
      <c r="U30" s="432"/>
      <c r="V30" s="432"/>
      <c r="W30" s="432"/>
      <c r="X30" s="432"/>
      <c r="Y30" s="467"/>
      <c r="Z30" s="486" t="s">
        <v>2186</v>
      </c>
      <c r="AA30" s="342"/>
      <c r="AB30" s="342"/>
      <c r="AC30" s="117"/>
      <c r="AD30" s="446" t="s">
        <v>3605</v>
      </c>
      <c r="AE30" s="446"/>
      <c r="AF30" s="63"/>
      <c r="AG30" s="76" t="s">
        <v>3606</v>
      </c>
      <c r="AH30" s="63"/>
      <c r="AI30" s="82" t="s">
        <v>9274</v>
      </c>
    </row>
    <row r="31" spans="1:35" ht="18" customHeight="1">
      <c r="A31" s="510"/>
      <c r="B31" s="405"/>
      <c r="C31" s="405"/>
      <c r="D31" s="360"/>
      <c r="E31" s="434"/>
      <c r="F31" s="432"/>
      <c r="G31" s="432"/>
      <c r="H31" s="432"/>
      <c r="I31" s="432"/>
      <c r="J31" s="432"/>
      <c r="K31" s="432"/>
      <c r="L31" s="432"/>
      <c r="M31" s="432"/>
      <c r="N31" s="432"/>
      <c r="O31" s="432"/>
      <c r="P31" s="432"/>
      <c r="Q31" s="432"/>
      <c r="R31" s="432"/>
      <c r="S31" s="432"/>
      <c r="T31" s="432"/>
      <c r="U31" s="432"/>
      <c r="V31" s="432"/>
      <c r="W31" s="432"/>
      <c r="X31" s="432"/>
      <c r="Y31" s="467"/>
      <c r="Z31" s="361" t="s">
        <v>9311</v>
      </c>
      <c r="AA31" s="315"/>
      <c r="AB31" s="315"/>
      <c r="AC31" s="315"/>
      <c r="AD31" s="315"/>
      <c r="AE31" s="315"/>
      <c r="AF31" s="315"/>
      <c r="AG31" s="315"/>
      <c r="AH31" s="315"/>
      <c r="AI31" s="483"/>
    </row>
    <row r="32" spans="1:35" ht="18" customHeight="1">
      <c r="A32" s="510" t="s">
        <v>9156</v>
      </c>
      <c r="B32" s="405"/>
      <c r="C32" s="405"/>
      <c r="D32" s="360"/>
      <c r="E32" s="434"/>
      <c r="F32" s="432"/>
      <c r="G32" s="432"/>
      <c r="H32" s="432"/>
      <c r="I32" s="432"/>
      <c r="J32" s="432"/>
      <c r="K32" s="432"/>
      <c r="L32" s="432"/>
      <c r="M32" s="432"/>
      <c r="N32" s="432"/>
      <c r="O32" s="432"/>
      <c r="P32" s="432"/>
      <c r="Q32" s="432"/>
      <c r="R32" s="432"/>
      <c r="S32" s="432"/>
      <c r="T32" s="432"/>
      <c r="U32" s="432"/>
      <c r="V32" s="432"/>
      <c r="W32" s="432"/>
      <c r="X32" s="432"/>
      <c r="Y32" s="467"/>
      <c r="Z32" s="120" t="b">
        <v>0</v>
      </c>
      <c r="AA32" s="321" t="s">
        <v>9264</v>
      </c>
      <c r="AB32" s="321"/>
      <c r="AC32" s="321"/>
      <c r="AE32" s="120" t="b">
        <v>0</v>
      </c>
      <c r="AF32" s="321" t="s">
        <v>9269</v>
      </c>
      <c r="AG32" s="321"/>
      <c r="AH32" s="321"/>
      <c r="AI32" s="583"/>
    </row>
    <row r="33" spans="1:35" ht="18" customHeight="1">
      <c r="A33" s="580"/>
      <c r="B33" s="581"/>
      <c r="C33" s="581"/>
      <c r="D33" s="582"/>
      <c r="E33" s="434"/>
      <c r="F33" s="432"/>
      <c r="G33" s="432"/>
      <c r="H33" s="432"/>
      <c r="I33" s="432"/>
      <c r="J33" s="432"/>
      <c r="K33" s="432"/>
      <c r="L33" s="432"/>
      <c r="M33" s="432"/>
      <c r="N33" s="432"/>
      <c r="O33" s="432"/>
      <c r="P33" s="432"/>
      <c r="Q33" s="432"/>
      <c r="R33" s="432"/>
      <c r="S33" s="432"/>
      <c r="T33" s="432"/>
      <c r="U33" s="432"/>
      <c r="V33" s="432"/>
      <c r="W33" s="432"/>
      <c r="X33" s="432"/>
      <c r="Y33" s="467"/>
      <c r="Z33" s="120" t="b">
        <v>0</v>
      </c>
      <c r="AA33" s="321" t="s">
        <v>9266</v>
      </c>
      <c r="AB33" s="321"/>
      <c r="AC33" s="321"/>
      <c r="AE33" s="120" t="b">
        <v>0</v>
      </c>
      <c r="AF33" s="321" t="s">
        <v>9268</v>
      </c>
      <c r="AG33" s="321"/>
      <c r="AH33" s="321"/>
      <c r="AI33" s="583"/>
    </row>
    <row r="34" spans="1:35" ht="18" customHeight="1">
      <c r="A34" s="510" t="s">
        <v>3771</v>
      </c>
      <c r="B34" s="405"/>
      <c r="C34" s="405"/>
      <c r="D34" s="360"/>
      <c r="E34" s="434"/>
      <c r="F34" s="432"/>
      <c r="G34" s="432"/>
      <c r="H34" s="432"/>
      <c r="I34" s="432"/>
      <c r="J34" s="432"/>
      <c r="K34" s="432"/>
      <c r="L34" s="432"/>
      <c r="M34" s="432"/>
      <c r="N34" s="432"/>
      <c r="O34" s="432"/>
      <c r="P34" s="432"/>
      <c r="Q34" s="432"/>
      <c r="R34" s="432"/>
      <c r="S34" s="432"/>
      <c r="T34" s="432"/>
      <c r="U34" s="432"/>
      <c r="V34" s="432"/>
      <c r="W34" s="432"/>
      <c r="X34" s="432"/>
      <c r="Y34" s="467"/>
      <c r="Z34" s="120" t="b">
        <v>0</v>
      </c>
      <c r="AA34" s="321" t="s">
        <v>9265</v>
      </c>
      <c r="AB34" s="321"/>
      <c r="AC34" s="321"/>
      <c r="AE34" s="120" t="b">
        <v>0</v>
      </c>
      <c r="AF34" s="321" t="s">
        <v>9354</v>
      </c>
      <c r="AG34" s="321"/>
      <c r="AH34" s="321"/>
      <c r="AI34" s="583"/>
    </row>
    <row r="35" spans="1:35" ht="18" customHeight="1" thickBot="1">
      <c r="A35" s="513">
        <f>LEN(E27)</f>
        <v>0</v>
      </c>
      <c r="B35" s="514"/>
      <c r="C35" s="514"/>
      <c r="D35" s="515"/>
      <c r="E35" s="435"/>
      <c r="F35" s="436"/>
      <c r="G35" s="436"/>
      <c r="H35" s="436"/>
      <c r="I35" s="436"/>
      <c r="J35" s="436"/>
      <c r="K35" s="436"/>
      <c r="L35" s="436"/>
      <c r="M35" s="436"/>
      <c r="N35" s="436"/>
      <c r="O35" s="436"/>
      <c r="P35" s="436"/>
      <c r="Q35" s="436"/>
      <c r="R35" s="436"/>
      <c r="S35" s="436"/>
      <c r="T35" s="436"/>
      <c r="U35" s="436"/>
      <c r="V35" s="436"/>
      <c r="W35" s="436"/>
      <c r="X35" s="436"/>
      <c r="Y35" s="576"/>
      <c r="Z35" s="120" t="b">
        <v>0</v>
      </c>
      <c r="AA35" s="321" t="s">
        <v>9267</v>
      </c>
      <c r="AB35" s="321"/>
      <c r="AC35" s="321"/>
      <c r="AD35" s="321"/>
      <c r="AE35" s="321"/>
      <c r="AF35" s="321"/>
      <c r="AG35" s="321"/>
      <c r="AH35" s="321"/>
      <c r="AI35" s="583"/>
    </row>
    <row r="36" spans="1:35" ht="18" customHeight="1">
      <c r="A36" s="510" t="s">
        <v>6203</v>
      </c>
      <c r="B36" s="405"/>
      <c r="C36" s="405"/>
      <c r="D36" s="360"/>
      <c r="E36" s="431"/>
      <c r="F36" s="432"/>
      <c r="G36" s="432"/>
      <c r="H36" s="432"/>
      <c r="I36" s="432"/>
      <c r="J36" s="432"/>
      <c r="K36" s="432"/>
      <c r="L36" s="432"/>
      <c r="M36" s="432"/>
      <c r="N36" s="432"/>
      <c r="O36" s="432"/>
      <c r="P36" s="432"/>
      <c r="Q36" s="432"/>
      <c r="R36" s="432"/>
      <c r="S36" s="432"/>
      <c r="T36" s="432"/>
      <c r="U36" s="432"/>
      <c r="V36" s="432"/>
      <c r="W36" s="432"/>
      <c r="X36" s="432"/>
      <c r="Y36" s="467"/>
      <c r="Z36" s="120" t="b">
        <v>0</v>
      </c>
      <c r="AA36" s="321" t="s">
        <v>9353</v>
      </c>
      <c r="AB36" s="321"/>
      <c r="AC36" s="321"/>
      <c r="AD36" s="321"/>
      <c r="AE36" s="321"/>
      <c r="AF36" s="321"/>
      <c r="AG36" s="321"/>
      <c r="AH36" s="321"/>
      <c r="AI36" s="583"/>
    </row>
    <row r="37" spans="1:35" ht="18" customHeight="1">
      <c r="A37" s="510"/>
      <c r="B37" s="405"/>
      <c r="C37" s="405"/>
      <c r="D37" s="360"/>
      <c r="E37" s="434"/>
      <c r="F37" s="432"/>
      <c r="G37" s="432"/>
      <c r="H37" s="432"/>
      <c r="I37" s="432"/>
      <c r="J37" s="432"/>
      <c r="K37" s="432"/>
      <c r="L37" s="432"/>
      <c r="M37" s="432"/>
      <c r="N37" s="432"/>
      <c r="O37" s="432"/>
      <c r="P37" s="432"/>
      <c r="Q37" s="432"/>
      <c r="R37" s="432"/>
      <c r="S37" s="432"/>
      <c r="T37" s="432"/>
      <c r="U37" s="432"/>
      <c r="V37" s="432"/>
      <c r="W37" s="432"/>
      <c r="X37" s="432"/>
      <c r="Y37" s="467"/>
      <c r="Z37" s="120" t="b">
        <v>0</v>
      </c>
      <c r="AA37" s="321" t="s">
        <v>9355</v>
      </c>
      <c r="AB37" s="321"/>
      <c r="AC37" s="321"/>
      <c r="AD37" s="321"/>
      <c r="AE37" s="321"/>
      <c r="AF37" s="321"/>
      <c r="AG37" s="321"/>
      <c r="AH37" s="321"/>
      <c r="AI37" s="583"/>
    </row>
    <row r="38" spans="1:35" ht="18" customHeight="1">
      <c r="A38" s="510"/>
      <c r="B38" s="405"/>
      <c r="C38" s="405"/>
      <c r="D38" s="360"/>
      <c r="E38" s="434"/>
      <c r="F38" s="432"/>
      <c r="G38" s="432"/>
      <c r="H38" s="432"/>
      <c r="I38" s="432"/>
      <c r="J38" s="432"/>
      <c r="K38" s="432"/>
      <c r="L38" s="432"/>
      <c r="M38" s="432"/>
      <c r="N38" s="432"/>
      <c r="O38" s="432"/>
      <c r="P38" s="432"/>
      <c r="Q38" s="432"/>
      <c r="R38" s="432"/>
      <c r="S38" s="432"/>
      <c r="T38" s="432"/>
      <c r="U38" s="432"/>
      <c r="V38" s="432"/>
      <c r="W38" s="432"/>
      <c r="X38" s="432"/>
      <c r="Y38" s="467"/>
      <c r="AI38" s="66"/>
    </row>
    <row r="39" spans="1:35" ht="18" customHeight="1" thickBot="1">
      <c r="A39" s="510"/>
      <c r="B39" s="405"/>
      <c r="C39" s="405"/>
      <c r="D39" s="360"/>
      <c r="E39" s="434"/>
      <c r="F39" s="432"/>
      <c r="G39" s="432"/>
      <c r="H39" s="432"/>
      <c r="I39" s="432"/>
      <c r="J39" s="432"/>
      <c r="K39" s="432"/>
      <c r="L39" s="432"/>
      <c r="M39" s="432"/>
      <c r="N39" s="432"/>
      <c r="O39" s="432"/>
      <c r="P39" s="432"/>
      <c r="Q39" s="432"/>
      <c r="R39" s="432"/>
      <c r="S39" s="432"/>
      <c r="T39" s="432"/>
      <c r="U39" s="432"/>
      <c r="V39" s="432"/>
      <c r="W39" s="432"/>
      <c r="X39" s="432"/>
      <c r="Y39" s="467"/>
      <c r="Z39" s="117" t="b">
        <v>0</v>
      </c>
      <c r="AA39" s="35" t="s">
        <v>9356</v>
      </c>
      <c r="AB39" s="35"/>
      <c r="AC39" s="35"/>
      <c r="AD39" s="35"/>
      <c r="AE39" s="35"/>
      <c r="AF39" s="35"/>
      <c r="AG39" s="35"/>
      <c r="AH39" s="35"/>
      <c r="AI39" s="68"/>
    </row>
    <row r="40" spans="1:35" ht="18" customHeight="1">
      <c r="A40" s="84"/>
      <c r="B40" s="60"/>
      <c r="C40" s="60"/>
      <c r="D40" s="58"/>
      <c r="E40" s="434"/>
      <c r="F40" s="432"/>
      <c r="G40" s="432"/>
      <c r="H40" s="432"/>
      <c r="I40" s="432"/>
      <c r="J40" s="432"/>
      <c r="K40" s="432"/>
      <c r="L40" s="432"/>
      <c r="M40" s="432"/>
      <c r="N40" s="432"/>
      <c r="O40" s="432"/>
      <c r="P40" s="432"/>
      <c r="Q40" s="432"/>
      <c r="R40" s="432"/>
      <c r="S40" s="432"/>
      <c r="T40" s="432"/>
      <c r="U40" s="432"/>
      <c r="V40" s="432"/>
      <c r="W40" s="432"/>
      <c r="X40" s="432"/>
      <c r="Y40" s="467"/>
      <c r="Z40" s="584" t="s">
        <v>9247</v>
      </c>
      <c r="AA40" s="584"/>
      <c r="AB40" s="585"/>
      <c r="AC40" s="590"/>
      <c r="AD40" s="590"/>
      <c r="AE40" s="90" t="s">
        <v>6188</v>
      </c>
      <c r="AF40" s="90"/>
      <c r="AG40" s="89"/>
      <c r="AH40" s="90" t="s">
        <v>9307</v>
      </c>
      <c r="AI40" s="91"/>
    </row>
    <row r="41" spans="1:35" ht="18" customHeight="1" thickBot="1">
      <c r="A41" s="510" t="s">
        <v>9156</v>
      </c>
      <c r="B41" s="405"/>
      <c r="C41" s="405"/>
      <c r="D41" s="360"/>
      <c r="E41" s="434"/>
      <c r="F41" s="432"/>
      <c r="G41" s="432"/>
      <c r="H41" s="432"/>
      <c r="I41" s="432"/>
      <c r="J41" s="432"/>
      <c r="K41" s="432"/>
      <c r="L41" s="432"/>
      <c r="M41" s="432"/>
      <c r="N41" s="432"/>
      <c r="O41" s="432"/>
      <c r="P41" s="432"/>
      <c r="Q41" s="432"/>
      <c r="R41" s="432"/>
      <c r="S41" s="432"/>
      <c r="T41" s="432"/>
      <c r="U41" s="432"/>
      <c r="V41" s="432"/>
      <c r="W41" s="432"/>
      <c r="X41" s="432"/>
      <c r="Y41" s="467"/>
      <c r="Z41" s="515" t="s">
        <v>9228</v>
      </c>
      <c r="AA41" s="421"/>
      <c r="AB41" s="421"/>
      <c r="AC41" s="504"/>
      <c r="AD41" s="457"/>
      <c r="AE41" s="35" t="s">
        <v>6188</v>
      </c>
      <c r="AF41" s="35"/>
      <c r="AG41" s="63"/>
      <c r="AH41" s="35" t="s">
        <v>9307</v>
      </c>
      <c r="AI41" s="64"/>
    </row>
    <row r="42" spans="1:35" ht="18" customHeight="1">
      <c r="A42" s="580"/>
      <c r="B42" s="581"/>
      <c r="C42" s="581"/>
      <c r="D42" s="582"/>
      <c r="E42" s="434"/>
      <c r="F42" s="432"/>
      <c r="G42" s="432"/>
      <c r="H42" s="432"/>
      <c r="I42" s="432"/>
      <c r="J42" s="432"/>
      <c r="K42" s="432"/>
      <c r="L42" s="432"/>
      <c r="M42" s="432"/>
      <c r="N42" s="432"/>
      <c r="O42" s="432"/>
      <c r="P42" s="432"/>
      <c r="Q42" s="432"/>
      <c r="R42" s="432"/>
      <c r="S42" s="432"/>
      <c r="T42" s="432"/>
      <c r="U42" s="432"/>
      <c r="V42" s="432"/>
      <c r="W42" s="432"/>
      <c r="X42" s="432"/>
      <c r="Y42" s="467"/>
      <c r="Z42" s="361" t="s">
        <v>6196</v>
      </c>
      <c r="AA42" s="315"/>
      <c r="AB42" s="315"/>
      <c r="AC42" s="123">
        <v>0</v>
      </c>
      <c r="AD42" s="13" t="s">
        <v>6189</v>
      </c>
      <c r="AE42" s="13"/>
      <c r="AF42" s="13"/>
      <c r="AG42" s="13"/>
      <c r="AH42" s="13"/>
      <c r="AI42" s="67"/>
    </row>
    <row r="43" spans="1:35" ht="18" customHeight="1">
      <c r="A43" s="510" t="s">
        <v>3771</v>
      </c>
      <c r="B43" s="405"/>
      <c r="C43" s="405"/>
      <c r="D43" s="360"/>
      <c r="E43" s="434"/>
      <c r="F43" s="432"/>
      <c r="G43" s="432"/>
      <c r="H43" s="432"/>
      <c r="I43" s="432"/>
      <c r="J43" s="432"/>
      <c r="K43" s="432"/>
      <c r="L43" s="432"/>
      <c r="M43" s="432"/>
      <c r="N43" s="432"/>
      <c r="O43" s="432"/>
      <c r="P43" s="432"/>
      <c r="Q43" s="432"/>
      <c r="R43" s="432"/>
      <c r="S43" s="432"/>
      <c r="T43" s="432"/>
      <c r="U43" s="432"/>
      <c r="V43" s="432"/>
      <c r="W43" s="432"/>
      <c r="X43" s="432"/>
      <c r="Y43" s="467"/>
      <c r="Z43" s="493"/>
      <c r="AA43" s="310"/>
      <c r="AB43" s="310"/>
      <c r="AC43" s="110"/>
      <c r="AD43" s="13" t="s">
        <v>6190</v>
      </c>
      <c r="AE43" s="13"/>
      <c r="AF43" s="13"/>
      <c r="AG43" s="13"/>
      <c r="AH43" s="13"/>
      <c r="AI43" s="67"/>
    </row>
    <row r="44" spans="1:35" ht="18" customHeight="1" thickBot="1">
      <c r="A44" s="513">
        <f>LEN(E36)</f>
        <v>0</v>
      </c>
      <c r="B44" s="514"/>
      <c r="C44" s="514"/>
      <c r="D44" s="515"/>
      <c r="E44" s="435"/>
      <c r="F44" s="436"/>
      <c r="G44" s="436"/>
      <c r="H44" s="436"/>
      <c r="I44" s="436"/>
      <c r="J44" s="436"/>
      <c r="K44" s="436"/>
      <c r="L44" s="436"/>
      <c r="M44" s="436"/>
      <c r="N44" s="436"/>
      <c r="O44" s="436"/>
      <c r="P44" s="436"/>
      <c r="Q44" s="436"/>
      <c r="R44" s="436"/>
      <c r="S44" s="436"/>
      <c r="T44" s="436"/>
      <c r="U44" s="436"/>
      <c r="V44" s="436"/>
      <c r="W44" s="436"/>
      <c r="X44" s="436"/>
      <c r="Y44" s="576"/>
      <c r="Z44" s="486"/>
      <c r="AA44" s="342"/>
      <c r="AB44" s="342"/>
      <c r="AC44" s="108"/>
      <c r="AD44" s="429"/>
      <c r="AE44" s="430"/>
      <c r="AF44" s="430"/>
      <c r="AG44" s="430"/>
      <c r="AH44" s="430"/>
      <c r="AI44" s="517"/>
    </row>
    <row r="45" spans="1:35" ht="18" customHeight="1">
      <c r="A45" s="449" t="s">
        <v>9132</v>
      </c>
      <c r="B45" s="315"/>
      <c r="C45" s="586"/>
      <c r="D45" s="586"/>
      <c r="E45" s="586"/>
      <c r="F45" s="586"/>
      <c r="G45" s="586" t="s">
        <v>9078</v>
      </c>
      <c r="H45" s="586" t="s">
        <v>9079</v>
      </c>
      <c r="I45" s="586" t="s">
        <v>9080</v>
      </c>
      <c r="J45" s="586" t="s">
        <v>9081</v>
      </c>
      <c r="K45" s="586" t="s">
        <v>9082</v>
      </c>
      <c r="L45" s="586" t="s">
        <v>9083</v>
      </c>
      <c r="M45" s="586" t="s">
        <v>9084</v>
      </c>
      <c r="N45" s="586"/>
      <c r="O45" s="586" t="s">
        <v>9085</v>
      </c>
      <c r="P45" s="586"/>
      <c r="Q45" s="586" t="s">
        <v>9087</v>
      </c>
      <c r="R45" s="586"/>
      <c r="S45" s="586" t="s">
        <v>3632</v>
      </c>
      <c r="T45" s="586" t="s">
        <v>9086</v>
      </c>
      <c r="U45" s="586"/>
      <c r="V45" s="586" t="s">
        <v>3701</v>
      </c>
      <c r="W45" s="586" t="s">
        <v>9089</v>
      </c>
      <c r="X45" s="586" t="s">
        <v>9090</v>
      </c>
      <c r="Y45" s="586" t="s">
        <v>9091</v>
      </c>
      <c r="Z45" s="586" t="s">
        <v>9092</v>
      </c>
      <c r="AA45" s="586" t="s">
        <v>9093</v>
      </c>
      <c r="AB45" s="588" t="s">
        <v>9094</v>
      </c>
      <c r="AC45" s="598" t="s">
        <v>9095</v>
      </c>
      <c r="AD45" s="599"/>
      <c r="AE45" s="598" t="s">
        <v>9096</v>
      </c>
      <c r="AF45" s="599"/>
      <c r="AG45" s="593" t="s">
        <v>9447</v>
      </c>
      <c r="AH45" s="594"/>
      <c r="AI45" s="595"/>
    </row>
    <row r="46" spans="1:35" ht="18" customHeight="1">
      <c r="A46" s="423"/>
      <c r="B46" s="310"/>
      <c r="C46" s="587"/>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9"/>
      <c r="AC46" s="600"/>
      <c r="AD46" s="601"/>
      <c r="AE46" s="600"/>
      <c r="AF46" s="601"/>
      <c r="AG46" s="596"/>
      <c r="AH46" s="496"/>
      <c r="AI46" s="597"/>
    </row>
    <row r="47" spans="1:35" ht="18" customHeight="1">
      <c r="A47" s="423"/>
      <c r="B47" s="310"/>
      <c r="C47" s="587"/>
      <c r="D47" s="587"/>
      <c r="E47" s="587"/>
      <c r="F47" s="587"/>
      <c r="G47" s="587"/>
      <c r="H47" s="587"/>
      <c r="I47" s="587"/>
      <c r="J47" s="587"/>
      <c r="K47" s="587"/>
      <c r="L47" s="587"/>
      <c r="M47" s="587"/>
      <c r="N47" s="587"/>
      <c r="O47" s="587"/>
      <c r="P47" s="587"/>
      <c r="Q47" s="587"/>
      <c r="R47" s="587"/>
      <c r="S47" s="587"/>
      <c r="T47" s="587"/>
      <c r="U47" s="587"/>
      <c r="V47" s="587"/>
      <c r="W47" s="587"/>
      <c r="X47" s="587"/>
      <c r="Y47" s="587"/>
      <c r="Z47" s="587"/>
      <c r="AA47" s="587"/>
      <c r="AB47" s="589"/>
      <c r="AC47" s="600"/>
      <c r="AD47" s="601"/>
      <c r="AE47" s="600"/>
      <c r="AF47" s="601"/>
      <c r="AG47" s="596"/>
      <c r="AH47" s="496"/>
      <c r="AI47" s="597"/>
    </row>
    <row r="48" spans="1:35" ht="18" customHeight="1">
      <c r="A48" s="423"/>
      <c r="B48" s="310"/>
      <c r="C48" s="383" t="s">
        <v>3604</v>
      </c>
      <c r="D48" s="383"/>
      <c r="E48" s="383"/>
      <c r="F48" s="383"/>
      <c r="G48" s="104"/>
      <c r="H48" s="104"/>
      <c r="I48" s="104"/>
      <c r="J48" s="104"/>
      <c r="K48" s="104"/>
      <c r="L48" s="104"/>
      <c r="M48" s="554"/>
      <c r="N48" s="554"/>
      <c r="O48" s="554"/>
      <c r="P48" s="554"/>
      <c r="Q48" s="554"/>
      <c r="R48" s="554"/>
      <c r="S48" s="104"/>
      <c r="T48" s="554"/>
      <c r="U48" s="554"/>
      <c r="V48" s="104"/>
      <c r="W48" s="104"/>
      <c r="X48" s="104"/>
      <c r="Y48" s="104"/>
      <c r="Z48" s="104"/>
      <c r="AA48" s="104"/>
      <c r="AB48" s="105"/>
      <c r="AC48" s="383">
        <f>SUM(G48:W48)</f>
        <v>0</v>
      </c>
      <c r="AD48" s="604"/>
      <c r="AE48" s="383">
        <f>SUM(X48:AB48)</f>
        <v>0</v>
      </c>
      <c r="AF48" s="604"/>
      <c r="AG48" s="603"/>
      <c r="AH48" s="336"/>
      <c r="AI48" s="337"/>
    </row>
    <row r="49" spans="1:35" ht="18" customHeight="1" thickBot="1">
      <c r="A49" s="451"/>
      <c r="B49" s="342"/>
      <c r="C49" s="382" t="s">
        <v>9229</v>
      </c>
      <c r="D49" s="382"/>
      <c r="E49" s="382"/>
      <c r="F49" s="382"/>
      <c r="G49" s="106"/>
      <c r="H49" s="106"/>
      <c r="I49" s="106"/>
      <c r="J49" s="106"/>
      <c r="K49" s="106"/>
      <c r="L49" s="106"/>
      <c r="M49" s="605"/>
      <c r="N49" s="605"/>
      <c r="O49" s="605"/>
      <c r="P49" s="605"/>
      <c r="Q49" s="605"/>
      <c r="R49" s="605"/>
      <c r="S49" s="106"/>
      <c r="T49" s="605"/>
      <c r="U49" s="605"/>
      <c r="V49" s="106"/>
      <c r="W49" s="106"/>
      <c r="X49" s="106"/>
      <c r="Y49" s="106"/>
      <c r="Z49" s="106"/>
      <c r="AA49" s="106"/>
      <c r="AB49" s="107"/>
      <c r="AC49" s="382">
        <f>SUM(G49:W49)</f>
        <v>0</v>
      </c>
      <c r="AD49" s="602"/>
      <c r="AE49" s="382">
        <f>SUM(X49:AB49)</f>
        <v>0</v>
      </c>
      <c r="AF49" s="602"/>
      <c r="AG49" s="591"/>
      <c r="AH49" s="345"/>
      <c r="AI49" s="592"/>
    </row>
  </sheetData>
  <sheetProtection algorithmName="SHA-512" hashValue="Eefxd5FR7DA9G1IweKhV6HFvU31LAG565fvloWzOLjswwIATM0gq/gZRf9RX0rk1WOpQwMUyY6qZclROtAf7Aw==" saltValue="jovWBHjtqZQ9LSUCj3CXyQ==" spinCount="100000" sheet="1" objects="1" selectLockedCells="1"/>
  <customSheetViews>
    <customSheetView guid="{BD673287-A10F-4068-ABD9-63827D97DB26}" showGridLines="0" topLeftCell="A4">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1"/>
      <headerFooter alignWithMargins="0">
        <oddFooter>&amp;C京都府脳卒中地域連携パス</oddFooter>
      </headerFooter>
    </customSheetView>
    <customSheetView guid="{FF958D2F-9903-489A-8E2E-7F86E054E683}" showGridLines="0">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2"/>
      <headerFooter alignWithMargins="0">
        <oddFooter>&amp;C京都府脳卒中地域連携パス</oddFooter>
      </headerFooter>
    </customSheetView>
    <customSheetView guid="{D639767C-AAF5-43B7-B827-8C53261E766A}" showGridLines="0">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3"/>
      <headerFooter alignWithMargins="0">
        <oddFooter>&amp;C京都府脳卒中地域連携パス</oddFooter>
      </headerFooter>
    </customSheetView>
    <customSheetView guid="{88F1D327-FFB5-4F25-B49B-DDD0F9774A98}" showGridLines="0">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4"/>
      <headerFooter alignWithMargins="0">
        <oddFooter>&amp;C京都府脳卒中地域連携パス</oddFooter>
      </headerFooter>
    </customSheetView>
    <customSheetView guid="{974C7168-E865-490F-B85C-3CD4E07AE638}" showGridLines="0">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5"/>
      <headerFooter alignWithMargins="0">
        <oddFooter>&amp;C京都府脳卒中地域連携パス</oddFooter>
      </headerFooter>
    </customSheetView>
    <customSheetView guid="{72EBFE53-015F-4AF5-85E5-6EE368152204}" showGridLines="0">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6"/>
      <headerFooter alignWithMargins="0">
        <oddFooter>&amp;C京都府医師会地域連携パス</oddFooter>
      </headerFooter>
    </customSheetView>
    <customSheetView guid="{BFAD5E82-91BD-4865-8828-7A5CD3B0AD02}" showGridLines="0">
      <selection activeCell="AE20" sqref="AE20:AI25"/>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7"/>
      <headerFooter alignWithMargins="0">
        <oddFooter>&amp;C京都府脳卒中地域連携パス</oddFooter>
      </headerFooter>
    </customSheetView>
    <customSheetView guid="{DA3E2843-7809-455C-A4BC-B15E27031169}" showGridLines="0" topLeftCell="A4">
      <selection activeCell="E2" sqref="E2:L2"/>
      <pageMargins left="0.39370078740157483" right="0.39370078740157483" top="0.31496062992125984" bottom="0.39370078740157483" header="0.19685039370078741" footer="0.23622047244094491"/>
      <printOptions horizontalCentered="1"/>
      <pageSetup paperSize="9" scale="98" orientation="portrait" horizontalDpi="4294967293" verticalDpi="300" r:id="rId8"/>
      <headerFooter alignWithMargins="0">
        <oddFooter>&amp;C京都府脳卒中地域連携パス</oddFooter>
      </headerFooter>
    </customSheetView>
  </customSheetViews>
  <mergeCells count="164">
    <mergeCell ref="AD30:AE30"/>
    <mergeCell ref="AA32:AC32"/>
    <mergeCell ref="E36:Y44"/>
    <mergeCell ref="H45:H47"/>
    <mergeCell ref="I45:I47"/>
    <mergeCell ref="AG49:AI49"/>
    <mergeCell ref="AD44:AI44"/>
    <mergeCell ref="AG45:AI47"/>
    <mergeCell ref="AC45:AD47"/>
    <mergeCell ref="AE49:AF49"/>
    <mergeCell ref="AG48:AI48"/>
    <mergeCell ref="AE45:AF47"/>
    <mergeCell ref="AE48:AF48"/>
    <mergeCell ref="M49:N49"/>
    <mergeCell ref="O49:P49"/>
    <mergeCell ref="T49:U49"/>
    <mergeCell ref="AC49:AD49"/>
    <mergeCell ref="Q49:R49"/>
    <mergeCell ref="M48:N48"/>
    <mergeCell ref="O48:P48"/>
    <mergeCell ref="AC48:AD48"/>
    <mergeCell ref="T48:U48"/>
    <mergeCell ref="AA33:AC33"/>
    <mergeCell ref="Z45:Z47"/>
    <mergeCell ref="AA36:AI36"/>
    <mergeCell ref="AF34:AI34"/>
    <mergeCell ref="A36:D39"/>
    <mergeCell ref="J45:J47"/>
    <mergeCell ref="G45:G47"/>
    <mergeCell ref="M45:N47"/>
    <mergeCell ref="K45:K47"/>
    <mergeCell ref="L45:L47"/>
    <mergeCell ref="V45:V47"/>
    <mergeCell ref="S45:S47"/>
    <mergeCell ref="X45:X47"/>
    <mergeCell ref="Y45:Y47"/>
    <mergeCell ref="AC41:AD41"/>
    <mergeCell ref="C49:F49"/>
    <mergeCell ref="AA37:AI37"/>
    <mergeCell ref="Z40:AB40"/>
    <mergeCell ref="A41:D41"/>
    <mergeCell ref="Z41:AB41"/>
    <mergeCell ref="A42:D42"/>
    <mergeCell ref="O45:P47"/>
    <mergeCell ref="C48:F48"/>
    <mergeCell ref="A45:B49"/>
    <mergeCell ref="C45:F47"/>
    <mergeCell ref="W45:W47"/>
    <mergeCell ref="T45:U47"/>
    <mergeCell ref="Z42:AB44"/>
    <mergeCell ref="A43:D43"/>
    <mergeCell ref="A44:D44"/>
    <mergeCell ref="Q45:R47"/>
    <mergeCell ref="Q48:R48"/>
    <mergeCell ref="AA45:AA47"/>
    <mergeCell ref="AB45:AB47"/>
    <mergeCell ref="AC40:AD40"/>
    <mergeCell ref="A32:D32"/>
    <mergeCell ref="A24:D24"/>
    <mergeCell ref="AB14:AE14"/>
    <mergeCell ref="AE20:AI20"/>
    <mergeCell ref="A27:D31"/>
    <mergeCell ref="Z23:AD23"/>
    <mergeCell ref="Z24:AD24"/>
    <mergeCell ref="AE24:AI24"/>
    <mergeCell ref="A25:D25"/>
    <mergeCell ref="Z25:AD25"/>
    <mergeCell ref="AE25:AI25"/>
    <mergeCell ref="E27:Y35"/>
    <mergeCell ref="Z27:AD27"/>
    <mergeCell ref="Z28:AD28"/>
    <mergeCell ref="Z29:AD29"/>
    <mergeCell ref="AA34:AC34"/>
    <mergeCell ref="Z31:AI31"/>
    <mergeCell ref="AF32:AI32"/>
    <mergeCell ref="AF33:AI33"/>
    <mergeCell ref="Z30:AB30"/>
    <mergeCell ref="A35:D35"/>
    <mergeCell ref="AA35:AI35"/>
    <mergeCell ref="A33:D33"/>
    <mergeCell ref="A34:D34"/>
    <mergeCell ref="AE23:AI23"/>
    <mergeCell ref="A23:D23"/>
    <mergeCell ref="AE22:AI22"/>
    <mergeCell ref="E15:AI17"/>
    <mergeCell ref="Z22:AD22"/>
    <mergeCell ref="A18:D22"/>
    <mergeCell ref="E18:Y26"/>
    <mergeCell ref="A26:D26"/>
    <mergeCell ref="Z21:AD21"/>
    <mergeCell ref="Z26:AD26"/>
    <mergeCell ref="A15:D17"/>
    <mergeCell ref="AE21:AI21"/>
    <mergeCell ref="N12:O12"/>
    <mergeCell ref="K13:L13"/>
    <mergeCell ref="N13:O13"/>
    <mergeCell ref="Z19:AD19"/>
    <mergeCell ref="T14:V14"/>
    <mergeCell ref="Z20:AD20"/>
    <mergeCell ref="Z18:AD18"/>
    <mergeCell ref="X14:Z14"/>
    <mergeCell ref="K14:L14"/>
    <mergeCell ref="N14:O14"/>
    <mergeCell ref="I1:Z1"/>
    <mergeCell ref="H3:J4"/>
    <mergeCell ref="S3:T4"/>
    <mergeCell ref="U3:V4"/>
    <mergeCell ref="A2:D2"/>
    <mergeCell ref="M2:N2"/>
    <mergeCell ref="Z3:AE4"/>
    <mergeCell ref="K3:R4"/>
    <mergeCell ref="C3:G4"/>
    <mergeCell ref="A1:H1"/>
    <mergeCell ref="AA1:AI1"/>
    <mergeCell ref="O2:Y2"/>
    <mergeCell ref="E2:L2"/>
    <mergeCell ref="AB2:AI2"/>
    <mergeCell ref="AF3:AG4"/>
    <mergeCell ref="F12:I12"/>
    <mergeCell ref="K12:L12"/>
    <mergeCell ref="K11:L11"/>
    <mergeCell ref="N11:O11"/>
    <mergeCell ref="A6:D14"/>
    <mergeCell ref="T10:U10"/>
    <mergeCell ref="F14:I14"/>
    <mergeCell ref="F13:I13"/>
    <mergeCell ref="Q11:R11"/>
    <mergeCell ref="Q7:R7"/>
    <mergeCell ref="K6:L6"/>
    <mergeCell ref="F6:I6"/>
    <mergeCell ref="F8:I8"/>
    <mergeCell ref="N6:O6"/>
    <mergeCell ref="K9:L9"/>
    <mergeCell ref="N9:O9"/>
    <mergeCell ref="N7:O7"/>
    <mergeCell ref="F7:I7"/>
    <mergeCell ref="F9:I9"/>
    <mergeCell ref="Q6:R6"/>
    <mergeCell ref="K8:L8"/>
    <mergeCell ref="Q9:R9"/>
    <mergeCell ref="N8:O8"/>
    <mergeCell ref="K7:L7"/>
    <mergeCell ref="A5:D5"/>
    <mergeCell ref="Z2:AA2"/>
    <mergeCell ref="W3:Y4"/>
    <mergeCell ref="AH3:AI4"/>
    <mergeCell ref="F10:I10"/>
    <mergeCell ref="F11:I11"/>
    <mergeCell ref="T11:U11"/>
    <mergeCell ref="W10:X10"/>
    <mergeCell ref="Q8:R8"/>
    <mergeCell ref="A3:B4"/>
    <mergeCell ref="E5:K5"/>
    <mergeCell ref="V8:X8"/>
    <mergeCell ref="Z8:AA8"/>
    <mergeCell ref="V7:X7"/>
    <mergeCell ref="L5:P5"/>
    <mergeCell ref="Q5:AI5"/>
    <mergeCell ref="AC10:AD10"/>
    <mergeCell ref="Z7:AA7"/>
    <mergeCell ref="K10:L10"/>
    <mergeCell ref="N10:O10"/>
    <mergeCell ref="Z10:AA10"/>
    <mergeCell ref="AF10:AI10"/>
  </mergeCells>
  <phoneticPr fontId="3"/>
  <dataValidations count="5">
    <dataValidation imeMode="halfAlpha" allowBlank="1" showInputMessage="1" showErrorMessage="1" sqref="E5:K5 AI40:AI41 AG40:AG41 AC40:AD41 AE39 E2:L2 AG48:AI49"/>
    <dataValidation imeMode="hiragana" allowBlank="1" showInputMessage="1" showErrorMessage="1" sqref="Q5:AI5 E18:Y44 E15:AI17 AD44:AI44 A24:D24 A33:D33 A42:D42"/>
    <dataValidation type="list" imeMode="halfAlpha" allowBlank="1" showInputMessage="1" showErrorMessage="1" sqref="G48:AB49">
      <formula1>"1,2,3,4,5,6,7"</formula1>
    </dataValidation>
    <dataValidation type="list" imeMode="halfAlpha" allowBlank="1" showInputMessage="1" showErrorMessage="1" sqref="AE20:AI22">
      <formula1>"Ⅰ,Ⅱ,Ⅲ,Ⅳ,Ⅴ,Ⅵ"</formula1>
    </dataValidation>
    <dataValidation type="list" imeMode="halfAlpha" allowBlank="1" showInputMessage="1" showErrorMessage="1" sqref="AE23:AI25">
      <formula1>"0,1,2,3,4,5"</formula1>
    </dataValidation>
  </dataValidations>
  <printOptions horizontalCentered="1"/>
  <pageMargins left="0.39370078740157483" right="0.39370078740157483" top="0.31496062992125984" bottom="0.39370078740157483" header="0.19685039370078741" footer="0.23622047244094491"/>
  <pageSetup paperSize="9" scale="98" orientation="portrait" horizontalDpi="4294967293" verticalDpi="300" r:id="rId9"/>
  <headerFooter alignWithMargins="0">
    <oddFooter>&amp;C京都府脳卒中地域連携パス</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3153" r:id="rId12" name="Option Button 81">
              <controlPr defaultSize="0" autoFill="0" autoLine="0" autoPict="0">
                <anchor moveWithCells="1">
                  <from>
                    <xdr:col>9</xdr:col>
                    <xdr:colOff>0</xdr:colOff>
                    <xdr:row>9</xdr:row>
                    <xdr:rowOff>9525</xdr:rowOff>
                  </from>
                  <to>
                    <xdr:col>11</xdr:col>
                    <xdr:colOff>123825</xdr:colOff>
                    <xdr:row>10</xdr:row>
                    <xdr:rowOff>9525</xdr:rowOff>
                  </to>
                </anchor>
              </controlPr>
            </control>
          </mc:Choice>
        </mc:AlternateContent>
        <mc:AlternateContent xmlns:mc="http://schemas.openxmlformats.org/markup-compatibility/2006">
          <mc:Choice Requires="x14">
            <control shapeId="3154" r:id="rId13" name="Option Button 82">
              <controlPr defaultSize="0" autoFill="0" autoLine="0" autoPict="0">
                <anchor moveWithCells="1">
                  <from>
                    <xdr:col>12</xdr:col>
                    <xdr:colOff>0</xdr:colOff>
                    <xdr:row>9</xdr:row>
                    <xdr:rowOff>9525</xdr:rowOff>
                  </from>
                  <to>
                    <xdr:col>14</xdr:col>
                    <xdr:colOff>142875</xdr:colOff>
                    <xdr:row>10</xdr:row>
                    <xdr:rowOff>9525</xdr:rowOff>
                  </to>
                </anchor>
              </controlPr>
            </control>
          </mc:Choice>
        </mc:AlternateContent>
        <mc:AlternateContent xmlns:mc="http://schemas.openxmlformats.org/markup-compatibility/2006">
          <mc:Choice Requires="x14">
            <control shapeId="3156" r:id="rId14" name="Check Box 84">
              <controlPr defaultSize="0" autoFill="0" autoLine="0" autoPict="0">
                <anchor moveWithCells="1">
                  <from>
                    <xdr:col>18</xdr:col>
                    <xdr:colOff>9525</xdr:colOff>
                    <xdr:row>9</xdr:row>
                    <xdr:rowOff>9525</xdr:rowOff>
                  </from>
                  <to>
                    <xdr:col>20</xdr:col>
                    <xdr:colOff>171450</xdr:colOff>
                    <xdr:row>9</xdr:row>
                    <xdr:rowOff>219075</xdr:rowOff>
                  </to>
                </anchor>
              </controlPr>
            </control>
          </mc:Choice>
        </mc:AlternateContent>
        <mc:AlternateContent xmlns:mc="http://schemas.openxmlformats.org/markup-compatibility/2006">
          <mc:Choice Requires="x14">
            <control shapeId="3157" r:id="rId15" name="Check Box 85">
              <controlPr defaultSize="0" autoFill="0" autoLine="0" autoPict="0">
                <anchor moveWithCells="1">
                  <from>
                    <xdr:col>21</xdr:col>
                    <xdr:colOff>0</xdr:colOff>
                    <xdr:row>9</xdr:row>
                    <xdr:rowOff>9525</xdr:rowOff>
                  </from>
                  <to>
                    <xdr:col>23</xdr:col>
                    <xdr:colOff>180975</xdr:colOff>
                    <xdr:row>9</xdr:row>
                    <xdr:rowOff>219075</xdr:rowOff>
                  </to>
                </anchor>
              </controlPr>
            </control>
          </mc:Choice>
        </mc:AlternateContent>
        <mc:AlternateContent xmlns:mc="http://schemas.openxmlformats.org/markup-compatibility/2006">
          <mc:Choice Requires="x14">
            <control shapeId="3158" r:id="rId16" name="Check Box 86">
              <controlPr defaultSize="0" autoFill="0" autoLine="0" autoPict="0">
                <anchor moveWithCells="1">
                  <from>
                    <xdr:col>24</xdr:col>
                    <xdr:colOff>0</xdr:colOff>
                    <xdr:row>9</xdr:row>
                    <xdr:rowOff>19050</xdr:rowOff>
                  </from>
                  <to>
                    <xdr:col>26</xdr:col>
                    <xdr:colOff>133350</xdr:colOff>
                    <xdr:row>9</xdr:row>
                    <xdr:rowOff>219075</xdr:rowOff>
                  </to>
                </anchor>
              </controlPr>
            </control>
          </mc:Choice>
        </mc:AlternateContent>
        <mc:AlternateContent xmlns:mc="http://schemas.openxmlformats.org/markup-compatibility/2006">
          <mc:Choice Requires="x14">
            <control shapeId="3159" r:id="rId17" name="Check Box 87">
              <controlPr defaultSize="0" autoFill="0" autoLine="0" autoPict="0">
                <anchor moveWithCells="1">
                  <from>
                    <xdr:col>27</xdr:col>
                    <xdr:colOff>9525</xdr:colOff>
                    <xdr:row>9</xdr:row>
                    <xdr:rowOff>19050</xdr:rowOff>
                  </from>
                  <to>
                    <xdr:col>29</xdr:col>
                    <xdr:colOff>171450</xdr:colOff>
                    <xdr:row>9</xdr:row>
                    <xdr:rowOff>209550</xdr:rowOff>
                  </to>
                </anchor>
              </controlPr>
            </control>
          </mc:Choice>
        </mc:AlternateContent>
        <mc:AlternateContent xmlns:mc="http://schemas.openxmlformats.org/markup-compatibility/2006">
          <mc:Choice Requires="x14">
            <control shapeId="3160" r:id="rId18" name="Check Box 88">
              <controlPr defaultSize="0" autoFill="0" autoLine="0" autoPict="0">
                <anchor moveWithCells="1">
                  <from>
                    <xdr:col>29</xdr:col>
                    <xdr:colOff>190500</xdr:colOff>
                    <xdr:row>9</xdr:row>
                    <xdr:rowOff>0</xdr:rowOff>
                  </from>
                  <to>
                    <xdr:col>34</xdr:col>
                    <xdr:colOff>180975</xdr:colOff>
                    <xdr:row>10</xdr:row>
                    <xdr:rowOff>9525</xdr:rowOff>
                  </to>
                </anchor>
              </controlPr>
            </control>
          </mc:Choice>
        </mc:AlternateContent>
        <mc:AlternateContent xmlns:mc="http://schemas.openxmlformats.org/markup-compatibility/2006">
          <mc:Choice Requires="x14">
            <control shapeId="3161" r:id="rId19" name="排泄">
              <controlPr defaultSize="0" autoFill="0" autoPict="0">
                <anchor moveWithCells="1">
                  <from>
                    <xdr:col>3</xdr:col>
                    <xdr:colOff>190500</xdr:colOff>
                    <xdr:row>9</xdr:row>
                    <xdr:rowOff>0</xdr:rowOff>
                  </from>
                  <to>
                    <xdr:col>35</xdr:col>
                    <xdr:colOff>38100</xdr:colOff>
                    <xdr:row>10</xdr:row>
                    <xdr:rowOff>38100</xdr:rowOff>
                  </to>
                </anchor>
              </controlPr>
            </control>
          </mc:Choice>
        </mc:AlternateContent>
        <mc:AlternateContent xmlns:mc="http://schemas.openxmlformats.org/markup-compatibility/2006">
          <mc:Choice Requires="x14">
            <control shapeId="3162" r:id="rId20" name="Option Button 90">
              <controlPr defaultSize="0" autoFill="0" autoLine="0" autoPict="0">
                <anchor moveWithCells="1">
                  <from>
                    <xdr:col>9</xdr:col>
                    <xdr:colOff>0</xdr:colOff>
                    <xdr:row>10</xdr:row>
                    <xdr:rowOff>9525</xdr:rowOff>
                  </from>
                  <to>
                    <xdr:col>11</xdr:col>
                    <xdr:colOff>123825</xdr:colOff>
                    <xdr:row>11</xdr:row>
                    <xdr:rowOff>9525</xdr:rowOff>
                  </to>
                </anchor>
              </controlPr>
            </control>
          </mc:Choice>
        </mc:AlternateContent>
        <mc:AlternateContent xmlns:mc="http://schemas.openxmlformats.org/markup-compatibility/2006">
          <mc:Choice Requires="x14">
            <control shapeId="3163" r:id="rId21" name="Option Button 91">
              <controlPr defaultSize="0" autoFill="0" autoLine="0" autoPict="0">
                <anchor moveWithCells="1">
                  <from>
                    <xdr:col>12</xdr:col>
                    <xdr:colOff>0</xdr:colOff>
                    <xdr:row>10</xdr:row>
                    <xdr:rowOff>9525</xdr:rowOff>
                  </from>
                  <to>
                    <xdr:col>14</xdr:col>
                    <xdr:colOff>142875</xdr:colOff>
                    <xdr:row>11</xdr:row>
                    <xdr:rowOff>9525</xdr:rowOff>
                  </to>
                </anchor>
              </controlPr>
            </control>
          </mc:Choice>
        </mc:AlternateContent>
        <mc:AlternateContent xmlns:mc="http://schemas.openxmlformats.org/markup-compatibility/2006">
          <mc:Choice Requires="x14">
            <control shapeId="3165" r:id="rId22" name="Check Box 93">
              <controlPr defaultSize="0" autoFill="0" autoLine="0" autoPict="0">
                <anchor moveWithCells="1">
                  <from>
                    <xdr:col>18</xdr:col>
                    <xdr:colOff>9525</xdr:colOff>
                    <xdr:row>10</xdr:row>
                    <xdr:rowOff>19050</xdr:rowOff>
                  </from>
                  <to>
                    <xdr:col>21</xdr:col>
                    <xdr:colOff>19050</xdr:colOff>
                    <xdr:row>11</xdr:row>
                    <xdr:rowOff>9525</xdr:rowOff>
                  </to>
                </anchor>
              </controlPr>
            </control>
          </mc:Choice>
        </mc:AlternateContent>
        <mc:AlternateContent xmlns:mc="http://schemas.openxmlformats.org/markup-compatibility/2006">
          <mc:Choice Requires="x14">
            <control shapeId="3164" r:id="rId23" name="Option Button 92">
              <controlPr defaultSize="0" autoFill="0" autoLine="0" autoPict="0">
                <anchor moveWithCells="1">
                  <from>
                    <xdr:col>14</xdr:col>
                    <xdr:colOff>200025</xdr:colOff>
                    <xdr:row>10</xdr:row>
                    <xdr:rowOff>9525</xdr:rowOff>
                  </from>
                  <to>
                    <xdr:col>17</xdr:col>
                    <xdr:colOff>133350</xdr:colOff>
                    <xdr:row>11</xdr:row>
                    <xdr:rowOff>9525</xdr:rowOff>
                  </to>
                </anchor>
              </controlPr>
            </control>
          </mc:Choice>
        </mc:AlternateContent>
        <mc:AlternateContent xmlns:mc="http://schemas.openxmlformats.org/markup-compatibility/2006">
          <mc:Choice Requires="x14">
            <control shapeId="3166" r:id="rId24" name="Check Box 94">
              <controlPr defaultSize="0" autoFill="0" autoLine="0" autoPict="0">
                <anchor moveWithCells="1">
                  <from>
                    <xdr:col>21</xdr:col>
                    <xdr:colOff>0</xdr:colOff>
                    <xdr:row>10</xdr:row>
                    <xdr:rowOff>19050</xdr:rowOff>
                  </from>
                  <to>
                    <xdr:col>24</xdr:col>
                    <xdr:colOff>142875</xdr:colOff>
                    <xdr:row>11</xdr:row>
                    <xdr:rowOff>0</xdr:rowOff>
                  </to>
                </anchor>
              </controlPr>
            </control>
          </mc:Choice>
        </mc:AlternateContent>
        <mc:AlternateContent xmlns:mc="http://schemas.openxmlformats.org/markup-compatibility/2006">
          <mc:Choice Requires="x14">
            <control shapeId="3167" r:id="rId25" name="経口食事">
              <controlPr defaultSize="0" autoFill="0" autoPict="0">
                <anchor moveWithCells="1">
                  <from>
                    <xdr:col>3</xdr:col>
                    <xdr:colOff>171450</xdr:colOff>
                    <xdr:row>9</xdr:row>
                    <xdr:rowOff>219075</xdr:rowOff>
                  </from>
                  <to>
                    <xdr:col>24</xdr:col>
                    <xdr:colOff>133350</xdr:colOff>
                    <xdr:row>11</xdr:row>
                    <xdr:rowOff>28575</xdr:rowOff>
                  </to>
                </anchor>
              </controlPr>
            </control>
          </mc:Choice>
        </mc:AlternateContent>
        <mc:AlternateContent xmlns:mc="http://schemas.openxmlformats.org/markup-compatibility/2006">
          <mc:Choice Requires="x14">
            <control shapeId="3171" r:id="rId26" name="Option Button 99">
              <controlPr defaultSize="0" autoFill="0" autoLine="0" autoPict="0">
                <anchor moveWithCells="1">
                  <from>
                    <xdr:col>9</xdr:col>
                    <xdr:colOff>0</xdr:colOff>
                    <xdr:row>12</xdr:row>
                    <xdr:rowOff>9525</xdr:rowOff>
                  </from>
                  <to>
                    <xdr:col>11</xdr:col>
                    <xdr:colOff>123825</xdr:colOff>
                    <xdr:row>13</xdr:row>
                    <xdr:rowOff>9525</xdr:rowOff>
                  </to>
                </anchor>
              </controlPr>
            </control>
          </mc:Choice>
        </mc:AlternateContent>
        <mc:AlternateContent xmlns:mc="http://schemas.openxmlformats.org/markup-compatibility/2006">
          <mc:Choice Requires="x14">
            <control shapeId="3172" r:id="rId27" name="Option Button 100">
              <controlPr defaultSize="0" autoFill="0" autoLine="0" autoPict="0">
                <anchor moveWithCells="1">
                  <from>
                    <xdr:col>12</xdr:col>
                    <xdr:colOff>0</xdr:colOff>
                    <xdr:row>12</xdr:row>
                    <xdr:rowOff>9525</xdr:rowOff>
                  </from>
                  <to>
                    <xdr:col>14</xdr:col>
                    <xdr:colOff>142875</xdr:colOff>
                    <xdr:row>13</xdr:row>
                    <xdr:rowOff>9525</xdr:rowOff>
                  </to>
                </anchor>
              </controlPr>
            </control>
          </mc:Choice>
        </mc:AlternateContent>
        <mc:AlternateContent xmlns:mc="http://schemas.openxmlformats.org/markup-compatibility/2006">
          <mc:Choice Requires="x14">
            <control shapeId="3173" r:id="rId28" name="更衣">
              <controlPr defaultSize="0" autoFill="0" autoPict="0">
                <anchor moveWithCells="1">
                  <from>
                    <xdr:col>3</xdr:col>
                    <xdr:colOff>152400</xdr:colOff>
                    <xdr:row>11</xdr:row>
                    <xdr:rowOff>190500</xdr:rowOff>
                  </from>
                  <to>
                    <xdr:col>15</xdr:col>
                    <xdr:colOff>66675</xdr:colOff>
                    <xdr:row>13</xdr:row>
                    <xdr:rowOff>9525</xdr:rowOff>
                  </to>
                </anchor>
              </controlPr>
            </control>
          </mc:Choice>
        </mc:AlternateContent>
        <mc:AlternateContent xmlns:mc="http://schemas.openxmlformats.org/markup-compatibility/2006">
          <mc:Choice Requires="x14">
            <control shapeId="3174" r:id="rId29" name="Option Button 102">
              <controlPr defaultSize="0" autoFill="0" autoLine="0" autoPict="0">
                <anchor moveWithCells="1">
                  <from>
                    <xdr:col>9</xdr:col>
                    <xdr:colOff>0</xdr:colOff>
                    <xdr:row>13</xdr:row>
                    <xdr:rowOff>9525</xdr:rowOff>
                  </from>
                  <to>
                    <xdr:col>11</xdr:col>
                    <xdr:colOff>123825</xdr:colOff>
                    <xdr:row>14</xdr:row>
                    <xdr:rowOff>9525</xdr:rowOff>
                  </to>
                </anchor>
              </controlPr>
            </control>
          </mc:Choice>
        </mc:AlternateContent>
        <mc:AlternateContent xmlns:mc="http://schemas.openxmlformats.org/markup-compatibility/2006">
          <mc:Choice Requires="x14">
            <control shapeId="3175" r:id="rId30" name="Option Button 103">
              <controlPr defaultSize="0" autoFill="0" autoLine="0" autoPict="0">
                <anchor moveWithCells="1">
                  <from>
                    <xdr:col>12</xdr:col>
                    <xdr:colOff>0</xdr:colOff>
                    <xdr:row>13</xdr:row>
                    <xdr:rowOff>9525</xdr:rowOff>
                  </from>
                  <to>
                    <xdr:col>14</xdr:col>
                    <xdr:colOff>142875</xdr:colOff>
                    <xdr:row>14</xdr:row>
                    <xdr:rowOff>9525</xdr:rowOff>
                  </to>
                </anchor>
              </controlPr>
            </control>
          </mc:Choice>
        </mc:AlternateContent>
        <mc:AlternateContent xmlns:mc="http://schemas.openxmlformats.org/markup-compatibility/2006">
          <mc:Choice Requires="x14">
            <control shapeId="3176" r:id="rId31" name="Check Box 104">
              <controlPr defaultSize="0" autoFill="0" autoLine="0" autoPict="0">
                <anchor moveWithCells="1">
                  <from>
                    <xdr:col>18</xdr:col>
                    <xdr:colOff>9525</xdr:colOff>
                    <xdr:row>13</xdr:row>
                    <xdr:rowOff>0</xdr:rowOff>
                  </from>
                  <to>
                    <xdr:col>21</xdr:col>
                    <xdr:colOff>171450</xdr:colOff>
                    <xdr:row>14</xdr:row>
                    <xdr:rowOff>0</xdr:rowOff>
                  </to>
                </anchor>
              </controlPr>
            </control>
          </mc:Choice>
        </mc:AlternateContent>
        <mc:AlternateContent xmlns:mc="http://schemas.openxmlformats.org/markup-compatibility/2006">
          <mc:Choice Requires="x14">
            <control shapeId="3177" r:id="rId32" name="Check Box 105">
              <controlPr defaultSize="0" autoFill="0" autoLine="0" autoPict="0">
                <anchor moveWithCells="1">
                  <from>
                    <xdr:col>22</xdr:col>
                    <xdr:colOff>9525</xdr:colOff>
                    <xdr:row>13</xdr:row>
                    <xdr:rowOff>9525</xdr:rowOff>
                  </from>
                  <to>
                    <xdr:col>25</xdr:col>
                    <xdr:colOff>152400</xdr:colOff>
                    <xdr:row>13</xdr:row>
                    <xdr:rowOff>219075</xdr:rowOff>
                  </to>
                </anchor>
              </controlPr>
            </control>
          </mc:Choice>
        </mc:AlternateContent>
        <mc:AlternateContent xmlns:mc="http://schemas.openxmlformats.org/markup-compatibility/2006">
          <mc:Choice Requires="x14">
            <control shapeId="3178" r:id="rId33" name="Check Box 106">
              <controlPr defaultSize="0" autoFill="0" autoLine="0" autoPict="0">
                <anchor moveWithCells="1">
                  <from>
                    <xdr:col>26</xdr:col>
                    <xdr:colOff>0</xdr:colOff>
                    <xdr:row>13</xdr:row>
                    <xdr:rowOff>19050</xdr:rowOff>
                  </from>
                  <to>
                    <xdr:col>30</xdr:col>
                    <xdr:colOff>104775</xdr:colOff>
                    <xdr:row>13</xdr:row>
                    <xdr:rowOff>209550</xdr:rowOff>
                  </to>
                </anchor>
              </controlPr>
            </control>
          </mc:Choice>
        </mc:AlternateContent>
        <mc:AlternateContent xmlns:mc="http://schemas.openxmlformats.org/markup-compatibility/2006">
          <mc:Choice Requires="x14">
            <control shapeId="3179" r:id="rId34" name="入浴">
              <controlPr defaultSize="0" autoFill="0" autoPict="0">
                <anchor moveWithCells="1">
                  <from>
                    <xdr:col>3</xdr:col>
                    <xdr:colOff>161925</xdr:colOff>
                    <xdr:row>12</xdr:row>
                    <xdr:rowOff>219075</xdr:rowOff>
                  </from>
                  <to>
                    <xdr:col>30</xdr:col>
                    <xdr:colOff>142875</xdr:colOff>
                    <xdr:row>14</xdr:row>
                    <xdr:rowOff>47625</xdr:rowOff>
                  </to>
                </anchor>
              </controlPr>
            </control>
          </mc:Choice>
        </mc:AlternateContent>
        <mc:AlternateContent xmlns:mc="http://schemas.openxmlformats.org/markup-compatibility/2006">
          <mc:Choice Requires="x14">
            <control shapeId="3188" r:id="rId35" name="Option Button 116">
              <controlPr defaultSize="0" autoFill="0" autoLine="0" autoPict="0">
                <anchor moveWithCells="1">
                  <from>
                    <xdr:col>9</xdr:col>
                    <xdr:colOff>0</xdr:colOff>
                    <xdr:row>11</xdr:row>
                    <xdr:rowOff>9525</xdr:rowOff>
                  </from>
                  <to>
                    <xdr:col>11</xdr:col>
                    <xdr:colOff>161925</xdr:colOff>
                    <xdr:row>11</xdr:row>
                    <xdr:rowOff>219075</xdr:rowOff>
                  </to>
                </anchor>
              </controlPr>
            </control>
          </mc:Choice>
        </mc:AlternateContent>
        <mc:AlternateContent xmlns:mc="http://schemas.openxmlformats.org/markup-compatibility/2006">
          <mc:Choice Requires="x14">
            <control shapeId="3189" r:id="rId36" name="Option Button 117">
              <controlPr defaultSize="0" autoFill="0" autoLine="0" autoPict="0">
                <anchor moveWithCells="1">
                  <from>
                    <xdr:col>12</xdr:col>
                    <xdr:colOff>0</xdr:colOff>
                    <xdr:row>11</xdr:row>
                    <xdr:rowOff>0</xdr:rowOff>
                  </from>
                  <to>
                    <xdr:col>14</xdr:col>
                    <xdr:colOff>180975</xdr:colOff>
                    <xdr:row>11</xdr:row>
                    <xdr:rowOff>209550</xdr:rowOff>
                  </to>
                </anchor>
              </controlPr>
            </control>
          </mc:Choice>
        </mc:AlternateContent>
        <mc:AlternateContent xmlns:mc="http://schemas.openxmlformats.org/markup-compatibility/2006">
          <mc:Choice Requires="x14">
            <control shapeId="3206" r:id="rId37" name="整容">
              <controlPr defaultSize="0" autoFill="0" autoPict="0">
                <anchor moveWithCells="1">
                  <from>
                    <xdr:col>3</xdr:col>
                    <xdr:colOff>190500</xdr:colOff>
                    <xdr:row>11</xdr:row>
                    <xdr:rowOff>0</xdr:rowOff>
                  </from>
                  <to>
                    <xdr:col>15</xdr:col>
                    <xdr:colOff>133350</xdr:colOff>
                    <xdr:row>12</xdr:row>
                    <xdr:rowOff>19050</xdr:rowOff>
                  </to>
                </anchor>
              </controlPr>
            </control>
          </mc:Choice>
        </mc:AlternateContent>
        <mc:AlternateContent xmlns:mc="http://schemas.openxmlformats.org/markup-compatibility/2006">
          <mc:Choice Requires="x14">
            <control shapeId="3208" r:id="rId38" name="Option Button 136">
              <controlPr defaultSize="0" autoFill="0" autoLine="0" autoPict="0">
                <anchor moveWithCells="1">
                  <from>
                    <xdr:col>9</xdr:col>
                    <xdr:colOff>0</xdr:colOff>
                    <xdr:row>8</xdr:row>
                    <xdr:rowOff>0</xdr:rowOff>
                  </from>
                  <to>
                    <xdr:col>11</xdr:col>
                    <xdr:colOff>114300</xdr:colOff>
                    <xdr:row>8</xdr:row>
                    <xdr:rowOff>209550</xdr:rowOff>
                  </to>
                </anchor>
              </controlPr>
            </control>
          </mc:Choice>
        </mc:AlternateContent>
        <mc:AlternateContent xmlns:mc="http://schemas.openxmlformats.org/markup-compatibility/2006">
          <mc:Choice Requires="x14">
            <control shapeId="3209" r:id="rId39" name="Option Button 137">
              <controlPr defaultSize="0" autoFill="0" autoLine="0" autoPict="0">
                <anchor moveWithCells="1">
                  <from>
                    <xdr:col>12</xdr:col>
                    <xdr:colOff>0</xdr:colOff>
                    <xdr:row>8</xdr:row>
                    <xdr:rowOff>0</xdr:rowOff>
                  </from>
                  <to>
                    <xdr:col>14</xdr:col>
                    <xdr:colOff>133350</xdr:colOff>
                    <xdr:row>8</xdr:row>
                    <xdr:rowOff>209550</xdr:rowOff>
                  </to>
                </anchor>
              </controlPr>
            </control>
          </mc:Choice>
        </mc:AlternateContent>
        <mc:AlternateContent xmlns:mc="http://schemas.openxmlformats.org/markup-compatibility/2006">
          <mc:Choice Requires="x14">
            <control shapeId="3210" r:id="rId40" name="Option Button 138">
              <controlPr defaultSize="0" autoFill="0" autoLine="0" autoPict="0">
                <anchor moveWithCells="1">
                  <from>
                    <xdr:col>14</xdr:col>
                    <xdr:colOff>200025</xdr:colOff>
                    <xdr:row>8</xdr:row>
                    <xdr:rowOff>0</xdr:rowOff>
                  </from>
                  <to>
                    <xdr:col>17</xdr:col>
                    <xdr:colOff>123825</xdr:colOff>
                    <xdr:row>8</xdr:row>
                    <xdr:rowOff>209550</xdr:rowOff>
                  </to>
                </anchor>
              </controlPr>
            </control>
          </mc:Choice>
        </mc:AlternateContent>
        <mc:AlternateContent xmlns:mc="http://schemas.openxmlformats.org/markup-compatibility/2006">
          <mc:Choice Requires="x14">
            <control shapeId="3211" r:id="rId41" name="車椅子移乗">
              <controlPr defaultSize="0" autoFill="0" autoPict="0">
                <anchor moveWithCells="1">
                  <from>
                    <xdr:col>3</xdr:col>
                    <xdr:colOff>190500</xdr:colOff>
                    <xdr:row>7</xdr:row>
                    <xdr:rowOff>219075</xdr:rowOff>
                  </from>
                  <to>
                    <xdr:col>19</xdr:col>
                    <xdr:colOff>161925</xdr:colOff>
                    <xdr:row>9</xdr:row>
                    <xdr:rowOff>0</xdr:rowOff>
                  </to>
                </anchor>
              </controlPr>
            </control>
          </mc:Choice>
        </mc:AlternateContent>
        <mc:AlternateContent xmlns:mc="http://schemas.openxmlformats.org/markup-compatibility/2006">
          <mc:Choice Requires="x14">
            <control shapeId="3212" r:id="rId42" name="Option Button 140">
              <controlPr defaultSize="0" autoFill="0" autoLine="0" autoPict="0">
                <anchor moveWithCells="1">
                  <from>
                    <xdr:col>9</xdr:col>
                    <xdr:colOff>0</xdr:colOff>
                    <xdr:row>7</xdr:row>
                    <xdr:rowOff>9525</xdr:rowOff>
                  </from>
                  <to>
                    <xdr:col>11</xdr:col>
                    <xdr:colOff>104775</xdr:colOff>
                    <xdr:row>7</xdr:row>
                    <xdr:rowOff>219075</xdr:rowOff>
                  </to>
                </anchor>
              </controlPr>
            </control>
          </mc:Choice>
        </mc:AlternateContent>
        <mc:AlternateContent xmlns:mc="http://schemas.openxmlformats.org/markup-compatibility/2006">
          <mc:Choice Requires="x14">
            <control shapeId="3213" r:id="rId43" name="Option Button 141">
              <controlPr defaultSize="0" autoFill="0" autoLine="0" autoPict="0">
                <anchor moveWithCells="1">
                  <from>
                    <xdr:col>12</xdr:col>
                    <xdr:colOff>0</xdr:colOff>
                    <xdr:row>7</xdr:row>
                    <xdr:rowOff>9525</xdr:rowOff>
                  </from>
                  <to>
                    <xdr:col>14</xdr:col>
                    <xdr:colOff>123825</xdr:colOff>
                    <xdr:row>7</xdr:row>
                    <xdr:rowOff>219075</xdr:rowOff>
                  </to>
                </anchor>
              </controlPr>
            </control>
          </mc:Choice>
        </mc:AlternateContent>
        <mc:AlternateContent xmlns:mc="http://schemas.openxmlformats.org/markup-compatibility/2006">
          <mc:Choice Requires="x14">
            <control shapeId="3214" r:id="rId44" name="Option Button 142">
              <controlPr defaultSize="0" autoFill="0" autoLine="0" autoPict="0">
                <anchor moveWithCells="1">
                  <from>
                    <xdr:col>14</xdr:col>
                    <xdr:colOff>200025</xdr:colOff>
                    <xdr:row>7</xdr:row>
                    <xdr:rowOff>9525</xdr:rowOff>
                  </from>
                  <to>
                    <xdr:col>17</xdr:col>
                    <xdr:colOff>114300</xdr:colOff>
                    <xdr:row>7</xdr:row>
                    <xdr:rowOff>219075</xdr:rowOff>
                  </to>
                </anchor>
              </controlPr>
            </control>
          </mc:Choice>
        </mc:AlternateContent>
        <mc:AlternateContent xmlns:mc="http://schemas.openxmlformats.org/markup-compatibility/2006">
          <mc:Choice Requires="x14">
            <control shapeId="3216" r:id="rId45" name="Check Box 144">
              <controlPr defaultSize="0" autoFill="0" autoLine="0" autoPict="0">
                <anchor moveWithCells="1">
                  <from>
                    <xdr:col>18</xdr:col>
                    <xdr:colOff>9525</xdr:colOff>
                    <xdr:row>7</xdr:row>
                    <xdr:rowOff>0</xdr:rowOff>
                  </from>
                  <to>
                    <xdr:col>20</xdr:col>
                    <xdr:colOff>38100</xdr:colOff>
                    <xdr:row>8</xdr:row>
                    <xdr:rowOff>19050</xdr:rowOff>
                  </to>
                </anchor>
              </controlPr>
            </control>
          </mc:Choice>
        </mc:AlternateContent>
        <mc:AlternateContent xmlns:mc="http://schemas.openxmlformats.org/markup-compatibility/2006">
          <mc:Choice Requires="x14">
            <control shapeId="3217" r:id="rId46" name="Check Box 145">
              <controlPr defaultSize="0" autoFill="0" autoLine="0" autoPict="0">
                <anchor moveWithCells="1">
                  <from>
                    <xdr:col>20</xdr:col>
                    <xdr:colOff>38100</xdr:colOff>
                    <xdr:row>7</xdr:row>
                    <xdr:rowOff>9525</xdr:rowOff>
                  </from>
                  <to>
                    <xdr:col>23</xdr:col>
                    <xdr:colOff>161925</xdr:colOff>
                    <xdr:row>8</xdr:row>
                    <xdr:rowOff>9525</xdr:rowOff>
                  </to>
                </anchor>
              </controlPr>
            </control>
          </mc:Choice>
        </mc:AlternateContent>
        <mc:AlternateContent xmlns:mc="http://schemas.openxmlformats.org/markup-compatibility/2006">
          <mc:Choice Requires="x14">
            <control shapeId="3218" r:id="rId47" name="Check Box 146">
              <controlPr defaultSize="0" autoFill="0" autoLine="0" autoPict="0">
                <anchor moveWithCells="1">
                  <from>
                    <xdr:col>24</xdr:col>
                    <xdr:colOff>0</xdr:colOff>
                    <xdr:row>7</xdr:row>
                    <xdr:rowOff>0</xdr:rowOff>
                  </from>
                  <to>
                    <xdr:col>27</xdr:col>
                    <xdr:colOff>38100</xdr:colOff>
                    <xdr:row>8</xdr:row>
                    <xdr:rowOff>19050</xdr:rowOff>
                  </to>
                </anchor>
              </controlPr>
            </control>
          </mc:Choice>
        </mc:AlternateContent>
        <mc:AlternateContent xmlns:mc="http://schemas.openxmlformats.org/markup-compatibility/2006">
          <mc:Choice Requires="x14">
            <control shapeId="3219" r:id="rId48" name="Check Box 147">
              <controlPr defaultSize="0" autoFill="0" autoLine="0" autoPict="0">
                <anchor moveWithCells="1">
                  <from>
                    <xdr:col>27</xdr:col>
                    <xdr:colOff>9525</xdr:colOff>
                    <xdr:row>7</xdr:row>
                    <xdr:rowOff>0</xdr:rowOff>
                  </from>
                  <to>
                    <xdr:col>30</xdr:col>
                    <xdr:colOff>28575</xdr:colOff>
                    <xdr:row>8</xdr:row>
                    <xdr:rowOff>19050</xdr:rowOff>
                  </to>
                </anchor>
              </controlPr>
            </control>
          </mc:Choice>
        </mc:AlternateContent>
        <mc:AlternateContent xmlns:mc="http://schemas.openxmlformats.org/markup-compatibility/2006">
          <mc:Choice Requires="x14">
            <control shapeId="3220" r:id="rId49" name="屋外移動">
              <controlPr defaultSize="0" autoFill="0" autoPict="0">
                <anchor moveWithCells="1">
                  <from>
                    <xdr:col>3</xdr:col>
                    <xdr:colOff>180975</xdr:colOff>
                    <xdr:row>7</xdr:row>
                    <xdr:rowOff>0</xdr:rowOff>
                  </from>
                  <to>
                    <xdr:col>31</xdr:col>
                    <xdr:colOff>180975</xdr:colOff>
                    <xdr:row>8</xdr:row>
                    <xdr:rowOff>0</xdr:rowOff>
                  </to>
                </anchor>
              </controlPr>
            </control>
          </mc:Choice>
        </mc:AlternateContent>
        <mc:AlternateContent xmlns:mc="http://schemas.openxmlformats.org/markup-compatibility/2006">
          <mc:Choice Requires="x14">
            <control shapeId="3221" r:id="rId50" name="Option Button 149">
              <controlPr defaultSize="0" autoFill="0" autoLine="0" autoPict="0">
                <anchor moveWithCells="1">
                  <from>
                    <xdr:col>9</xdr:col>
                    <xdr:colOff>0</xdr:colOff>
                    <xdr:row>6</xdr:row>
                    <xdr:rowOff>9525</xdr:rowOff>
                  </from>
                  <to>
                    <xdr:col>11</xdr:col>
                    <xdr:colOff>104775</xdr:colOff>
                    <xdr:row>6</xdr:row>
                    <xdr:rowOff>219075</xdr:rowOff>
                  </to>
                </anchor>
              </controlPr>
            </control>
          </mc:Choice>
        </mc:AlternateContent>
        <mc:AlternateContent xmlns:mc="http://schemas.openxmlformats.org/markup-compatibility/2006">
          <mc:Choice Requires="x14">
            <control shapeId="3222" r:id="rId51" name="Option Button 150">
              <controlPr defaultSize="0" autoFill="0" autoLine="0" autoPict="0">
                <anchor moveWithCells="1">
                  <from>
                    <xdr:col>12</xdr:col>
                    <xdr:colOff>0</xdr:colOff>
                    <xdr:row>6</xdr:row>
                    <xdr:rowOff>9525</xdr:rowOff>
                  </from>
                  <to>
                    <xdr:col>14</xdr:col>
                    <xdr:colOff>123825</xdr:colOff>
                    <xdr:row>6</xdr:row>
                    <xdr:rowOff>219075</xdr:rowOff>
                  </to>
                </anchor>
              </controlPr>
            </control>
          </mc:Choice>
        </mc:AlternateContent>
        <mc:AlternateContent xmlns:mc="http://schemas.openxmlformats.org/markup-compatibility/2006">
          <mc:Choice Requires="x14">
            <control shapeId="3223" r:id="rId52" name="Option Button 151">
              <controlPr defaultSize="0" autoFill="0" autoLine="0" autoPict="0">
                <anchor moveWithCells="1">
                  <from>
                    <xdr:col>14</xdr:col>
                    <xdr:colOff>200025</xdr:colOff>
                    <xdr:row>6</xdr:row>
                    <xdr:rowOff>9525</xdr:rowOff>
                  </from>
                  <to>
                    <xdr:col>17</xdr:col>
                    <xdr:colOff>114300</xdr:colOff>
                    <xdr:row>6</xdr:row>
                    <xdr:rowOff>219075</xdr:rowOff>
                  </to>
                </anchor>
              </controlPr>
            </control>
          </mc:Choice>
        </mc:AlternateContent>
        <mc:AlternateContent xmlns:mc="http://schemas.openxmlformats.org/markup-compatibility/2006">
          <mc:Choice Requires="x14">
            <control shapeId="3224" r:id="rId53" name="Check Box 152">
              <controlPr defaultSize="0" autoFill="0" autoLine="0" autoPict="0">
                <anchor moveWithCells="1">
                  <from>
                    <xdr:col>18</xdr:col>
                    <xdr:colOff>9525</xdr:colOff>
                    <xdr:row>6</xdr:row>
                    <xdr:rowOff>0</xdr:rowOff>
                  </from>
                  <to>
                    <xdr:col>20</xdr:col>
                    <xdr:colOff>38100</xdr:colOff>
                    <xdr:row>7</xdr:row>
                    <xdr:rowOff>19050</xdr:rowOff>
                  </to>
                </anchor>
              </controlPr>
            </control>
          </mc:Choice>
        </mc:AlternateContent>
        <mc:AlternateContent xmlns:mc="http://schemas.openxmlformats.org/markup-compatibility/2006">
          <mc:Choice Requires="x14">
            <control shapeId="3225" r:id="rId54" name="Check Box 153">
              <controlPr defaultSize="0" autoFill="0" autoLine="0" autoPict="0">
                <anchor moveWithCells="1">
                  <from>
                    <xdr:col>20</xdr:col>
                    <xdr:colOff>38100</xdr:colOff>
                    <xdr:row>6</xdr:row>
                    <xdr:rowOff>9525</xdr:rowOff>
                  </from>
                  <to>
                    <xdr:col>23</xdr:col>
                    <xdr:colOff>161925</xdr:colOff>
                    <xdr:row>7</xdr:row>
                    <xdr:rowOff>9525</xdr:rowOff>
                  </to>
                </anchor>
              </controlPr>
            </control>
          </mc:Choice>
        </mc:AlternateContent>
        <mc:AlternateContent xmlns:mc="http://schemas.openxmlformats.org/markup-compatibility/2006">
          <mc:Choice Requires="x14">
            <control shapeId="3226" r:id="rId55" name="Check Box 154">
              <controlPr defaultSize="0" autoFill="0" autoLine="0" autoPict="0">
                <anchor moveWithCells="1">
                  <from>
                    <xdr:col>24</xdr:col>
                    <xdr:colOff>0</xdr:colOff>
                    <xdr:row>6</xdr:row>
                    <xdr:rowOff>0</xdr:rowOff>
                  </from>
                  <to>
                    <xdr:col>27</xdr:col>
                    <xdr:colOff>38100</xdr:colOff>
                    <xdr:row>7</xdr:row>
                    <xdr:rowOff>19050</xdr:rowOff>
                  </to>
                </anchor>
              </controlPr>
            </control>
          </mc:Choice>
        </mc:AlternateContent>
        <mc:AlternateContent xmlns:mc="http://schemas.openxmlformats.org/markup-compatibility/2006">
          <mc:Choice Requires="x14">
            <control shapeId="3227" r:id="rId56" name="Check Box 155">
              <controlPr defaultSize="0" autoFill="0" autoLine="0" autoPict="0">
                <anchor moveWithCells="1">
                  <from>
                    <xdr:col>27</xdr:col>
                    <xdr:colOff>9525</xdr:colOff>
                    <xdr:row>6</xdr:row>
                    <xdr:rowOff>0</xdr:rowOff>
                  </from>
                  <to>
                    <xdr:col>30</xdr:col>
                    <xdr:colOff>28575</xdr:colOff>
                    <xdr:row>7</xdr:row>
                    <xdr:rowOff>19050</xdr:rowOff>
                  </to>
                </anchor>
              </controlPr>
            </control>
          </mc:Choice>
        </mc:AlternateContent>
        <mc:AlternateContent xmlns:mc="http://schemas.openxmlformats.org/markup-compatibility/2006">
          <mc:Choice Requires="x14">
            <control shapeId="3228" r:id="rId57" name="屋内移動">
              <controlPr defaultSize="0" autoFill="0" autoPict="0">
                <anchor moveWithCells="1">
                  <from>
                    <xdr:col>4</xdr:col>
                    <xdr:colOff>19050</xdr:colOff>
                    <xdr:row>5</xdr:row>
                    <xdr:rowOff>219075</xdr:rowOff>
                  </from>
                  <to>
                    <xdr:col>31</xdr:col>
                    <xdr:colOff>123825</xdr:colOff>
                    <xdr:row>6</xdr:row>
                    <xdr:rowOff>219075</xdr:rowOff>
                  </to>
                </anchor>
              </controlPr>
            </control>
          </mc:Choice>
        </mc:AlternateContent>
        <mc:AlternateContent xmlns:mc="http://schemas.openxmlformats.org/markup-compatibility/2006">
          <mc:Choice Requires="x14">
            <control shapeId="3229" r:id="rId58" name="Option Button 157">
              <controlPr defaultSize="0" autoFill="0" autoLine="0" autoPict="0">
                <anchor moveWithCells="1">
                  <from>
                    <xdr:col>9</xdr:col>
                    <xdr:colOff>0</xdr:colOff>
                    <xdr:row>5</xdr:row>
                    <xdr:rowOff>9525</xdr:rowOff>
                  </from>
                  <to>
                    <xdr:col>11</xdr:col>
                    <xdr:colOff>104775</xdr:colOff>
                    <xdr:row>5</xdr:row>
                    <xdr:rowOff>219075</xdr:rowOff>
                  </to>
                </anchor>
              </controlPr>
            </control>
          </mc:Choice>
        </mc:AlternateContent>
        <mc:AlternateContent xmlns:mc="http://schemas.openxmlformats.org/markup-compatibility/2006">
          <mc:Choice Requires="x14">
            <control shapeId="3230" r:id="rId59" name="Option Button 158">
              <controlPr defaultSize="0" autoFill="0" autoLine="0" autoPict="0">
                <anchor moveWithCells="1">
                  <from>
                    <xdr:col>12</xdr:col>
                    <xdr:colOff>0</xdr:colOff>
                    <xdr:row>5</xdr:row>
                    <xdr:rowOff>9525</xdr:rowOff>
                  </from>
                  <to>
                    <xdr:col>14</xdr:col>
                    <xdr:colOff>123825</xdr:colOff>
                    <xdr:row>5</xdr:row>
                    <xdr:rowOff>219075</xdr:rowOff>
                  </to>
                </anchor>
              </controlPr>
            </control>
          </mc:Choice>
        </mc:AlternateContent>
        <mc:AlternateContent xmlns:mc="http://schemas.openxmlformats.org/markup-compatibility/2006">
          <mc:Choice Requires="x14">
            <control shapeId="3231" r:id="rId60" name="Option Button 159">
              <controlPr defaultSize="0" autoFill="0" autoLine="0" autoPict="0">
                <anchor moveWithCells="1">
                  <from>
                    <xdr:col>14</xdr:col>
                    <xdr:colOff>200025</xdr:colOff>
                    <xdr:row>5</xdr:row>
                    <xdr:rowOff>9525</xdr:rowOff>
                  </from>
                  <to>
                    <xdr:col>17</xdr:col>
                    <xdr:colOff>114300</xdr:colOff>
                    <xdr:row>5</xdr:row>
                    <xdr:rowOff>219075</xdr:rowOff>
                  </to>
                </anchor>
              </controlPr>
            </control>
          </mc:Choice>
        </mc:AlternateContent>
        <mc:AlternateContent xmlns:mc="http://schemas.openxmlformats.org/markup-compatibility/2006">
          <mc:Choice Requires="x14">
            <control shapeId="3232" r:id="rId61" name="起居動作">
              <controlPr defaultSize="0" autoFill="0" autoPict="0">
                <anchor moveWithCells="1">
                  <from>
                    <xdr:col>3</xdr:col>
                    <xdr:colOff>200025</xdr:colOff>
                    <xdr:row>5</xdr:row>
                    <xdr:rowOff>9525</xdr:rowOff>
                  </from>
                  <to>
                    <xdr:col>18</xdr:col>
                    <xdr:colOff>161925</xdr:colOff>
                    <xdr:row>6</xdr:row>
                    <xdr:rowOff>9525</xdr:rowOff>
                  </to>
                </anchor>
              </controlPr>
            </control>
          </mc:Choice>
        </mc:AlternateContent>
        <mc:AlternateContent xmlns:mc="http://schemas.openxmlformats.org/markup-compatibility/2006">
          <mc:Choice Requires="x14">
            <control shapeId="3233" r:id="rId62" name="Option Button 161">
              <controlPr defaultSize="0" autoFill="0" autoLine="0" autoPict="0">
                <anchor moveWithCells="1">
                  <from>
                    <xdr:col>29</xdr:col>
                    <xdr:colOff>200025</xdr:colOff>
                    <xdr:row>17</xdr:row>
                    <xdr:rowOff>0</xdr:rowOff>
                  </from>
                  <to>
                    <xdr:col>31</xdr:col>
                    <xdr:colOff>180975</xdr:colOff>
                    <xdr:row>18</xdr:row>
                    <xdr:rowOff>9525</xdr:rowOff>
                  </to>
                </anchor>
              </controlPr>
            </control>
          </mc:Choice>
        </mc:AlternateContent>
        <mc:AlternateContent xmlns:mc="http://schemas.openxmlformats.org/markup-compatibility/2006">
          <mc:Choice Requires="x14">
            <control shapeId="3234" r:id="rId63" name="Option Button 162">
              <controlPr defaultSize="0" autoFill="0" autoLine="0" autoPict="0">
                <anchor moveWithCells="1">
                  <from>
                    <xdr:col>32</xdr:col>
                    <xdr:colOff>19050</xdr:colOff>
                    <xdr:row>17</xdr:row>
                    <xdr:rowOff>0</xdr:rowOff>
                  </from>
                  <to>
                    <xdr:col>33</xdr:col>
                    <xdr:colOff>180975</xdr:colOff>
                    <xdr:row>18</xdr:row>
                    <xdr:rowOff>9525</xdr:rowOff>
                  </to>
                </anchor>
              </controlPr>
            </control>
          </mc:Choice>
        </mc:AlternateContent>
        <mc:AlternateContent xmlns:mc="http://schemas.openxmlformats.org/markup-compatibility/2006">
          <mc:Choice Requires="x14">
            <control shapeId="3235" r:id="rId64" name="利き手">
              <controlPr defaultSize="0" autoFill="0" autoPict="0">
                <anchor moveWithCells="1">
                  <from>
                    <xdr:col>25</xdr:col>
                    <xdr:colOff>9525</xdr:colOff>
                    <xdr:row>16</xdr:row>
                    <xdr:rowOff>95250</xdr:rowOff>
                  </from>
                  <to>
                    <xdr:col>35</xdr:col>
                    <xdr:colOff>28575</xdr:colOff>
                    <xdr:row>18</xdr:row>
                    <xdr:rowOff>0</xdr:rowOff>
                  </to>
                </anchor>
              </controlPr>
            </control>
          </mc:Choice>
        </mc:AlternateContent>
        <mc:AlternateContent xmlns:mc="http://schemas.openxmlformats.org/markup-compatibility/2006">
          <mc:Choice Requires="x14">
            <control shapeId="3289" r:id="rId65" name="麻痺左">
              <controlPr defaultSize="0" autoFill="0" autoLine="0" autoPict="0">
                <anchor moveWithCells="1">
                  <from>
                    <xdr:col>30</xdr:col>
                    <xdr:colOff>0</xdr:colOff>
                    <xdr:row>18</xdr:row>
                    <xdr:rowOff>9525</xdr:rowOff>
                  </from>
                  <to>
                    <xdr:col>31</xdr:col>
                    <xdr:colOff>180975</xdr:colOff>
                    <xdr:row>19</xdr:row>
                    <xdr:rowOff>9525</xdr:rowOff>
                  </to>
                </anchor>
              </controlPr>
            </control>
          </mc:Choice>
        </mc:AlternateContent>
        <mc:AlternateContent xmlns:mc="http://schemas.openxmlformats.org/markup-compatibility/2006">
          <mc:Choice Requires="x14">
            <control shapeId="3290" r:id="rId66" name="麻痺右">
              <controlPr defaultSize="0" autoFill="0" autoLine="0" autoPict="0">
                <anchor moveWithCells="1">
                  <from>
                    <xdr:col>32</xdr:col>
                    <xdr:colOff>28575</xdr:colOff>
                    <xdr:row>18</xdr:row>
                    <xdr:rowOff>9525</xdr:rowOff>
                  </from>
                  <to>
                    <xdr:col>33</xdr:col>
                    <xdr:colOff>200025</xdr:colOff>
                    <xdr:row>19</xdr:row>
                    <xdr:rowOff>9525</xdr:rowOff>
                  </to>
                </anchor>
              </controlPr>
            </control>
          </mc:Choice>
        </mc:AlternateContent>
        <mc:AlternateContent xmlns:mc="http://schemas.openxmlformats.org/markup-compatibility/2006">
          <mc:Choice Requires="x14">
            <control shapeId="3246" r:id="rId67" name="Option Button 174">
              <controlPr defaultSize="0" autoFill="0" autoLine="0" autoPict="0">
                <anchor moveWithCells="1">
                  <from>
                    <xdr:col>29</xdr:col>
                    <xdr:colOff>200025</xdr:colOff>
                    <xdr:row>25</xdr:row>
                    <xdr:rowOff>19050</xdr:rowOff>
                  </from>
                  <to>
                    <xdr:col>31</xdr:col>
                    <xdr:colOff>180975</xdr:colOff>
                    <xdr:row>26</xdr:row>
                    <xdr:rowOff>0</xdr:rowOff>
                  </to>
                </anchor>
              </controlPr>
            </control>
          </mc:Choice>
        </mc:AlternateContent>
        <mc:AlternateContent xmlns:mc="http://schemas.openxmlformats.org/markup-compatibility/2006">
          <mc:Choice Requires="x14">
            <control shapeId="3247" r:id="rId68" name="Option Button 175">
              <controlPr defaultSize="0" autoFill="0" autoLine="0" autoPict="0">
                <anchor moveWithCells="1">
                  <from>
                    <xdr:col>31</xdr:col>
                    <xdr:colOff>200025</xdr:colOff>
                    <xdr:row>25</xdr:row>
                    <xdr:rowOff>19050</xdr:rowOff>
                  </from>
                  <to>
                    <xdr:col>33</xdr:col>
                    <xdr:colOff>180975</xdr:colOff>
                    <xdr:row>26</xdr:row>
                    <xdr:rowOff>0</xdr:rowOff>
                  </to>
                </anchor>
              </controlPr>
            </control>
          </mc:Choice>
        </mc:AlternateContent>
        <mc:AlternateContent xmlns:mc="http://schemas.openxmlformats.org/markup-compatibility/2006">
          <mc:Choice Requires="x14">
            <control shapeId="3248" r:id="rId69" name="強調運動障害">
              <controlPr defaultSize="0" autoFill="0" autoPict="0">
                <anchor moveWithCells="1">
                  <from>
                    <xdr:col>24</xdr:col>
                    <xdr:colOff>76200</xdr:colOff>
                    <xdr:row>24</xdr:row>
                    <xdr:rowOff>142875</xdr:rowOff>
                  </from>
                  <to>
                    <xdr:col>35</xdr:col>
                    <xdr:colOff>28575</xdr:colOff>
                    <xdr:row>26</xdr:row>
                    <xdr:rowOff>57150</xdr:rowOff>
                  </to>
                </anchor>
              </controlPr>
            </control>
          </mc:Choice>
        </mc:AlternateContent>
        <mc:AlternateContent xmlns:mc="http://schemas.openxmlformats.org/markup-compatibility/2006">
          <mc:Choice Requires="x14">
            <control shapeId="3249" r:id="rId70" name="Option Button 177">
              <controlPr defaultSize="0" autoFill="0" autoLine="0" autoPict="0">
                <anchor moveWithCells="1">
                  <from>
                    <xdr:col>29</xdr:col>
                    <xdr:colOff>200025</xdr:colOff>
                    <xdr:row>26</xdr:row>
                    <xdr:rowOff>19050</xdr:rowOff>
                  </from>
                  <to>
                    <xdr:col>31</xdr:col>
                    <xdr:colOff>200025</xdr:colOff>
                    <xdr:row>27</xdr:row>
                    <xdr:rowOff>0</xdr:rowOff>
                  </to>
                </anchor>
              </controlPr>
            </control>
          </mc:Choice>
        </mc:AlternateContent>
        <mc:AlternateContent xmlns:mc="http://schemas.openxmlformats.org/markup-compatibility/2006">
          <mc:Choice Requires="x14">
            <control shapeId="3250" r:id="rId71" name="Option Button 178">
              <controlPr defaultSize="0" autoFill="0" autoLine="0" autoPict="0">
                <anchor moveWithCells="1">
                  <from>
                    <xdr:col>31</xdr:col>
                    <xdr:colOff>200025</xdr:colOff>
                    <xdr:row>26</xdr:row>
                    <xdr:rowOff>19050</xdr:rowOff>
                  </from>
                  <to>
                    <xdr:col>33</xdr:col>
                    <xdr:colOff>200025</xdr:colOff>
                    <xdr:row>27</xdr:row>
                    <xdr:rowOff>0</xdr:rowOff>
                  </to>
                </anchor>
              </controlPr>
            </control>
          </mc:Choice>
        </mc:AlternateContent>
        <mc:AlternateContent xmlns:mc="http://schemas.openxmlformats.org/markup-compatibility/2006">
          <mc:Choice Requires="x14">
            <control shapeId="3251" r:id="rId72" name="嚥下障害">
              <controlPr defaultSize="0" autoFill="0" autoPict="0">
                <anchor moveWithCells="1">
                  <from>
                    <xdr:col>24</xdr:col>
                    <xdr:colOff>200025</xdr:colOff>
                    <xdr:row>25</xdr:row>
                    <xdr:rowOff>190500</xdr:rowOff>
                  </from>
                  <to>
                    <xdr:col>35</xdr:col>
                    <xdr:colOff>19050</xdr:colOff>
                    <xdr:row>27</xdr:row>
                    <xdr:rowOff>38100</xdr:rowOff>
                  </to>
                </anchor>
              </controlPr>
            </control>
          </mc:Choice>
        </mc:AlternateContent>
        <mc:AlternateContent xmlns:mc="http://schemas.openxmlformats.org/markup-compatibility/2006">
          <mc:Choice Requires="x14">
            <control shapeId="3252" r:id="rId73" name="Option Button 180">
              <controlPr defaultSize="0" autoFill="0" autoLine="0" autoPict="0">
                <anchor moveWithCells="1">
                  <from>
                    <xdr:col>29</xdr:col>
                    <xdr:colOff>200025</xdr:colOff>
                    <xdr:row>27</xdr:row>
                    <xdr:rowOff>19050</xdr:rowOff>
                  </from>
                  <to>
                    <xdr:col>31</xdr:col>
                    <xdr:colOff>200025</xdr:colOff>
                    <xdr:row>28</xdr:row>
                    <xdr:rowOff>0</xdr:rowOff>
                  </to>
                </anchor>
              </controlPr>
            </control>
          </mc:Choice>
        </mc:AlternateContent>
        <mc:AlternateContent xmlns:mc="http://schemas.openxmlformats.org/markup-compatibility/2006">
          <mc:Choice Requires="x14">
            <control shapeId="3253" r:id="rId74" name="Option Button 181">
              <controlPr defaultSize="0" autoFill="0" autoLine="0" autoPict="0">
                <anchor moveWithCells="1">
                  <from>
                    <xdr:col>31</xdr:col>
                    <xdr:colOff>200025</xdr:colOff>
                    <xdr:row>27</xdr:row>
                    <xdr:rowOff>19050</xdr:rowOff>
                  </from>
                  <to>
                    <xdr:col>33</xdr:col>
                    <xdr:colOff>200025</xdr:colOff>
                    <xdr:row>28</xdr:row>
                    <xdr:rowOff>0</xdr:rowOff>
                  </to>
                </anchor>
              </controlPr>
            </control>
          </mc:Choice>
        </mc:AlternateContent>
        <mc:AlternateContent xmlns:mc="http://schemas.openxmlformats.org/markup-compatibility/2006">
          <mc:Choice Requires="x14">
            <control shapeId="3254" r:id="rId75" name="構音障害">
              <controlPr defaultSize="0" autoFill="0" autoPict="0">
                <anchor moveWithCells="1">
                  <from>
                    <xdr:col>25</xdr:col>
                    <xdr:colOff>0</xdr:colOff>
                    <xdr:row>27</xdr:row>
                    <xdr:rowOff>0</xdr:rowOff>
                  </from>
                  <to>
                    <xdr:col>35</xdr:col>
                    <xdr:colOff>9525</xdr:colOff>
                    <xdr:row>28</xdr:row>
                    <xdr:rowOff>38100</xdr:rowOff>
                  </to>
                </anchor>
              </controlPr>
            </control>
          </mc:Choice>
        </mc:AlternateContent>
        <mc:AlternateContent xmlns:mc="http://schemas.openxmlformats.org/markup-compatibility/2006">
          <mc:Choice Requires="x14">
            <control shapeId="3258" r:id="rId76" name="Option Button 186">
              <controlPr defaultSize="0" autoFill="0" autoLine="0" autoPict="0">
                <anchor moveWithCells="1">
                  <from>
                    <xdr:col>29</xdr:col>
                    <xdr:colOff>200025</xdr:colOff>
                    <xdr:row>28</xdr:row>
                    <xdr:rowOff>9525</xdr:rowOff>
                  </from>
                  <to>
                    <xdr:col>31</xdr:col>
                    <xdr:colOff>200025</xdr:colOff>
                    <xdr:row>28</xdr:row>
                    <xdr:rowOff>219075</xdr:rowOff>
                  </to>
                </anchor>
              </controlPr>
            </control>
          </mc:Choice>
        </mc:AlternateContent>
        <mc:AlternateContent xmlns:mc="http://schemas.openxmlformats.org/markup-compatibility/2006">
          <mc:Choice Requires="x14">
            <control shapeId="3259" r:id="rId77" name="Option Button 187">
              <controlPr defaultSize="0" autoFill="0" autoLine="0" autoPict="0">
                <anchor moveWithCells="1">
                  <from>
                    <xdr:col>31</xdr:col>
                    <xdr:colOff>200025</xdr:colOff>
                    <xdr:row>28</xdr:row>
                    <xdr:rowOff>9525</xdr:rowOff>
                  </from>
                  <to>
                    <xdr:col>33</xdr:col>
                    <xdr:colOff>200025</xdr:colOff>
                    <xdr:row>28</xdr:row>
                    <xdr:rowOff>219075</xdr:rowOff>
                  </to>
                </anchor>
              </controlPr>
            </control>
          </mc:Choice>
        </mc:AlternateContent>
        <mc:AlternateContent xmlns:mc="http://schemas.openxmlformats.org/markup-compatibility/2006">
          <mc:Choice Requires="x14">
            <control shapeId="3260" r:id="rId78" name="感覚障害">
              <controlPr defaultSize="0" autoFill="0" autoPict="0">
                <anchor moveWithCells="1">
                  <from>
                    <xdr:col>25</xdr:col>
                    <xdr:colOff>0</xdr:colOff>
                    <xdr:row>27</xdr:row>
                    <xdr:rowOff>219075</xdr:rowOff>
                  </from>
                  <to>
                    <xdr:col>35</xdr:col>
                    <xdr:colOff>28575</xdr:colOff>
                    <xdr:row>29</xdr:row>
                    <xdr:rowOff>9525</xdr:rowOff>
                  </to>
                </anchor>
              </controlPr>
            </control>
          </mc:Choice>
        </mc:AlternateContent>
        <mc:AlternateContent xmlns:mc="http://schemas.openxmlformats.org/markup-compatibility/2006">
          <mc:Choice Requires="x14">
            <control shapeId="3261" r:id="rId79" name="Option Button 189">
              <controlPr defaultSize="0" autoFill="0" autoLine="0" autoPict="0">
                <anchor moveWithCells="1">
                  <from>
                    <xdr:col>27</xdr:col>
                    <xdr:colOff>209550</xdr:colOff>
                    <xdr:row>29</xdr:row>
                    <xdr:rowOff>19050</xdr:rowOff>
                  </from>
                  <to>
                    <xdr:col>30</xdr:col>
                    <xdr:colOff>123825</xdr:colOff>
                    <xdr:row>30</xdr:row>
                    <xdr:rowOff>0</xdr:rowOff>
                  </to>
                </anchor>
              </controlPr>
            </control>
          </mc:Choice>
        </mc:AlternateContent>
        <mc:AlternateContent xmlns:mc="http://schemas.openxmlformats.org/markup-compatibility/2006">
          <mc:Choice Requires="x14">
            <control shapeId="3262" r:id="rId80" name="Option Button 190">
              <controlPr defaultSize="0" autoFill="0" autoLine="0" autoPict="0">
                <anchor moveWithCells="1">
                  <from>
                    <xdr:col>30</xdr:col>
                    <xdr:colOff>200025</xdr:colOff>
                    <xdr:row>29</xdr:row>
                    <xdr:rowOff>28575</xdr:rowOff>
                  </from>
                  <to>
                    <xdr:col>33</xdr:col>
                    <xdr:colOff>9525</xdr:colOff>
                    <xdr:row>30</xdr:row>
                    <xdr:rowOff>0</xdr:rowOff>
                  </to>
                </anchor>
              </controlPr>
            </control>
          </mc:Choice>
        </mc:AlternateContent>
        <mc:AlternateContent xmlns:mc="http://schemas.openxmlformats.org/markup-compatibility/2006">
          <mc:Choice Requires="x14">
            <control shapeId="3263" r:id="rId81" name="Option Button 191">
              <controlPr defaultSize="0" autoFill="0" autoLine="0" autoPict="0">
                <anchor moveWithCells="1">
                  <from>
                    <xdr:col>32</xdr:col>
                    <xdr:colOff>200025</xdr:colOff>
                    <xdr:row>29</xdr:row>
                    <xdr:rowOff>28575</xdr:rowOff>
                  </from>
                  <to>
                    <xdr:col>35</xdr:col>
                    <xdr:colOff>9525</xdr:colOff>
                    <xdr:row>30</xdr:row>
                    <xdr:rowOff>0</xdr:rowOff>
                  </to>
                </anchor>
              </controlPr>
            </control>
          </mc:Choice>
        </mc:AlternateContent>
        <mc:AlternateContent xmlns:mc="http://schemas.openxmlformats.org/markup-compatibility/2006">
          <mc:Choice Requires="x14">
            <control shapeId="3264" r:id="rId82" name="リハビリ拒否">
              <controlPr defaultSize="0" autoFill="0" autoPict="0">
                <anchor moveWithCells="1">
                  <from>
                    <xdr:col>24</xdr:col>
                    <xdr:colOff>190500</xdr:colOff>
                    <xdr:row>28</xdr:row>
                    <xdr:rowOff>200025</xdr:rowOff>
                  </from>
                  <to>
                    <xdr:col>35</xdr:col>
                    <xdr:colOff>19050</xdr:colOff>
                    <xdr:row>30</xdr:row>
                    <xdr:rowOff>38100</xdr:rowOff>
                  </to>
                </anchor>
              </controlPr>
            </control>
          </mc:Choice>
        </mc:AlternateContent>
        <mc:AlternateContent xmlns:mc="http://schemas.openxmlformats.org/markup-compatibility/2006">
          <mc:Choice Requires="x14">
            <control shapeId="3265" r:id="rId83" name="Check Box 193">
              <controlPr defaultSize="0" autoFill="0" autoLine="0" autoPict="0">
                <anchor moveWithCells="1">
                  <from>
                    <xdr:col>24</xdr:col>
                    <xdr:colOff>209550</xdr:colOff>
                    <xdr:row>31</xdr:row>
                    <xdr:rowOff>9525</xdr:rowOff>
                  </from>
                  <to>
                    <xdr:col>28</xdr:col>
                    <xdr:colOff>47625</xdr:colOff>
                    <xdr:row>31</xdr:row>
                    <xdr:rowOff>219075</xdr:rowOff>
                  </to>
                </anchor>
              </controlPr>
            </control>
          </mc:Choice>
        </mc:AlternateContent>
        <mc:AlternateContent xmlns:mc="http://schemas.openxmlformats.org/markup-compatibility/2006">
          <mc:Choice Requires="x14">
            <control shapeId="3266" r:id="rId84" name="Check Box 194">
              <controlPr defaultSize="0" autoFill="0" autoLine="0" autoPict="0">
                <anchor moveWithCells="1">
                  <from>
                    <xdr:col>24</xdr:col>
                    <xdr:colOff>209550</xdr:colOff>
                    <xdr:row>32</xdr:row>
                    <xdr:rowOff>28575</xdr:rowOff>
                  </from>
                  <to>
                    <xdr:col>28</xdr:col>
                    <xdr:colOff>47625</xdr:colOff>
                    <xdr:row>33</xdr:row>
                    <xdr:rowOff>9525</xdr:rowOff>
                  </to>
                </anchor>
              </controlPr>
            </control>
          </mc:Choice>
        </mc:AlternateContent>
        <mc:AlternateContent xmlns:mc="http://schemas.openxmlformats.org/markup-compatibility/2006">
          <mc:Choice Requires="x14">
            <control shapeId="3267" r:id="rId85" name="Check Box 195">
              <controlPr defaultSize="0" autoFill="0" autoLine="0" autoPict="0">
                <anchor moveWithCells="1">
                  <from>
                    <xdr:col>24</xdr:col>
                    <xdr:colOff>209550</xdr:colOff>
                    <xdr:row>33</xdr:row>
                    <xdr:rowOff>19050</xdr:rowOff>
                  </from>
                  <to>
                    <xdr:col>28</xdr:col>
                    <xdr:colOff>47625</xdr:colOff>
                    <xdr:row>34</xdr:row>
                    <xdr:rowOff>0</xdr:rowOff>
                  </to>
                </anchor>
              </controlPr>
            </control>
          </mc:Choice>
        </mc:AlternateContent>
        <mc:AlternateContent xmlns:mc="http://schemas.openxmlformats.org/markup-compatibility/2006">
          <mc:Choice Requires="x14">
            <control shapeId="3268" r:id="rId86" name="Check Box 196">
              <controlPr defaultSize="0" autoFill="0" autoLine="0" autoPict="0">
                <anchor moveWithCells="1">
                  <from>
                    <xdr:col>24</xdr:col>
                    <xdr:colOff>209550</xdr:colOff>
                    <xdr:row>34</xdr:row>
                    <xdr:rowOff>28575</xdr:rowOff>
                  </from>
                  <to>
                    <xdr:col>30</xdr:col>
                    <xdr:colOff>85725</xdr:colOff>
                    <xdr:row>34</xdr:row>
                    <xdr:rowOff>219075</xdr:rowOff>
                  </to>
                </anchor>
              </controlPr>
            </control>
          </mc:Choice>
        </mc:AlternateContent>
        <mc:AlternateContent xmlns:mc="http://schemas.openxmlformats.org/markup-compatibility/2006">
          <mc:Choice Requires="x14">
            <control shapeId="3269" r:id="rId87" name="Check Box 197">
              <controlPr defaultSize="0" autoFill="0" autoLine="0" autoPict="0">
                <anchor moveWithCells="1">
                  <from>
                    <xdr:col>24</xdr:col>
                    <xdr:colOff>209550</xdr:colOff>
                    <xdr:row>35</xdr:row>
                    <xdr:rowOff>28575</xdr:rowOff>
                  </from>
                  <to>
                    <xdr:col>30</xdr:col>
                    <xdr:colOff>0</xdr:colOff>
                    <xdr:row>36</xdr:row>
                    <xdr:rowOff>0</xdr:rowOff>
                  </to>
                </anchor>
              </controlPr>
            </control>
          </mc:Choice>
        </mc:AlternateContent>
        <mc:AlternateContent xmlns:mc="http://schemas.openxmlformats.org/markup-compatibility/2006">
          <mc:Choice Requires="x14">
            <control shapeId="3270" r:id="rId88" name="Check Box 198">
              <controlPr defaultSize="0" autoFill="0" autoLine="0" autoPict="0">
                <anchor moveWithCells="1">
                  <from>
                    <xdr:col>24</xdr:col>
                    <xdr:colOff>209550</xdr:colOff>
                    <xdr:row>36</xdr:row>
                    <xdr:rowOff>19050</xdr:rowOff>
                  </from>
                  <to>
                    <xdr:col>31</xdr:col>
                    <xdr:colOff>19050</xdr:colOff>
                    <xdr:row>36</xdr:row>
                    <xdr:rowOff>219075</xdr:rowOff>
                  </to>
                </anchor>
              </controlPr>
            </control>
          </mc:Choice>
        </mc:AlternateContent>
        <mc:AlternateContent xmlns:mc="http://schemas.openxmlformats.org/markup-compatibility/2006">
          <mc:Choice Requires="x14">
            <control shapeId="3271" r:id="rId89" name="Check Box 199">
              <controlPr defaultSize="0" autoFill="0" autoLine="0" autoPict="0">
                <anchor moveWithCells="1">
                  <from>
                    <xdr:col>29</xdr:col>
                    <xdr:colOff>200025</xdr:colOff>
                    <xdr:row>31</xdr:row>
                    <xdr:rowOff>9525</xdr:rowOff>
                  </from>
                  <to>
                    <xdr:col>34</xdr:col>
                    <xdr:colOff>85725</xdr:colOff>
                    <xdr:row>31</xdr:row>
                    <xdr:rowOff>209550</xdr:rowOff>
                  </to>
                </anchor>
              </controlPr>
            </control>
          </mc:Choice>
        </mc:AlternateContent>
        <mc:AlternateContent xmlns:mc="http://schemas.openxmlformats.org/markup-compatibility/2006">
          <mc:Choice Requires="x14">
            <control shapeId="3272" r:id="rId90" name="Check Box 200">
              <controlPr defaultSize="0" autoFill="0" autoLine="0" autoPict="0">
                <anchor moveWithCells="1">
                  <from>
                    <xdr:col>29</xdr:col>
                    <xdr:colOff>200025</xdr:colOff>
                    <xdr:row>32</xdr:row>
                    <xdr:rowOff>19050</xdr:rowOff>
                  </from>
                  <to>
                    <xdr:col>34</xdr:col>
                    <xdr:colOff>85725</xdr:colOff>
                    <xdr:row>32</xdr:row>
                    <xdr:rowOff>219075</xdr:rowOff>
                  </to>
                </anchor>
              </controlPr>
            </control>
          </mc:Choice>
        </mc:AlternateContent>
        <mc:AlternateContent xmlns:mc="http://schemas.openxmlformats.org/markup-compatibility/2006">
          <mc:Choice Requires="x14">
            <control shapeId="3273" r:id="rId91" name="Check Box 201">
              <controlPr defaultSize="0" autoFill="0" autoLine="0" autoPict="0">
                <anchor moveWithCells="1">
                  <from>
                    <xdr:col>29</xdr:col>
                    <xdr:colOff>200025</xdr:colOff>
                    <xdr:row>33</xdr:row>
                    <xdr:rowOff>19050</xdr:rowOff>
                  </from>
                  <to>
                    <xdr:col>34</xdr:col>
                    <xdr:colOff>85725</xdr:colOff>
                    <xdr:row>33</xdr:row>
                    <xdr:rowOff>219075</xdr:rowOff>
                  </to>
                </anchor>
              </controlPr>
            </control>
          </mc:Choice>
        </mc:AlternateContent>
        <mc:AlternateContent xmlns:mc="http://schemas.openxmlformats.org/markup-compatibility/2006">
          <mc:Choice Requires="x14">
            <control shapeId="3277" r:id="rId92" name="Option Button 205">
              <controlPr defaultSize="0" autoFill="0" autoLine="0" autoPict="0">
                <anchor moveWithCells="1">
                  <from>
                    <xdr:col>27</xdr:col>
                    <xdr:colOff>209550</xdr:colOff>
                    <xdr:row>41</xdr:row>
                    <xdr:rowOff>9525</xdr:rowOff>
                  </from>
                  <to>
                    <xdr:col>33</xdr:col>
                    <xdr:colOff>200025</xdr:colOff>
                    <xdr:row>42</xdr:row>
                    <xdr:rowOff>0</xdr:rowOff>
                  </to>
                </anchor>
              </controlPr>
            </control>
          </mc:Choice>
        </mc:AlternateContent>
        <mc:AlternateContent xmlns:mc="http://schemas.openxmlformats.org/markup-compatibility/2006">
          <mc:Choice Requires="x14">
            <control shapeId="3278" r:id="rId93" name="Option Button 206">
              <controlPr defaultSize="0" autoFill="0" autoLine="0" autoPict="0">
                <anchor moveWithCells="1">
                  <from>
                    <xdr:col>27</xdr:col>
                    <xdr:colOff>209550</xdr:colOff>
                    <xdr:row>42</xdr:row>
                    <xdr:rowOff>9525</xdr:rowOff>
                  </from>
                  <to>
                    <xdr:col>33</xdr:col>
                    <xdr:colOff>200025</xdr:colOff>
                    <xdr:row>43</xdr:row>
                    <xdr:rowOff>0</xdr:rowOff>
                  </to>
                </anchor>
              </controlPr>
            </control>
          </mc:Choice>
        </mc:AlternateContent>
        <mc:AlternateContent xmlns:mc="http://schemas.openxmlformats.org/markup-compatibility/2006">
          <mc:Choice Requires="x14">
            <control shapeId="3279" r:id="rId94" name="Option Button 207">
              <controlPr defaultSize="0" autoFill="0" autoLine="0" autoPict="0">
                <anchor moveWithCells="1">
                  <from>
                    <xdr:col>27</xdr:col>
                    <xdr:colOff>209550</xdr:colOff>
                    <xdr:row>43</xdr:row>
                    <xdr:rowOff>9525</xdr:rowOff>
                  </from>
                  <to>
                    <xdr:col>29</xdr:col>
                    <xdr:colOff>47625</xdr:colOff>
                    <xdr:row>43</xdr:row>
                    <xdr:rowOff>209550</xdr:rowOff>
                  </to>
                </anchor>
              </controlPr>
            </control>
          </mc:Choice>
        </mc:AlternateContent>
        <mc:AlternateContent xmlns:mc="http://schemas.openxmlformats.org/markup-compatibility/2006">
          <mc:Choice Requires="x14">
            <control shapeId="3291" r:id="rId95" name="SLTA添付">
              <controlPr defaultSize="0" autoFill="0" autoLine="0" autoPict="0">
                <anchor moveWithCells="1">
                  <from>
                    <xdr:col>25</xdr:col>
                    <xdr:colOff>0</xdr:colOff>
                    <xdr:row>38</xdr:row>
                    <xdr:rowOff>19050</xdr:rowOff>
                  </from>
                  <to>
                    <xdr:col>29</xdr:col>
                    <xdr:colOff>47625</xdr:colOff>
                    <xdr:row>38</xdr:row>
                    <xdr:rowOff>209550</xdr:rowOff>
                  </to>
                </anchor>
              </controlPr>
            </control>
          </mc:Choice>
        </mc:AlternateContent>
        <mc:AlternateContent xmlns:mc="http://schemas.openxmlformats.org/markup-compatibility/2006">
          <mc:Choice Requires="x14">
            <control shapeId="3292" r:id="rId96" name="高次脳機能">
              <controlPr defaultSize="0" autoFill="0" autoPict="0">
                <anchor moveWithCells="1">
                  <from>
                    <xdr:col>25</xdr:col>
                    <xdr:colOff>0</xdr:colOff>
                    <xdr:row>30</xdr:row>
                    <xdr:rowOff>190500</xdr:rowOff>
                  </from>
                  <to>
                    <xdr:col>35</xdr:col>
                    <xdr:colOff>19050</xdr:colOff>
                    <xdr:row>39</xdr:row>
                    <xdr:rowOff>47625</xdr:rowOff>
                  </to>
                </anchor>
              </controlPr>
            </control>
          </mc:Choice>
        </mc:AlternateContent>
        <mc:AlternateContent xmlns:mc="http://schemas.openxmlformats.org/markup-compatibility/2006">
          <mc:Choice Requires="x14">
            <control shapeId="3280" r:id="rId97" name="下肢装具">
              <controlPr defaultSize="0" autoFill="0" autoPict="0">
                <anchor moveWithCells="1">
                  <from>
                    <xdr:col>24</xdr:col>
                    <xdr:colOff>190500</xdr:colOff>
                    <xdr:row>40</xdr:row>
                    <xdr:rowOff>209550</xdr:rowOff>
                  </from>
                  <to>
                    <xdr:col>35</xdr:col>
                    <xdr:colOff>28575</xdr:colOff>
                    <xdr:row>44</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AI40"/>
  <sheetViews>
    <sheetView showGridLines="0" topLeftCell="A4" zoomScale="110" zoomScaleNormal="110" zoomScaleSheetLayoutView="100" workbookViewId="0">
      <selection activeCell="E2" sqref="E2:L2"/>
    </sheetView>
  </sheetViews>
  <sheetFormatPr defaultColWidth="2.75" defaultRowHeight="21.75" customHeight="1"/>
  <cols>
    <col min="4" max="4" width="2.875" customWidth="1"/>
    <col min="8" max="8" width="2.875" customWidth="1"/>
    <col min="19" max="19" width="3.125" customWidth="1"/>
    <col min="22" max="22" width="3" customWidth="1"/>
    <col min="25" max="26" width="3.125" customWidth="1"/>
    <col min="28" max="28" width="3" customWidth="1"/>
  </cols>
  <sheetData>
    <row r="1" spans="1:35" ht="21.75" customHeight="1" thickBot="1">
      <c r="A1" s="407" t="s">
        <v>3634</v>
      </c>
      <c r="B1" s="407"/>
      <c r="C1" s="407"/>
      <c r="D1" s="407"/>
      <c r="E1" s="407"/>
      <c r="F1" s="407"/>
      <c r="G1" s="407"/>
      <c r="H1" s="407"/>
      <c r="I1" s="406" t="s">
        <v>9496</v>
      </c>
      <c r="J1" s="406"/>
      <c r="K1" s="406"/>
      <c r="L1" s="406"/>
      <c r="M1" s="406"/>
      <c r="N1" s="406"/>
      <c r="O1" s="406"/>
      <c r="P1" s="406"/>
      <c r="Q1" s="406"/>
      <c r="R1" s="406"/>
      <c r="S1" s="406"/>
      <c r="T1" s="406"/>
      <c r="U1" s="406"/>
      <c r="V1" s="406"/>
      <c r="W1" s="406"/>
      <c r="X1" s="406"/>
      <c r="Y1" s="406"/>
      <c r="Z1" s="406"/>
      <c r="AA1" s="380"/>
      <c r="AB1" s="380"/>
      <c r="AC1" s="380"/>
      <c r="AD1" s="380"/>
      <c r="AE1" s="380"/>
      <c r="AF1" s="380"/>
      <c r="AG1" s="380"/>
      <c r="AH1" s="380"/>
      <c r="AI1" s="380"/>
    </row>
    <row r="2" spans="1:35" ht="21.75" customHeight="1">
      <c r="A2" s="477" t="s">
        <v>9065</v>
      </c>
      <c r="B2" s="473"/>
      <c r="C2" s="473"/>
      <c r="D2" s="473"/>
      <c r="E2" s="534"/>
      <c r="F2" s="534"/>
      <c r="G2" s="534"/>
      <c r="H2" s="534"/>
      <c r="I2" s="534"/>
      <c r="J2" s="534"/>
      <c r="K2" s="534"/>
      <c r="L2" s="534"/>
      <c r="M2" s="473" t="s">
        <v>9068</v>
      </c>
      <c r="N2" s="473"/>
      <c r="O2" s="392" t="str">
        <f>IF(急性期施設名="","",急性期施設名)</f>
        <v/>
      </c>
      <c r="P2" s="392"/>
      <c r="Q2" s="392"/>
      <c r="R2" s="392"/>
      <c r="S2" s="392"/>
      <c r="T2" s="392"/>
      <c r="U2" s="392"/>
      <c r="V2" s="392"/>
      <c r="W2" s="392"/>
      <c r="X2" s="392"/>
      <c r="Y2" s="392"/>
      <c r="Z2" s="473" t="s">
        <v>9156</v>
      </c>
      <c r="AA2" s="473"/>
      <c r="AB2" s="395"/>
      <c r="AC2" s="395"/>
      <c r="AD2" s="395"/>
      <c r="AE2" s="395"/>
      <c r="AF2" s="395"/>
      <c r="AG2" s="395"/>
      <c r="AH2" s="395"/>
      <c r="AI2" s="474"/>
    </row>
    <row r="3" spans="1:35" ht="13.5" customHeight="1">
      <c r="A3" s="423" t="s">
        <v>3688</v>
      </c>
      <c r="B3" s="310"/>
      <c r="C3" s="383" t="str">
        <f>IF(番号="","",番号)</f>
        <v>10--</v>
      </c>
      <c r="D3" s="383"/>
      <c r="E3" s="383"/>
      <c r="F3" s="383"/>
      <c r="G3" s="383"/>
      <c r="H3" s="310" t="s">
        <v>9318</v>
      </c>
      <c r="I3" s="310"/>
      <c r="J3" s="310"/>
      <c r="K3" s="383" t="str">
        <f>IF(患者氏名="","",患者氏名)</f>
        <v/>
      </c>
      <c r="L3" s="383"/>
      <c r="M3" s="383"/>
      <c r="N3" s="383"/>
      <c r="O3" s="383"/>
      <c r="P3" s="383"/>
      <c r="Q3" s="383"/>
      <c r="R3" s="383"/>
      <c r="S3" s="310" t="s">
        <v>9077</v>
      </c>
      <c r="T3" s="310"/>
      <c r="U3" s="383" t="str">
        <f>IF(患者性="","",患者性)</f>
        <v/>
      </c>
      <c r="V3" s="383"/>
      <c r="W3" s="310" t="s">
        <v>9070</v>
      </c>
      <c r="X3" s="310"/>
      <c r="Y3" s="310"/>
      <c r="Z3" s="539" t="str">
        <f>IF(患者生年月日="","",患者生年月日)</f>
        <v/>
      </c>
      <c r="AA3" s="539"/>
      <c r="AB3" s="539"/>
      <c r="AC3" s="539"/>
      <c r="AD3" s="539"/>
      <c r="AE3" s="539"/>
      <c r="AF3" s="310" t="s">
        <v>9134</v>
      </c>
      <c r="AG3" s="310"/>
      <c r="AH3" s="535" t="str">
        <f>IF(患者生年月日="","",患者年齢)</f>
        <v/>
      </c>
      <c r="AI3" s="536"/>
    </row>
    <row r="4" spans="1:35" ht="21.75" customHeight="1" thickBot="1">
      <c r="A4" s="451"/>
      <c r="B4" s="342"/>
      <c r="C4" s="382"/>
      <c r="D4" s="382"/>
      <c r="E4" s="382"/>
      <c r="F4" s="382"/>
      <c r="G4" s="382"/>
      <c r="H4" s="342"/>
      <c r="I4" s="342"/>
      <c r="J4" s="342"/>
      <c r="K4" s="382"/>
      <c r="L4" s="382"/>
      <c r="M4" s="382"/>
      <c r="N4" s="382"/>
      <c r="O4" s="382"/>
      <c r="P4" s="382"/>
      <c r="Q4" s="382"/>
      <c r="R4" s="382"/>
      <c r="S4" s="342"/>
      <c r="T4" s="342"/>
      <c r="U4" s="382"/>
      <c r="V4" s="382"/>
      <c r="W4" s="342"/>
      <c r="X4" s="342"/>
      <c r="Y4" s="342"/>
      <c r="Z4" s="540"/>
      <c r="AA4" s="540"/>
      <c r="AB4" s="540"/>
      <c r="AC4" s="540"/>
      <c r="AD4" s="540"/>
      <c r="AE4" s="540"/>
      <c r="AF4" s="342"/>
      <c r="AG4" s="342"/>
      <c r="AH4" s="537"/>
      <c r="AI4" s="538"/>
    </row>
    <row r="5" spans="1:35" ht="21.75" customHeight="1" thickBot="1">
      <c r="A5" s="451" t="s">
        <v>6209</v>
      </c>
      <c r="B5" s="342"/>
      <c r="C5" s="342"/>
      <c r="D5" s="342"/>
      <c r="E5" s="70" t="s">
        <v>4</v>
      </c>
      <c r="F5" s="621" t="str">
        <f>IF(患者郵便番号="","",患者郵便番号)</f>
        <v/>
      </c>
      <c r="G5" s="621"/>
      <c r="H5" s="622"/>
      <c r="I5" s="617" t="str">
        <f>IF(患者住所１="","",患者住所１)</f>
        <v/>
      </c>
      <c r="J5" s="618"/>
      <c r="K5" s="618"/>
      <c r="L5" s="618"/>
      <c r="M5" s="618"/>
      <c r="N5" s="618"/>
      <c r="O5" s="618"/>
      <c r="P5" s="618"/>
      <c r="Q5" s="618"/>
      <c r="R5" s="618"/>
      <c r="S5" s="618"/>
      <c r="T5" s="618"/>
      <c r="U5" s="618"/>
      <c r="V5" s="619" t="str">
        <f>IF(患者住所２="","",患者住所２)</f>
        <v/>
      </c>
      <c r="W5" s="619"/>
      <c r="X5" s="619"/>
      <c r="Y5" s="619"/>
      <c r="Z5" s="619"/>
      <c r="AA5" s="619"/>
      <c r="AB5" s="619"/>
      <c r="AC5" s="619"/>
      <c r="AD5" s="619"/>
      <c r="AE5" s="619"/>
      <c r="AF5" s="619"/>
      <c r="AG5" s="619"/>
      <c r="AH5" s="619"/>
      <c r="AI5" s="620"/>
    </row>
    <row r="6" spans="1:35" ht="21.75" customHeight="1">
      <c r="A6" s="616" t="s">
        <v>6186</v>
      </c>
      <c r="B6" s="404"/>
      <c r="C6" s="404"/>
      <c r="D6" s="359"/>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5"/>
    </row>
    <row r="7" spans="1:35" ht="21.75" customHeight="1">
      <c r="A7" s="510"/>
      <c r="B7" s="405"/>
      <c r="C7" s="405"/>
      <c r="D7" s="360"/>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67"/>
    </row>
    <row r="8" spans="1:35" ht="21.75" customHeight="1">
      <c r="A8" s="510" t="s">
        <v>2190</v>
      </c>
      <c r="B8" s="405"/>
      <c r="C8" s="405"/>
      <c r="D8" s="360"/>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67"/>
    </row>
    <row r="9" spans="1:35" ht="21.75" customHeight="1" thickBot="1">
      <c r="A9" s="513">
        <f>LEN(E6)</f>
        <v>0</v>
      </c>
      <c r="B9" s="514"/>
      <c r="C9" s="514"/>
      <c r="D9" s="515"/>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576"/>
    </row>
    <row r="10" spans="1:35" ht="21.75" customHeight="1">
      <c r="A10" s="306" t="s">
        <v>9244</v>
      </c>
      <c r="B10" s="310" t="s">
        <v>9422</v>
      </c>
      <c r="C10" s="310"/>
      <c r="D10" s="310"/>
      <c r="E10" s="124"/>
      <c r="F10" s="408" t="s">
        <v>9303</v>
      </c>
      <c r="G10" s="408"/>
      <c r="H10" s="124"/>
      <c r="I10" s="408" t="s">
        <v>9304</v>
      </c>
      <c r="J10" s="408"/>
      <c r="K10" s="124"/>
      <c r="L10" s="408" t="s">
        <v>9421</v>
      </c>
      <c r="M10" s="408" t="b">
        <v>0</v>
      </c>
      <c r="N10" s="124"/>
      <c r="O10" s="408" t="s">
        <v>9305</v>
      </c>
      <c r="P10" s="408"/>
      <c r="Q10" s="124"/>
      <c r="R10" s="408" t="s">
        <v>9420</v>
      </c>
      <c r="S10" s="408"/>
      <c r="T10" s="124"/>
      <c r="U10" s="557" t="s">
        <v>1568</v>
      </c>
      <c r="V10" s="557"/>
      <c r="W10" s="557"/>
      <c r="X10" s="557"/>
      <c r="Y10" s="557"/>
      <c r="Z10" s="124"/>
      <c r="AA10" s="11" t="s">
        <v>9245</v>
      </c>
      <c r="AB10" s="11"/>
      <c r="AC10" s="11"/>
      <c r="AD10" s="11"/>
      <c r="AE10" s="11"/>
      <c r="AF10" s="11"/>
      <c r="AG10" s="11"/>
      <c r="AH10" s="11"/>
      <c r="AI10" s="71"/>
    </row>
    <row r="11" spans="1:35" ht="21.75" customHeight="1">
      <c r="A11" s="306"/>
      <c r="B11" s="310"/>
      <c r="C11" s="310"/>
      <c r="D11" s="310"/>
      <c r="E11" s="124"/>
      <c r="F11" s="408" t="s">
        <v>6238</v>
      </c>
      <c r="G11" s="408"/>
      <c r="H11" s="606"/>
      <c r="I11" s="606"/>
      <c r="J11" s="606"/>
      <c r="K11" s="606"/>
      <c r="L11" s="606"/>
      <c r="M11" s="606"/>
      <c r="N11" s="606"/>
      <c r="O11" s="606"/>
      <c r="P11" s="615" t="s">
        <v>1569</v>
      </c>
      <c r="Q11" s="615"/>
      <c r="R11" s="615"/>
      <c r="S11" s="606"/>
      <c r="T11" s="606"/>
      <c r="U11" s="606"/>
      <c r="V11" s="606"/>
      <c r="W11" s="606"/>
      <c r="X11" s="11" t="s">
        <v>8078</v>
      </c>
      <c r="Y11" s="11"/>
      <c r="Z11" s="124"/>
      <c r="AA11" s="557" t="s">
        <v>9142</v>
      </c>
      <c r="AB11" s="557"/>
      <c r="AC11" s="11" t="s">
        <v>6232</v>
      </c>
      <c r="AD11" s="606"/>
      <c r="AE11" s="606"/>
      <c r="AF11" s="606"/>
      <c r="AG11" s="606"/>
      <c r="AH11" s="606"/>
      <c r="AI11" s="71" t="s">
        <v>3673</v>
      </c>
    </row>
    <row r="12" spans="1:35" ht="21.75" customHeight="1">
      <c r="A12" s="306"/>
      <c r="B12" s="310" t="s">
        <v>9423</v>
      </c>
      <c r="C12" s="310"/>
      <c r="D12" s="310"/>
      <c r="E12" s="124"/>
      <c r="F12" s="11" t="s">
        <v>9441</v>
      </c>
      <c r="G12" s="11"/>
      <c r="H12" s="124"/>
      <c r="I12" s="11" t="s">
        <v>9442</v>
      </c>
      <c r="J12" s="11"/>
      <c r="K12" s="124"/>
      <c r="L12" s="11" t="s">
        <v>9443</v>
      </c>
      <c r="M12" s="11"/>
      <c r="N12" s="124"/>
      <c r="O12" s="11" t="s">
        <v>6184</v>
      </c>
      <c r="P12" s="11"/>
      <c r="Q12" s="124"/>
      <c r="R12" s="557" t="s">
        <v>6181</v>
      </c>
      <c r="S12" s="557"/>
      <c r="T12" s="557"/>
      <c r="U12" s="124"/>
      <c r="V12" s="11" t="s">
        <v>6182</v>
      </c>
      <c r="W12" s="11"/>
      <c r="X12" s="11"/>
      <c r="Y12" s="124"/>
      <c r="Z12" s="408" t="s">
        <v>6185</v>
      </c>
      <c r="AA12" s="408"/>
      <c r="AB12" s="124"/>
      <c r="AC12" s="557" t="s">
        <v>9142</v>
      </c>
      <c r="AD12" s="557"/>
      <c r="AE12" s="11" t="s">
        <v>9282</v>
      </c>
      <c r="AF12" s="606"/>
      <c r="AG12" s="606"/>
      <c r="AH12" s="606"/>
      <c r="AI12" s="71" t="s">
        <v>9283</v>
      </c>
    </row>
    <row r="13" spans="1:35" ht="21.75" customHeight="1" thickBot="1">
      <c r="A13" s="307"/>
      <c r="B13" s="342" t="s">
        <v>9279</v>
      </c>
      <c r="C13" s="342"/>
      <c r="D13" s="34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3"/>
    </row>
    <row r="14" spans="1:35" ht="21.75" customHeight="1">
      <c r="A14" s="306" t="s">
        <v>9425</v>
      </c>
      <c r="B14" s="310" t="s">
        <v>1592</v>
      </c>
      <c r="C14" s="310"/>
      <c r="D14" s="310"/>
      <c r="E14" s="124"/>
      <c r="F14" s="557" t="s">
        <v>1578</v>
      </c>
      <c r="G14" s="557"/>
      <c r="H14" s="25"/>
      <c r="I14" s="557" t="s">
        <v>9148</v>
      </c>
      <c r="J14" s="557"/>
      <c r="K14" s="25"/>
      <c r="L14" s="607" t="s">
        <v>9144</v>
      </c>
      <c r="M14" s="557"/>
      <c r="N14" s="15" t="s">
        <v>6233</v>
      </c>
      <c r="O14" s="124"/>
      <c r="P14" s="11" t="s">
        <v>1579</v>
      </c>
      <c r="Q14" s="15"/>
      <c r="R14" s="25"/>
      <c r="S14" s="11" t="s">
        <v>1580</v>
      </c>
      <c r="T14" s="15"/>
      <c r="U14" s="25"/>
      <c r="V14" s="11" t="s">
        <v>6237</v>
      </c>
      <c r="W14" s="15"/>
      <c r="X14" s="15" t="s">
        <v>2207</v>
      </c>
      <c r="Y14" s="450" t="s">
        <v>9306</v>
      </c>
      <c r="Z14" s="492"/>
      <c r="AA14" s="492"/>
      <c r="AB14" s="493"/>
      <c r="AC14" s="15"/>
      <c r="AD14" s="124"/>
      <c r="AE14" s="11" t="s">
        <v>9274</v>
      </c>
      <c r="AF14" s="15"/>
      <c r="AG14" s="25"/>
      <c r="AH14" s="11" t="s">
        <v>9273</v>
      </c>
      <c r="AI14" s="71"/>
    </row>
    <row r="15" spans="1:35" ht="21.75" customHeight="1">
      <c r="A15" s="306"/>
      <c r="B15" s="310" t="s">
        <v>1593</v>
      </c>
      <c r="C15" s="310"/>
      <c r="D15" s="310"/>
      <c r="E15" s="124"/>
      <c r="F15" s="11" t="s">
        <v>9145</v>
      </c>
      <c r="G15" s="11"/>
      <c r="H15" s="11"/>
      <c r="I15" s="25"/>
      <c r="J15" s="11" t="s">
        <v>9146</v>
      </c>
      <c r="K15" s="11"/>
      <c r="L15" s="11"/>
      <c r="M15" s="25"/>
      <c r="N15" s="11" t="s">
        <v>9237</v>
      </c>
      <c r="O15" s="11"/>
      <c r="P15" s="11"/>
      <c r="Q15" s="25"/>
      <c r="R15" s="11" t="s">
        <v>9238</v>
      </c>
      <c r="S15" s="11"/>
      <c r="T15" s="11"/>
      <c r="U15" s="24"/>
      <c r="V15" s="13" t="s">
        <v>9239</v>
      </c>
      <c r="W15" s="11"/>
      <c r="X15" s="11"/>
      <c r="Y15" s="25"/>
      <c r="Z15" s="11" t="s">
        <v>9240</v>
      </c>
      <c r="AA15" s="11"/>
      <c r="AB15" s="11"/>
      <c r="AC15" s="25"/>
      <c r="AD15" s="11" t="s">
        <v>9241</v>
      </c>
      <c r="AE15" s="11"/>
      <c r="AF15" s="11"/>
      <c r="AG15" s="11"/>
      <c r="AH15" s="11"/>
      <c r="AI15" s="71"/>
    </row>
    <row r="16" spans="1:35" ht="21.75" customHeight="1" thickBot="1">
      <c r="A16" s="307"/>
      <c r="B16" s="342" t="s">
        <v>9440</v>
      </c>
      <c r="C16" s="342"/>
      <c r="D16" s="342"/>
      <c r="E16" s="485" t="s">
        <v>9155</v>
      </c>
      <c r="F16" s="485"/>
      <c r="G16" s="486"/>
      <c r="H16" s="610"/>
      <c r="I16" s="610"/>
      <c r="J16" s="610"/>
      <c r="K16" s="610"/>
      <c r="L16" s="610"/>
      <c r="M16" s="610"/>
      <c r="N16" s="610"/>
      <c r="O16" s="610"/>
      <c r="P16" s="502"/>
      <c r="Q16" s="485" t="s">
        <v>9154</v>
      </c>
      <c r="R16" s="486"/>
      <c r="S16" s="610"/>
      <c r="T16" s="610"/>
      <c r="U16" s="610"/>
      <c r="V16" s="502"/>
      <c r="W16" s="485" t="s">
        <v>3691</v>
      </c>
      <c r="X16" s="486"/>
      <c r="Y16" s="610"/>
      <c r="Z16" s="610"/>
      <c r="AA16" s="610"/>
      <c r="AB16" s="502"/>
      <c r="AC16" s="485" t="s">
        <v>9157</v>
      </c>
      <c r="AD16" s="486"/>
      <c r="AE16" s="610"/>
      <c r="AF16" s="610"/>
      <c r="AG16" s="610"/>
      <c r="AH16" s="610"/>
      <c r="AI16" s="614"/>
    </row>
    <row r="17" spans="1:35" ht="21.75" customHeight="1">
      <c r="A17" s="306" t="s">
        <v>9147</v>
      </c>
      <c r="B17" s="310" t="s">
        <v>9426</v>
      </c>
      <c r="C17" s="310"/>
      <c r="D17" s="310"/>
      <c r="E17" s="115"/>
      <c r="F17" s="557" t="s">
        <v>9148</v>
      </c>
      <c r="G17" s="557"/>
      <c r="H17" s="25"/>
      <c r="I17" s="557" t="s">
        <v>9144</v>
      </c>
      <c r="J17" s="557"/>
      <c r="K17" s="25"/>
      <c r="L17" s="557" t="s">
        <v>9427</v>
      </c>
      <c r="M17" s="557"/>
      <c r="N17" s="557"/>
      <c r="O17" s="557"/>
      <c r="P17" s="557"/>
      <c r="Q17" s="11" t="s">
        <v>6232</v>
      </c>
      <c r="R17" s="606"/>
      <c r="S17" s="606"/>
      <c r="T17" s="606"/>
      <c r="U17" s="606"/>
      <c r="V17" s="11" t="s">
        <v>9428</v>
      </c>
      <c r="W17" s="606"/>
      <c r="X17" s="606"/>
      <c r="Y17" s="606"/>
      <c r="Z17" s="606"/>
      <c r="AA17" s="606"/>
      <c r="AB17" s="11" t="s">
        <v>8079</v>
      </c>
      <c r="AC17" s="11"/>
      <c r="AD17" s="11"/>
      <c r="AE17" s="11"/>
      <c r="AF17" s="11"/>
      <c r="AG17" s="11"/>
      <c r="AH17" s="11"/>
      <c r="AI17" s="71"/>
    </row>
    <row r="18" spans="1:35" ht="21.75" customHeight="1">
      <c r="A18" s="306"/>
      <c r="B18" s="310"/>
      <c r="C18" s="310"/>
      <c r="D18" s="310"/>
      <c r="E18" s="123"/>
      <c r="F18" s="13" t="s">
        <v>9429</v>
      </c>
      <c r="G18" s="13"/>
      <c r="H18" s="116"/>
      <c r="I18" s="13" t="s">
        <v>9430</v>
      </c>
      <c r="J18" s="13"/>
      <c r="K18" s="116"/>
      <c r="L18" s="13" t="s">
        <v>9431</v>
      </c>
      <c r="M18" s="13"/>
      <c r="N18" s="116"/>
      <c r="O18" s="13" t="s">
        <v>9432</v>
      </c>
      <c r="P18" s="13"/>
      <c r="Q18" s="116"/>
      <c r="R18" s="13" t="s">
        <v>9433</v>
      </c>
      <c r="S18" s="14"/>
      <c r="T18" s="364" t="s">
        <v>9434</v>
      </c>
      <c r="U18" s="361"/>
      <c r="V18" s="611"/>
      <c r="W18" s="425"/>
      <c r="X18" s="425"/>
      <c r="Y18" s="425"/>
      <c r="Z18" s="425"/>
      <c r="AA18" s="425"/>
      <c r="AB18" s="425"/>
      <c r="AC18" s="425"/>
      <c r="AD18" s="425"/>
      <c r="AE18" s="425"/>
      <c r="AF18" s="425"/>
      <c r="AG18" s="425"/>
      <c r="AH18" s="425"/>
      <c r="AI18" s="612"/>
    </row>
    <row r="19" spans="1:35" ht="21.75" customHeight="1" thickBot="1">
      <c r="A19" s="307"/>
      <c r="B19" s="342" t="s">
        <v>1581</v>
      </c>
      <c r="C19" s="342"/>
      <c r="D19" s="342"/>
      <c r="E19" s="122"/>
      <c r="F19" s="35" t="s">
        <v>9274</v>
      </c>
      <c r="G19" s="35"/>
      <c r="H19" s="63"/>
      <c r="I19" s="35" t="s">
        <v>9273</v>
      </c>
      <c r="J19" s="35" t="s">
        <v>6232</v>
      </c>
      <c r="K19" s="457"/>
      <c r="L19" s="457"/>
      <c r="M19" s="457"/>
      <c r="N19" s="457"/>
      <c r="O19" s="35" t="s">
        <v>8079</v>
      </c>
      <c r="P19" s="35"/>
      <c r="Q19" s="38"/>
      <c r="R19" s="466" t="s">
        <v>1582</v>
      </c>
      <c r="S19" s="514"/>
      <c r="T19" s="514"/>
      <c r="U19" s="515"/>
      <c r="V19" s="122"/>
      <c r="W19" s="35" t="s">
        <v>9274</v>
      </c>
      <c r="X19" s="63"/>
      <c r="Y19" s="35" t="s">
        <v>3692</v>
      </c>
      <c r="Z19" s="35"/>
      <c r="AA19" s="63"/>
      <c r="AB19" s="35" t="s">
        <v>3693</v>
      </c>
      <c r="AC19" s="35"/>
      <c r="AD19" s="63"/>
      <c r="AE19" s="35" t="s">
        <v>3694</v>
      </c>
      <c r="AF19" s="35"/>
      <c r="AG19" s="63"/>
      <c r="AH19" s="35" t="s">
        <v>3695</v>
      </c>
      <c r="AI19" s="68"/>
    </row>
    <row r="20" spans="1:35" ht="21.75" customHeight="1">
      <c r="A20" s="306" t="s">
        <v>9424</v>
      </c>
      <c r="B20" s="310" t="s">
        <v>2206</v>
      </c>
      <c r="C20" s="310"/>
      <c r="D20" s="310"/>
      <c r="E20" s="450" t="s">
        <v>9271</v>
      </c>
      <c r="F20" s="493"/>
      <c r="G20" s="608"/>
      <c r="H20" s="606"/>
      <c r="I20" s="606"/>
      <c r="J20" s="606"/>
      <c r="K20" s="606"/>
      <c r="L20" s="606"/>
      <c r="M20" s="606"/>
      <c r="N20" s="606"/>
      <c r="O20" s="494"/>
      <c r="P20" s="450" t="s">
        <v>1570</v>
      </c>
      <c r="Q20" s="493"/>
      <c r="R20" s="608"/>
      <c r="S20" s="606"/>
      <c r="T20" s="606"/>
      <c r="U20" s="606"/>
      <c r="V20" s="494"/>
      <c r="W20" s="450" t="s">
        <v>9437</v>
      </c>
      <c r="X20" s="493"/>
      <c r="Y20" s="608"/>
      <c r="Z20" s="606"/>
      <c r="AA20" s="606"/>
      <c r="AB20" s="606"/>
      <c r="AC20" s="606"/>
      <c r="AD20" s="606"/>
      <c r="AE20" s="606"/>
      <c r="AF20" s="606"/>
      <c r="AG20" s="606"/>
      <c r="AH20" s="606"/>
      <c r="AI20" s="613"/>
    </row>
    <row r="21" spans="1:35" ht="21.75" customHeight="1">
      <c r="A21" s="306"/>
      <c r="B21" s="310" t="s">
        <v>1571</v>
      </c>
      <c r="C21" s="310"/>
      <c r="D21" s="310"/>
      <c r="E21" s="124"/>
      <c r="F21" s="408" t="s">
        <v>3697</v>
      </c>
      <c r="G21" s="408"/>
      <c r="H21" s="124"/>
      <c r="I21" s="557" t="s">
        <v>9242</v>
      </c>
      <c r="J21" s="557"/>
      <c r="K21" s="124"/>
      <c r="L21" s="408" t="s">
        <v>6240</v>
      </c>
      <c r="M21" s="408"/>
      <c r="N21" s="606"/>
      <c r="O21" s="606"/>
      <c r="P21" s="11" t="s">
        <v>6235</v>
      </c>
      <c r="Q21" s="124"/>
      <c r="R21" s="11" t="s">
        <v>1573</v>
      </c>
      <c r="S21" s="124"/>
      <c r="T21" s="11" t="s">
        <v>1575</v>
      </c>
      <c r="U21" s="124"/>
      <c r="V21" s="607" t="s">
        <v>6231</v>
      </c>
      <c r="W21" s="607"/>
      <c r="X21" s="11" t="s">
        <v>6233</v>
      </c>
      <c r="Y21" s="606"/>
      <c r="Z21" s="606"/>
      <c r="AA21" s="11" t="s">
        <v>6235</v>
      </c>
      <c r="AB21" s="124"/>
      <c r="AC21" s="607" t="s">
        <v>9142</v>
      </c>
      <c r="AD21" s="607"/>
      <c r="AE21" s="11" t="s">
        <v>6232</v>
      </c>
      <c r="AF21" s="606"/>
      <c r="AG21" s="606"/>
      <c r="AH21" s="606"/>
      <c r="AI21" s="71" t="s">
        <v>6235</v>
      </c>
    </row>
    <row r="22" spans="1:35" ht="21.75" customHeight="1">
      <c r="A22" s="306"/>
      <c r="B22" s="310" t="s">
        <v>1577</v>
      </c>
      <c r="C22" s="310"/>
      <c r="D22" s="310"/>
      <c r="E22" s="124"/>
      <c r="F22" s="11" t="s">
        <v>3697</v>
      </c>
      <c r="G22" s="11"/>
      <c r="H22" s="124"/>
      <c r="I22" s="557" t="s">
        <v>1576</v>
      </c>
      <c r="J22" s="557"/>
      <c r="K22" s="124"/>
      <c r="L22" s="408" t="s">
        <v>6239</v>
      </c>
      <c r="M22" s="408"/>
      <c r="N22" s="606"/>
      <c r="O22" s="606"/>
      <c r="P22" s="11" t="s">
        <v>6235</v>
      </c>
      <c r="Q22" s="124"/>
      <c r="R22" s="11" t="s">
        <v>1572</v>
      </c>
      <c r="S22" s="124"/>
      <c r="T22" s="11" t="s">
        <v>1574</v>
      </c>
      <c r="U22" s="124"/>
      <c r="V22" s="607" t="s">
        <v>6231</v>
      </c>
      <c r="W22" s="607"/>
      <c r="X22" t="s">
        <v>6233</v>
      </c>
      <c r="Y22" s="606"/>
      <c r="Z22" s="606"/>
      <c r="AA22" s="11" t="s">
        <v>6235</v>
      </c>
      <c r="AB22" s="124"/>
      <c r="AC22" s="607" t="s">
        <v>9142</v>
      </c>
      <c r="AD22" s="607"/>
      <c r="AE22" t="s">
        <v>6232</v>
      </c>
      <c r="AF22" s="606"/>
      <c r="AG22" s="606"/>
      <c r="AH22" s="606"/>
      <c r="AI22" s="71" t="s">
        <v>6235</v>
      </c>
    </row>
    <row r="23" spans="1:35" ht="21.75" customHeight="1">
      <c r="A23" s="306"/>
      <c r="B23" s="310" t="s">
        <v>6183</v>
      </c>
      <c r="C23" s="310"/>
      <c r="D23" s="310"/>
      <c r="E23" s="124"/>
      <c r="F23" s="408" t="s">
        <v>9143</v>
      </c>
      <c r="G23" s="408"/>
      <c r="H23" s="408"/>
      <c r="I23" s="25" t="s">
        <v>3689</v>
      </c>
      <c r="J23" s="11" t="s">
        <v>6241</v>
      </c>
      <c r="K23" s="11"/>
      <c r="L23" s="11"/>
      <c r="M23" s="11"/>
      <c r="N23" s="606"/>
      <c r="O23" s="606"/>
      <c r="P23" s="606"/>
      <c r="Q23" s="11" t="s">
        <v>6235</v>
      </c>
      <c r="R23" s="11"/>
      <c r="S23" s="11"/>
      <c r="T23" s="11"/>
      <c r="U23" s="11"/>
      <c r="V23" s="11"/>
      <c r="W23" s="11"/>
      <c r="X23" s="11"/>
      <c r="Y23" s="11"/>
      <c r="Z23" s="11"/>
      <c r="AA23" s="11"/>
      <c r="AB23" s="11"/>
      <c r="AC23" s="11"/>
      <c r="AD23" s="11"/>
      <c r="AE23" s="11"/>
      <c r="AF23" s="11"/>
      <c r="AG23" s="11"/>
      <c r="AH23" s="11"/>
      <c r="AI23" s="71"/>
    </row>
    <row r="24" spans="1:35" ht="21.75" customHeight="1" thickBot="1">
      <c r="A24" s="307"/>
      <c r="B24" s="342" t="s">
        <v>9279</v>
      </c>
      <c r="C24" s="342"/>
      <c r="D24" s="34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3"/>
    </row>
    <row r="25" spans="1:35" ht="21.75" customHeight="1">
      <c r="A25" s="423" t="s">
        <v>3670</v>
      </c>
      <c r="B25" s="310"/>
      <c r="C25" s="310"/>
      <c r="D25" s="310"/>
      <c r="E25" s="124"/>
      <c r="F25" s="11" t="s">
        <v>1589</v>
      </c>
      <c r="G25" s="11"/>
      <c r="H25" s="124"/>
      <c r="I25" s="11" t="s">
        <v>6242</v>
      </c>
      <c r="J25" s="11"/>
      <c r="K25" s="124"/>
      <c r="L25" s="11" t="s">
        <v>1590</v>
      </c>
      <c r="M25" s="11"/>
      <c r="N25" s="25" t="s">
        <v>3689</v>
      </c>
      <c r="O25" s="408" t="s">
        <v>9456</v>
      </c>
      <c r="P25" s="408"/>
      <c r="Q25" s="408"/>
      <c r="R25" s="25" t="s">
        <v>3689</v>
      </c>
      <c r="S25" s="11" t="s">
        <v>3672</v>
      </c>
      <c r="T25" s="11"/>
      <c r="U25" s="11"/>
      <c r="V25" s="11" t="s">
        <v>6235</v>
      </c>
      <c r="W25" s="11"/>
      <c r="X25" s="11"/>
      <c r="Y25" s="124"/>
      <c r="Z25" s="408" t="s">
        <v>9144</v>
      </c>
      <c r="AA25" s="408"/>
      <c r="AB25" s="408"/>
      <c r="AC25" s="25" t="s">
        <v>3689</v>
      </c>
      <c r="AD25" s="408" t="s">
        <v>1591</v>
      </c>
      <c r="AE25" s="408"/>
      <c r="AF25" s="408"/>
      <c r="AG25" s="11"/>
      <c r="AH25" s="11"/>
      <c r="AI25" s="71"/>
    </row>
    <row r="26" spans="1:35" ht="21.75" customHeight="1" thickBot="1">
      <c r="A26" s="451"/>
      <c r="B26" s="342"/>
      <c r="C26" s="342"/>
      <c r="D26" s="342"/>
      <c r="E26" s="485" t="s">
        <v>9438</v>
      </c>
      <c r="F26" s="485"/>
      <c r="G26" s="486"/>
      <c r="H26" s="610"/>
      <c r="I26" s="610"/>
      <c r="J26" s="610"/>
      <c r="K26" s="610"/>
      <c r="L26" s="610"/>
      <c r="M26" s="610"/>
      <c r="N26" s="610"/>
      <c r="O26" s="610"/>
      <c r="P26" s="502"/>
      <c r="Q26" s="485" t="s">
        <v>9154</v>
      </c>
      <c r="R26" s="486"/>
      <c r="S26" s="610"/>
      <c r="T26" s="610"/>
      <c r="U26" s="610"/>
      <c r="V26" s="502"/>
      <c r="W26" s="485" t="s">
        <v>3690</v>
      </c>
      <c r="X26" s="486"/>
      <c r="Y26" s="610"/>
      <c r="Z26" s="610"/>
      <c r="AA26" s="610"/>
      <c r="AB26" s="502"/>
      <c r="AC26" s="485" t="s">
        <v>9157</v>
      </c>
      <c r="AD26" s="486"/>
      <c r="AE26" s="610"/>
      <c r="AF26" s="610"/>
      <c r="AG26" s="610"/>
      <c r="AH26" s="610"/>
      <c r="AI26" s="614"/>
    </row>
    <row r="27" spans="1:35" ht="21.75" customHeight="1">
      <c r="A27" s="306" t="s">
        <v>9149</v>
      </c>
      <c r="B27" s="310" t="s">
        <v>9435</v>
      </c>
      <c r="C27" s="310"/>
      <c r="D27" s="310"/>
      <c r="E27" s="115"/>
      <c r="F27" s="408" t="s">
        <v>1583</v>
      </c>
      <c r="G27" s="408"/>
      <c r="H27" s="25"/>
      <c r="I27" s="408" t="s">
        <v>1584</v>
      </c>
      <c r="J27" s="408"/>
      <c r="K27" s="408"/>
      <c r="L27" s="25"/>
      <c r="M27" s="557" t="s">
        <v>1585</v>
      </c>
      <c r="N27" s="557"/>
      <c r="O27" s="557"/>
      <c r="P27" s="557"/>
      <c r="Q27" s="25"/>
      <c r="R27" s="557" t="s">
        <v>1586</v>
      </c>
      <c r="S27" s="557"/>
      <c r="T27" s="557"/>
      <c r="U27" s="557"/>
      <c r="V27" s="11" t="s">
        <v>6232</v>
      </c>
      <c r="W27" s="124"/>
      <c r="X27" s="557" t="s">
        <v>1587</v>
      </c>
      <c r="Y27" s="557"/>
      <c r="Z27" s="557"/>
      <c r="AA27" s="25" t="s">
        <v>3689</v>
      </c>
      <c r="AB27" s="557" t="s">
        <v>1588</v>
      </c>
      <c r="AC27" s="557"/>
      <c r="AD27" s="557"/>
      <c r="AE27" s="557"/>
      <c r="AF27" s="11" t="s">
        <v>6235</v>
      </c>
      <c r="AG27" s="11"/>
      <c r="AH27" s="11"/>
      <c r="AI27" s="71"/>
    </row>
    <row r="28" spans="1:35" ht="21.75" customHeight="1">
      <c r="A28" s="306"/>
      <c r="B28" s="310" t="s">
        <v>9243</v>
      </c>
      <c r="C28" s="310"/>
      <c r="D28" s="310"/>
      <c r="E28" s="123"/>
      <c r="F28" s="562" t="s">
        <v>9222</v>
      </c>
      <c r="G28" s="562"/>
      <c r="H28" s="562"/>
      <c r="I28" s="24"/>
      <c r="J28" s="562" t="s">
        <v>9223</v>
      </c>
      <c r="K28" s="562"/>
      <c r="L28" s="562"/>
      <c r="M28" s="562"/>
      <c r="N28" s="13"/>
      <c r="O28" s="13"/>
      <c r="P28" s="13"/>
      <c r="Q28" s="13"/>
      <c r="R28" s="13"/>
      <c r="S28" s="13"/>
      <c r="T28" s="13"/>
      <c r="U28" s="13"/>
      <c r="V28" s="13"/>
      <c r="W28" s="13"/>
      <c r="X28" s="13"/>
      <c r="Y28" s="13"/>
      <c r="Z28" s="13"/>
      <c r="AA28" s="13"/>
      <c r="AB28" s="13"/>
      <c r="AC28" s="13"/>
      <c r="AD28" s="13"/>
      <c r="AE28" s="13"/>
      <c r="AF28" s="13"/>
      <c r="AG28" s="13"/>
      <c r="AH28" s="13"/>
      <c r="AI28" s="67"/>
    </row>
    <row r="29" spans="1:35" ht="21.75" customHeight="1" thickBot="1">
      <c r="A29" s="307"/>
      <c r="B29" s="342" t="s">
        <v>9279</v>
      </c>
      <c r="C29" s="342"/>
      <c r="D29" s="342"/>
      <c r="E29" s="609"/>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517"/>
    </row>
    <row r="30" spans="1:35" ht="21.75" customHeight="1">
      <c r="A30" s="306" t="s">
        <v>6227</v>
      </c>
      <c r="B30" s="310" t="s">
        <v>9436</v>
      </c>
      <c r="C30" s="310"/>
      <c r="D30" s="310"/>
      <c r="E30" s="115"/>
      <c r="F30" s="11" t="s">
        <v>6243</v>
      </c>
      <c r="G30" s="11"/>
      <c r="H30" s="124"/>
      <c r="I30" s="607" t="s">
        <v>6234</v>
      </c>
      <c r="J30" s="607"/>
      <c r="K30" s="607"/>
      <c r="L30" s="56" t="s">
        <v>6236</v>
      </c>
      <c r="M30" s="124"/>
      <c r="N30" s="557" t="s">
        <v>9150</v>
      </c>
      <c r="O30" s="557"/>
      <c r="P30" s="557"/>
      <c r="Q30" s="557"/>
      <c r="R30" s="124"/>
      <c r="S30" s="557" t="s">
        <v>9151</v>
      </c>
      <c r="T30" s="557"/>
      <c r="U30" s="557"/>
      <c r="V30" s="557"/>
      <c r="W30" s="124"/>
      <c r="X30" s="11" t="s">
        <v>9152</v>
      </c>
      <c r="Y30" s="11"/>
      <c r="Z30" s="124"/>
      <c r="AA30" s="11" t="s">
        <v>9221</v>
      </c>
      <c r="AB30" s="11"/>
      <c r="AC30" s="11"/>
      <c r="AD30" s="11"/>
      <c r="AE30" s="11"/>
      <c r="AF30" s="11"/>
      <c r="AG30" s="11"/>
      <c r="AH30" s="11"/>
      <c r="AI30" s="71"/>
    </row>
    <row r="31" spans="1:35" ht="21.75" customHeight="1">
      <c r="A31" s="306"/>
      <c r="B31" s="310" t="s">
        <v>9279</v>
      </c>
      <c r="C31" s="310"/>
      <c r="D31" s="310"/>
      <c r="E31" s="434"/>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67"/>
    </row>
    <row r="32" spans="1:35" ht="21.75" customHeight="1" thickBot="1">
      <c r="A32" s="307"/>
      <c r="B32" s="342"/>
      <c r="C32" s="342"/>
      <c r="D32" s="342"/>
      <c r="E32" s="435"/>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576"/>
    </row>
    <row r="33" spans="1:35" ht="21.75" customHeight="1" thickBot="1">
      <c r="A33" s="451" t="s">
        <v>1597</v>
      </c>
      <c r="B33" s="342"/>
      <c r="C33" s="342"/>
      <c r="D33" s="342"/>
      <c r="E33" s="119"/>
      <c r="F33" s="80" t="s">
        <v>1598</v>
      </c>
      <c r="G33" s="80"/>
      <c r="H33" s="80"/>
      <c r="I33" s="119"/>
      <c r="J33" s="80" t="s">
        <v>1599</v>
      </c>
      <c r="K33" s="80"/>
      <c r="L33" s="80"/>
      <c r="M33" s="119"/>
      <c r="N33" s="80" t="s">
        <v>1600</v>
      </c>
      <c r="O33" s="80"/>
      <c r="P33" s="80"/>
      <c r="Q33" s="119"/>
      <c r="R33" s="80" t="s">
        <v>1601</v>
      </c>
      <c r="S33" s="85"/>
      <c r="T33" s="485" t="s">
        <v>1602</v>
      </c>
      <c r="U33" s="485"/>
      <c r="V33" s="486"/>
      <c r="W33" s="462"/>
      <c r="X33" s="462"/>
      <c r="Y33" s="462"/>
      <c r="Z33" s="462"/>
      <c r="AA33" s="462"/>
      <c r="AB33" s="462"/>
      <c r="AC33" s="462"/>
      <c r="AD33" s="462"/>
      <c r="AE33" s="462"/>
      <c r="AF33" s="462"/>
      <c r="AG33" s="462"/>
      <c r="AH33" s="462"/>
      <c r="AI33" s="463"/>
    </row>
    <row r="34" spans="1:35" ht="21.75" customHeight="1">
      <c r="A34" s="306" t="s">
        <v>9437</v>
      </c>
      <c r="B34" s="310" t="s">
        <v>9439</v>
      </c>
      <c r="C34" s="310"/>
      <c r="D34" s="310"/>
      <c r="E34" s="310" t="s">
        <v>9153</v>
      </c>
      <c r="F34" s="310"/>
      <c r="G34" s="310"/>
      <c r="H34" s="346"/>
      <c r="I34" s="346"/>
      <c r="J34" s="346"/>
      <c r="K34" s="346"/>
      <c r="L34" s="346"/>
      <c r="M34" s="346"/>
      <c r="N34" s="346"/>
      <c r="O34" s="346"/>
      <c r="P34" s="346"/>
      <c r="Q34" s="310" t="s">
        <v>9154</v>
      </c>
      <c r="R34" s="310"/>
      <c r="S34" s="346"/>
      <c r="T34" s="346"/>
      <c r="U34" s="346"/>
      <c r="V34" s="346"/>
      <c r="W34" s="310" t="s">
        <v>3698</v>
      </c>
      <c r="X34" s="310"/>
      <c r="Y34" s="346"/>
      <c r="Z34" s="346"/>
      <c r="AA34" s="346"/>
      <c r="AB34" s="346"/>
      <c r="AC34" s="310" t="s">
        <v>9157</v>
      </c>
      <c r="AD34" s="310"/>
      <c r="AE34" s="346"/>
      <c r="AF34" s="346"/>
      <c r="AG34" s="346"/>
      <c r="AH34" s="346"/>
      <c r="AI34" s="495"/>
    </row>
    <row r="35" spans="1:35" ht="21.75" customHeight="1">
      <c r="A35" s="306"/>
      <c r="B35" s="346"/>
      <c r="C35" s="346"/>
      <c r="D35" s="346"/>
      <c r="E35" s="310" t="s">
        <v>9438</v>
      </c>
      <c r="F35" s="310"/>
      <c r="G35" s="310"/>
      <c r="H35" s="346"/>
      <c r="I35" s="346"/>
      <c r="J35" s="346"/>
      <c r="K35" s="346"/>
      <c r="L35" s="346"/>
      <c r="M35" s="346"/>
      <c r="N35" s="346"/>
      <c r="O35" s="346"/>
      <c r="P35" s="346"/>
      <c r="Q35" s="310" t="s">
        <v>9154</v>
      </c>
      <c r="R35" s="310"/>
      <c r="S35" s="346"/>
      <c r="T35" s="346"/>
      <c r="U35" s="346"/>
      <c r="V35" s="346"/>
      <c r="W35" s="310" t="s">
        <v>3698</v>
      </c>
      <c r="X35" s="310"/>
      <c r="Y35" s="346"/>
      <c r="Z35" s="346"/>
      <c r="AA35" s="346"/>
      <c r="AB35" s="346"/>
      <c r="AC35" s="310" t="s">
        <v>9157</v>
      </c>
      <c r="AD35" s="310"/>
      <c r="AE35" s="346"/>
      <c r="AF35" s="346"/>
      <c r="AG35" s="346"/>
      <c r="AH35" s="346"/>
      <c r="AI35" s="495"/>
    </row>
    <row r="36" spans="1:35" ht="21.75" customHeight="1" thickBot="1">
      <c r="A36" s="307"/>
      <c r="B36" s="344"/>
      <c r="C36" s="344"/>
      <c r="D36" s="344"/>
      <c r="E36" s="342" t="s">
        <v>9438</v>
      </c>
      <c r="F36" s="342"/>
      <c r="G36" s="342"/>
      <c r="H36" s="344"/>
      <c r="I36" s="344"/>
      <c r="J36" s="344"/>
      <c r="K36" s="344"/>
      <c r="L36" s="344"/>
      <c r="M36" s="344"/>
      <c r="N36" s="344"/>
      <c r="O36" s="344"/>
      <c r="P36" s="344"/>
      <c r="Q36" s="342" t="s">
        <v>9154</v>
      </c>
      <c r="R36" s="342"/>
      <c r="S36" s="344"/>
      <c r="T36" s="344"/>
      <c r="U36" s="344"/>
      <c r="V36" s="344"/>
      <c r="W36" s="342" t="s">
        <v>3698</v>
      </c>
      <c r="X36" s="342"/>
      <c r="Y36" s="344"/>
      <c r="Z36" s="344"/>
      <c r="AA36" s="344"/>
      <c r="AB36" s="344"/>
      <c r="AC36" s="342" t="s">
        <v>9157</v>
      </c>
      <c r="AD36" s="342"/>
      <c r="AE36" s="344"/>
      <c r="AF36" s="344"/>
      <c r="AG36" s="344"/>
      <c r="AH36" s="344"/>
      <c r="AI36" s="503"/>
    </row>
    <row r="37" spans="1:35" ht="21.75" customHeight="1">
      <c r="A37" s="543" t="s">
        <v>9064</v>
      </c>
      <c r="B37" s="315" t="s">
        <v>1592</v>
      </c>
      <c r="C37" s="315"/>
      <c r="D37" s="315"/>
      <c r="E37" s="123"/>
      <c r="F37" s="460" t="s">
        <v>1594</v>
      </c>
      <c r="G37" s="460"/>
      <c r="H37" s="460"/>
      <c r="I37" s="116"/>
      <c r="J37" s="562" t="s">
        <v>1595</v>
      </c>
      <c r="K37" s="562"/>
      <c r="L37" s="562"/>
      <c r="M37" s="116"/>
      <c r="N37" s="460" t="s">
        <v>1596</v>
      </c>
      <c r="O37" s="460"/>
      <c r="P37" s="460"/>
      <c r="Q37" s="460"/>
      <c r="R37" s="116"/>
      <c r="S37" s="460" t="s">
        <v>9142</v>
      </c>
      <c r="T37" s="460"/>
      <c r="U37" s="460"/>
      <c r="V37" s="13"/>
      <c r="W37" s="13"/>
      <c r="X37" s="13"/>
      <c r="Y37" s="13"/>
      <c r="Z37" s="13"/>
      <c r="AA37" s="13"/>
      <c r="AB37" s="13"/>
      <c r="AC37" s="13"/>
      <c r="AD37" s="13"/>
      <c r="AE37" s="13"/>
      <c r="AF37" s="13"/>
      <c r="AG37" s="13"/>
      <c r="AH37" s="13"/>
      <c r="AI37" s="67"/>
    </row>
    <row r="38" spans="1:35" ht="21.75" customHeight="1">
      <c r="A38" s="306"/>
      <c r="B38" s="310" t="s">
        <v>1602</v>
      </c>
      <c r="C38" s="310"/>
      <c r="D38" s="310"/>
      <c r="E38" s="434"/>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67"/>
    </row>
    <row r="39" spans="1:35" ht="21.75" customHeight="1">
      <c r="A39" s="306"/>
      <c r="B39" s="310"/>
      <c r="C39" s="310"/>
      <c r="D39" s="310"/>
      <c r="E39" s="434"/>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67"/>
    </row>
    <row r="40" spans="1:35" ht="21.75" customHeight="1" thickBot="1">
      <c r="A40" s="307"/>
      <c r="B40" s="342"/>
      <c r="C40" s="342"/>
      <c r="D40" s="342"/>
      <c r="E40" s="435"/>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576"/>
    </row>
  </sheetData>
  <sheetProtection algorithmName="SHA-512" hashValue="y3vXRiekYif9d1a0vb7XhRBChc7JpyQ6thLQS1BBbs9DwMMyIMbZ7oeJc0MKaYcw+9lPRgmftn1XeGgZwdlRjA==" saltValue="RT8rU84ps61xetR2r4BnIw==" spinCount="100000" sheet="1" objects="1" scenarios="1" selectLockedCells="1"/>
  <customSheetViews>
    <customSheetView guid="{BD673287-A10F-4068-ABD9-63827D97DB26}" scale="110" showGridLines="0" topLeftCell="A4">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1"/>
      <headerFooter alignWithMargins="0">
        <oddFooter>&amp;C京都府脳卒中地域連携パス</oddFooter>
      </headerFooter>
    </customSheetView>
    <customSheetView guid="{FF958D2F-9903-489A-8E2E-7F86E054E683}" showGridLines="0">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2"/>
      <headerFooter alignWithMargins="0">
        <oddFooter>&amp;C京都府脳卒中地域連携パス</oddFooter>
      </headerFooter>
    </customSheetView>
    <customSheetView guid="{D639767C-AAF5-43B7-B827-8C53261E766A}" showGridLines="0">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3"/>
      <headerFooter alignWithMargins="0">
        <oddFooter>&amp;C京都府脳卒中地域連携パス</oddFooter>
      </headerFooter>
    </customSheetView>
    <customSheetView guid="{88F1D327-FFB5-4F25-B49B-DDD0F9774A98}" showGridLines="0">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4"/>
      <headerFooter alignWithMargins="0">
        <oddFooter>&amp;C京都府脳卒中地域連携パス</oddFooter>
      </headerFooter>
    </customSheetView>
    <customSheetView guid="{974C7168-E865-490F-B85C-3CD4E07AE638}" showGridLines="0">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5"/>
      <headerFooter alignWithMargins="0">
        <oddFooter>&amp;C京都府脳卒中地域連携パス</oddFooter>
      </headerFooter>
    </customSheetView>
    <customSheetView guid="{72EBFE53-015F-4AF5-85E5-6EE368152204}" showGridLines="0">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6"/>
      <headerFooter alignWithMargins="0">
        <oddFooter>&amp;C京都府医師会地域連携パス</oddFooter>
      </headerFooter>
    </customSheetView>
    <customSheetView guid="{BFAD5E82-91BD-4865-8828-7A5CD3B0AD02}" showGridLines="0">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7"/>
      <headerFooter alignWithMargins="0">
        <oddFooter>&amp;C京都府脳卒中地域連携パス</oddFooter>
      </headerFooter>
    </customSheetView>
    <customSheetView guid="{DA3E2843-7809-455C-A4BC-B15E27031169}" scale="110" showGridLines="0" topLeftCell="A4">
      <selection activeCell="E2" sqref="E2:L2"/>
      <pageMargins left="0.39370078740157483" right="0.39370078740157483" top="0.35433070866141736" bottom="0.47244094488188981" header="0.39370078740157483" footer="0.19685039370078741"/>
      <printOptions horizontalCentered="1"/>
      <pageSetup paperSize="9" scale="98" orientation="portrait" horizontalDpi="300" verticalDpi="300" r:id="rId8"/>
      <headerFooter alignWithMargins="0">
        <oddFooter>&amp;C京都府脳卒中地域連携パス</oddFooter>
      </headerFooter>
    </customSheetView>
  </customSheetViews>
  <mergeCells count="177">
    <mergeCell ref="E24:AI24"/>
    <mergeCell ref="F23:H23"/>
    <mergeCell ref="R20:V20"/>
    <mergeCell ref="R17:U17"/>
    <mergeCell ref="L17:P17"/>
    <mergeCell ref="W17:AA17"/>
    <mergeCell ref="AA1:AI1"/>
    <mergeCell ref="A2:D2"/>
    <mergeCell ref="E2:L2"/>
    <mergeCell ref="AB2:AI2"/>
    <mergeCell ref="M2:N2"/>
    <mergeCell ref="O2:Y2"/>
    <mergeCell ref="Z2:AA2"/>
    <mergeCell ref="I1:Z1"/>
    <mergeCell ref="A1:H1"/>
    <mergeCell ref="A8:D8"/>
    <mergeCell ref="A5:D5"/>
    <mergeCell ref="E6:AI9"/>
    <mergeCell ref="AF3:AG4"/>
    <mergeCell ref="AH3:AI4"/>
    <mergeCell ref="C3:G4"/>
    <mergeCell ref="F5:H5"/>
    <mergeCell ref="A3:B4"/>
    <mergeCell ref="K3:R4"/>
    <mergeCell ref="A9:D9"/>
    <mergeCell ref="A6:D7"/>
    <mergeCell ref="Z3:AE4"/>
    <mergeCell ref="I5:U5"/>
    <mergeCell ref="V5:AI5"/>
    <mergeCell ref="H3:J4"/>
    <mergeCell ref="W3:Y4"/>
    <mergeCell ref="S3:T4"/>
    <mergeCell ref="U3:V4"/>
    <mergeCell ref="B10:D11"/>
    <mergeCell ref="U10:Y10"/>
    <mergeCell ref="I10:J10"/>
    <mergeCell ref="L10:M10"/>
    <mergeCell ref="F11:G11"/>
    <mergeCell ref="R12:T12"/>
    <mergeCell ref="W16:X16"/>
    <mergeCell ref="AE16:AI16"/>
    <mergeCell ref="AA11:AB11"/>
    <mergeCell ref="H11:O11"/>
    <mergeCell ref="E16:G16"/>
    <mergeCell ref="Q16:R16"/>
    <mergeCell ref="B13:D13"/>
    <mergeCell ref="B12:D12"/>
    <mergeCell ref="AF12:AH12"/>
    <mergeCell ref="E13:AI13"/>
    <mergeCell ref="B15:D15"/>
    <mergeCell ref="AC12:AD12"/>
    <mergeCell ref="S16:V16"/>
    <mergeCell ref="H16:P16"/>
    <mergeCell ref="O10:P10"/>
    <mergeCell ref="P11:R11"/>
    <mergeCell ref="Z12:AA12"/>
    <mergeCell ref="L14:M14"/>
    <mergeCell ref="B19:D19"/>
    <mergeCell ref="K19:N19"/>
    <mergeCell ref="V18:AI18"/>
    <mergeCell ref="AF21:AH21"/>
    <mergeCell ref="Y20:AI20"/>
    <mergeCell ref="X27:Z27"/>
    <mergeCell ref="M27:P27"/>
    <mergeCell ref="AE26:AI26"/>
    <mergeCell ref="W26:X26"/>
    <mergeCell ref="L21:M21"/>
    <mergeCell ref="Y22:Z22"/>
    <mergeCell ref="AB27:AE27"/>
    <mergeCell ref="AC21:AD21"/>
    <mergeCell ref="V21:W21"/>
    <mergeCell ref="AC26:AD26"/>
    <mergeCell ref="Z25:AB25"/>
    <mergeCell ref="AC22:AD22"/>
    <mergeCell ref="V22:W22"/>
    <mergeCell ref="W20:X20"/>
    <mergeCell ref="AF22:AH22"/>
    <mergeCell ref="Y21:Z21"/>
    <mergeCell ref="Y26:AB26"/>
    <mergeCell ref="S26:V26"/>
    <mergeCell ref="Q26:R26"/>
    <mergeCell ref="B38:D40"/>
    <mergeCell ref="B34:D34"/>
    <mergeCell ref="A34:A36"/>
    <mergeCell ref="B36:D36"/>
    <mergeCell ref="E38:AI40"/>
    <mergeCell ref="N37:Q37"/>
    <mergeCell ref="Q34:R34"/>
    <mergeCell ref="B35:D35"/>
    <mergeCell ref="E35:G35"/>
    <mergeCell ref="AC35:AD35"/>
    <mergeCell ref="AE34:AI34"/>
    <mergeCell ref="S35:V35"/>
    <mergeCell ref="Y34:AB34"/>
    <mergeCell ref="AE35:AI35"/>
    <mergeCell ref="AE36:AI36"/>
    <mergeCell ref="AC36:AD36"/>
    <mergeCell ref="Y35:AB35"/>
    <mergeCell ref="H36:P36"/>
    <mergeCell ref="S37:U37"/>
    <mergeCell ref="A37:A40"/>
    <mergeCell ref="B37:D37"/>
    <mergeCell ref="F37:H37"/>
    <mergeCell ref="J37:L37"/>
    <mergeCell ref="Q36:R36"/>
    <mergeCell ref="A10:A13"/>
    <mergeCell ref="B22:D22"/>
    <mergeCell ref="AD25:AF25"/>
    <mergeCell ref="AC34:AD34"/>
    <mergeCell ref="W34:X34"/>
    <mergeCell ref="A27:A29"/>
    <mergeCell ref="F28:H28"/>
    <mergeCell ref="B27:D27"/>
    <mergeCell ref="A30:A32"/>
    <mergeCell ref="A33:D33"/>
    <mergeCell ref="T33:V33"/>
    <mergeCell ref="H34:P34"/>
    <mergeCell ref="E34:G34"/>
    <mergeCell ref="S34:V34"/>
    <mergeCell ref="B31:D32"/>
    <mergeCell ref="B28:D28"/>
    <mergeCell ref="E31:AI32"/>
    <mergeCell ref="W33:AI33"/>
    <mergeCell ref="B29:D29"/>
    <mergeCell ref="B30:D30"/>
    <mergeCell ref="B23:D23"/>
    <mergeCell ref="P20:Q20"/>
    <mergeCell ref="J28:M28"/>
    <mergeCell ref="A17:A19"/>
    <mergeCell ref="A14:A16"/>
    <mergeCell ref="F14:G14"/>
    <mergeCell ref="I14:J14"/>
    <mergeCell ref="I17:J17"/>
    <mergeCell ref="B14:D14"/>
    <mergeCell ref="B16:D16"/>
    <mergeCell ref="F17:G17"/>
    <mergeCell ref="R27:U27"/>
    <mergeCell ref="E29:AI29"/>
    <mergeCell ref="B17:D18"/>
    <mergeCell ref="Y14:AB14"/>
    <mergeCell ref="A20:A24"/>
    <mergeCell ref="N22:O22"/>
    <mergeCell ref="F21:G21"/>
    <mergeCell ref="R19:U19"/>
    <mergeCell ref="B20:D20"/>
    <mergeCell ref="E20:F20"/>
    <mergeCell ref="B21:D21"/>
    <mergeCell ref="O25:Q25"/>
    <mergeCell ref="B24:D24"/>
    <mergeCell ref="Y16:AB16"/>
    <mergeCell ref="I21:J21"/>
    <mergeCell ref="H26:P26"/>
    <mergeCell ref="A25:D26"/>
    <mergeCell ref="I22:J22"/>
    <mergeCell ref="F10:G10"/>
    <mergeCell ref="S11:W11"/>
    <mergeCell ref="R10:S10"/>
    <mergeCell ref="AD11:AH11"/>
    <mergeCell ref="T18:U18"/>
    <mergeCell ref="Y36:AB36"/>
    <mergeCell ref="Q35:R35"/>
    <mergeCell ref="W35:X35"/>
    <mergeCell ref="W36:X36"/>
    <mergeCell ref="H35:P35"/>
    <mergeCell ref="S36:V36"/>
    <mergeCell ref="E36:G36"/>
    <mergeCell ref="E26:G26"/>
    <mergeCell ref="F27:G27"/>
    <mergeCell ref="I27:K27"/>
    <mergeCell ref="AC16:AD16"/>
    <mergeCell ref="I30:K30"/>
    <mergeCell ref="N30:Q30"/>
    <mergeCell ref="S30:V30"/>
    <mergeCell ref="G20:O20"/>
    <mergeCell ref="N23:P23"/>
    <mergeCell ref="N21:O21"/>
    <mergeCell ref="L22:M22"/>
  </mergeCells>
  <phoneticPr fontId="3"/>
  <dataValidations count="2">
    <dataValidation imeMode="hiragana" allowBlank="1" showInputMessage="1" showErrorMessage="1" sqref="E6:AI9 H11:O11 S11:W11 AD11:AH11 E13:AI13 H16:P16 AE16:AI16 R17:U17 E38:AI40 G20:O20 R20:V20 Y20:AI20 N21:O22 Y21:Z22 AB2:AI2 V18 E31:AI32 W33:AI33 H34:P36 AE34:AI36 E29 AE21:AF22 B35:D36"/>
    <dataValidation imeMode="halfAlpha" allowBlank="1" showInputMessage="1" showErrorMessage="1" sqref="S16:V16 Y16:AB16 W17:AA17 K19:N19 S34:V36 Y34:AB36 E2:L2"/>
  </dataValidations>
  <printOptions horizontalCentered="1"/>
  <pageMargins left="0.39370078740157483" right="0.39370078740157483" top="0.35433070866141736" bottom="0.47244094488188981" header="0.39370078740157483" footer="0.19685039370078741"/>
  <pageSetup paperSize="9" scale="98" orientation="portrait" horizontalDpi="300" verticalDpi="300" r:id="rId9"/>
  <headerFooter alignWithMargins="0">
    <oddFooter>&amp;C京都府脳卒中地域連携パス</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4141" r:id="rId12" name="Check Box 45">
              <controlPr defaultSize="0" autoFill="0" autoLine="0" autoPict="0">
                <anchor moveWithCells="1">
                  <from>
                    <xdr:col>3</xdr:col>
                    <xdr:colOff>209550</xdr:colOff>
                    <xdr:row>8</xdr:row>
                    <xdr:rowOff>266700</xdr:rowOff>
                  </from>
                  <to>
                    <xdr:col>6</xdr:col>
                    <xdr:colOff>142875</xdr:colOff>
                    <xdr:row>9</xdr:row>
                    <xdr:rowOff>266700</xdr:rowOff>
                  </to>
                </anchor>
              </controlPr>
            </control>
          </mc:Choice>
        </mc:AlternateContent>
        <mc:AlternateContent xmlns:mc="http://schemas.openxmlformats.org/markup-compatibility/2006">
          <mc:Choice Requires="x14">
            <control shapeId="4142" r:id="rId13" name="Check Box 46">
              <controlPr defaultSize="0" autoFill="0" autoLine="0" autoPict="0">
                <anchor moveWithCells="1">
                  <from>
                    <xdr:col>6</xdr:col>
                    <xdr:colOff>200025</xdr:colOff>
                    <xdr:row>8</xdr:row>
                    <xdr:rowOff>266700</xdr:rowOff>
                  </from>
                  <to>
                    <xdr:col>9</xdr:col>
                    <xdr:colOff>133350</xdr:colOff>
                    <xdr:row>9</xdr:row>
                    <xdr:rowOff>266700</xdr:rowOff>
                  </to>
                </anchor>
              </controlPr>
            </control>
          </mc:Choice>
        </mc:AlternateContent>
        <mc:AlternateContent xmlns:mc="http://schemas.openxmlformats.org/markup-compatibility/2006">
          <mc:Choice Requires="x14">
            <control shapeId="4143" r:id="rId14" name="Check Box 47">
              <controlPr defaultSize="0" autoFill="0" autoLine="0" autoPict="0">
                <anchor moveWithCells="1">
                  <from>
                    <xdr:col>9</xdr:col>
                    <xdr:colOff>200025</xdr:colOff>
                    <xdr:row>8</xdr:row>
                    <xdr:rowOff>266700</xdr:rowOff>
                  </from>
                  <to>
                    <xdr:col>12</xdr:col>
                    <xdr:colOff>142875</xdr:colOff>
                    <xdr:row>9</xdr:row>
                    <xdr:rowOff>266700</xdr:rowOff>
                  </to>
                </anchor>
              </controlPr>
            </control>
          </mc:Choice>
        </mc:AlternateContent>
        <mc:AlternateContent xmlns:mc="http://schemas.openxmlformats.org/markup-compatibility/2006">
          <mc:Choice Requires="x14">
            <control shapeId="4144" r:id="rId15" name="Check Box 48">
              <controlPr defaultSize="0" autoFill="0" autoLine="0" autoPict="0">
                <anchor moveWithCells="1">
                  <from>
                    <xdr:col>13</xdr:col>
                    <xdr:colOff>0</xdr:colOff>
                    <xdr:row>8</xdr:row>
                    <xdr:rowOff>266700</xdr:rowOff>
                  </from>
                  <to>
                    <xdr:col>15</xdr:col>
                    <xdr:colOff>152400</xdr:colOff>
                    <xdr:row>9</xdr:row>
                    <xdr:rowOff>266700</xdr:rowOff>
                  </to>
                </anchor>
              </controlPr>
            </control>
          </mc:Choice>
        </mc:AlternateContent>
        <mc:AlternateContent xmlns:mc="http://schemas.openxmlformats.org/markup-compatibility/2006">
          <mc:Choice Requires="x14">
            <control shapeId="4145" r:id="rId16" name="Check Box 49">
              <controlPr defaultSize="0" autoFill="0" autoLine="0" autoPict="0">
                <anchor moveWithCells="1">
                  <from>
                    <xdr:col>15</xdr:col>
                    <xdr:colOff>200025</xdr:colOff>
                    <xdr:row>8</xdr:row>
                    <xdr:rowOff>266700</xdr:rowOff>
                  </from>
                  <to>
                    <xdr:col>18</xdr:col>
                    <xdr:colOff>142875</xdr:colOff>
                    <xdr:row>9</xdr:row>
                    <xdr:rowOff>266700</xdr:rowOff>
                  </to>
                </anchor>
              </controlPr>
            </control>
          </mc:Choice>
        </mc:AlternateContent>
        <mc:AlternateContent xmlns:mc="http://schemas.openxmlformats.org/markup-compatibility/2006">
          <mc:Choice Requires="x14">
            <control shapeId="4146" r:id="rId17" name="Check Box 50">
              <controlPr defaultSize="0" autoFill="0" autoLine="0" autoPict="0">
                <anchor moveWithCells="1">
                  <from>
                    <xdr:col>19</xdr:col>
                    <xdr:colOff>0</xdr:colOff>
                    <xdr:row>8</xdr:row>
                    <xdr:rowOff>266700</xdr:rowOff>
                  </from>
                  <to>
                    <xdr:col>24</xdr:col>
                    <xdr:colOff>219075</xdr:colOff>
                    <xdr:row>9</xdr:row>
                    <xdr:rowOff>266700</xdr:rowOff>
                  </to>
                </anchor>
              </controlPr>
            </control>
          </mc:Choice>
        </mc:AlternateContent>
        <mc:AlternateContent xmlns:mc="http://schemas.openxmlformats.org/markup-compatibility/2006">
          <mc:Choice Requires="x14">
            <control shapeId="4147" r:id="rId18" name="Check Box 51">
              <controlPr defaultSize="0" autoFill="0" autoLine="0" autoPict="0">
                <anchor moveWithCells="1">
                  <from>
                    <xdr:col>25</xdr:col>
                    <xdr:colOff>19050</xdr:colOff>
                    <xdr:row>8</xdr:row>
                    <xdr:rowOff>266700</xdr:rowOff>
                  </from>
                  <to>
                    <xdr:col>27</xdr:col>
                    <xdr:colOff>142875</xdr:colOff>
                    <xdr:row>9</xdr:row>
                    <xdr:rowOff>266700</xdr:rowOff>
                  </to>
                </anchor>
              </controlPr>
            </control>
          </mc:Choice>
        </mc:AlternateContent>
        <mc:AlternateContent xmlns:mc="http://schemas.openxmlformats.org/markup-compatibility/2006">
          <mc:Choice Requires="x14">
            <control shapeId="4148" r:id="rId19" name="Check Box 52">
              <controlPr defaultSize="0" autoFill="0" autoLine="0" autoPict="0">
                <anchor moveWithCells="1">
                  <from>
                    <xdr:col>3</xdr:col>
                    <xdr:colOff>209550</xdr:colOff>
                    <xdr:row>10</xdr:row>
                    <xdr:rowOff>0</xdr:rowOff>
                  </from>
                  <to>
                    <xdr:col>6</xdr:col>
                    <xdr:colOff>142875</xdr:colOff>
                    <xdr:row>11</xdr:row>
                    <xdr:rowOff>0</xdr:rowOff>
                  </to>
                </anchor>
              </controlPr>
            </control>
          </mc:Choice>
        </mc:AlternateContent>
        <mc:AlternateContent xmlns:mc="http://schemas.openxmlformats.org/markup-compatibility/2006">
          <mc:Choice Requires="x14">
            <control shapeId="4149" r:id="rId20" name="Check Box 53">
              <controlPr defaultSize="0" autoFill="0" autoLine="0" autoPict="0">
                <anchor moveWithCells="1">
                  <from>
                    <xdr:col>25</xdr:col>
                    <xdr:colOff>9525</xdr:colOff>
                    <xdr:row>10</xdr:row>
                    <xdr:rowOff>28575</xdr:rowOff>
                  </from>
                  <to>
                    <xdr:col>28</xdr:col>
                    <xdr:colOff>0</xdr:colOff>
                    <xdr:row>10</xdr:row>
                    <xdr:rowOff>247650</xdr:rowOff>
                  </to>
                </anchor>
              </controlPr>
            </control>
          </mc:Choice>
        </mc:AlternateContent>
        <mc:AlternateContent xmlns:mc="http://schemas.openxmlformats.org/markup-compatibility/2006">
          <mc:Choice Requires="x14">
            <control shapeId="4150" r:id="rId21" name="保険">
              <controlPr defaultSize="0" autoFill="0" autoPict="0">
                <anchor moveWithCells="1">
                  <from>
                    <xdr:col>0</xdr:col>
                    <xdr:colOff>200025</xdr:colOff>
                    <xdr:row>9</xdr:row>
                    <xdr:rowOff>0</xdr:rowOff>
                  </from>
                  <to>
                    <xdr:col>35</xdr:col>
                    <xdr:colOff>0</xdr:colOff>
                    <xdr:row>11</xdr:row>
                    <xdr:rowOff>9525</xdr:rowOff>
                  </to>
                </anchor>
              </controlPr>
            </control>
          </mc:Choice>
        </mc:AlternateContent>
        <mc:AlternateContent xmlns:mc="http://schemas.openxmlformats.org/markup-compatibility/2006">
          <mc:Choice Requires="x14">
            <control shapeId="4151" r:id="rId22" name="Check Box 55">
              <controlPr defaultSize="0" autoFill="0" autoLine="0" autoPict="0">
                <anchor moveWithCells="1">
                  <from>
                    <xdr:col>3</xdr:col>
                    <xdr:colOff>209550</xdr:colOff>
                    <xdr:row>11</xdr:row>
                    <xdr:rowOff>9525</xdr:rowOff>
                  </from>
                  <to>
                    <xdr:col>6</xdr:col>
                    <xdr:colOff>142875</xdr:colOff>
                    <xdr:row>12</xdr:row>
                    <xdr:rowOff>9525</xdr:rowOff>
                  </to>
                </anchor>
              </controlPr>
            </control>
          </mc:Choice>
        </mc:AlternateContent>
        <mc:AlternateContent xmlns:mc="http://schemas.openxmlformats.org/markup-compatibility/2006">
          <mc:Choice Requires="x14">
            <control shapeId="4152" r:id="rId23" name="Check Box 56">
              <controlPr defaultSize="0" autoFill="0" autoLine="0" autoPict="0">
                <anchor moveWithCells="1">
                  <from>
                    <xdr:col>7</xdr:col>
                    <xdr:colOff>0</xdr:colOff>
                    <xdr:row>11</xdr:row>
                    <xdr:rowOff>9525</xdr:rowOff>
                  </from>
                  <to>
                    <xdr:col>9</xdr:col>
                    <xdr:colOff>142875</xdr:colOff>
                    <xdr:row>12</xdr:row>
                    <xdr:rowOff>9525</xdr:rowOff>
                  </to>
                </anchor>
              </controlPr>
            </control>
          </mc:Choice>
        </mc:AlternateContent>
        <mc:AlternateContent xmlns:mc="http://schemas.openxmlformats.org/markup-compatibility/2006">
          <mc:Choice Requires="x14">
            <control shapeId="4153" r:id="rId24" name="Check Box 57">
              <controlPr defaultSize="0" autoFill="0" autoLine="0" autoPict="0">
                <anchor moveWithCells="1">
                  <from>
                    <xdr:col>9</xdr:col>
                    <xdr:colOff>200025</xdr:colOff>
                    <xdr:row>11</xdr:row>
                    <xdr:rowOff>9525</xdr:rowOff>
                  </from>
                  <to>
                    <xdr:col>12</xdr:col>
                    <xdr:colOff>142875</xdr:colOff>
                    <xdr:row>12</xdr:row>
                    <xdr:rowOff>9525</xdr:rowOff>
                  </to>
                </anchor>
              </controlPr>
            </control>
          </mc:Choice>
        </mc:AlternateContent>
        <mc:AlternateContent xmlns:mc="http://schemas.openxmlformats.org/markup-compatibility/2006">
          <mc:Choice Requires="x14">
            <control shapeId="4154" r:id="rId25" name="Check Box 58">
              <controlPr defaultSize="0" autoFill="0" autoLine="0" autoPict="0">
                <anchor moveWithCells="1">
                  <from>
                    <xdr:col>12</xdr:col>
                    <xdr:colOff>200025</xdr:colOff>
                    <xdr:row>11</xdr:row>
                    <xdr:rowOff>9525</xdr:rowOff>
                  </from>
                  <to>
                    <xdr:col>15</xdr:col>
                    <xdr:colOff>142875</xdr:colOff>
                    <xdr:row>12</xdr:row>
                    <xdr:rowOff>9525</xdr:rowOff>
                  </to>
                </anchor>
              </controlPr>
            </control>
          </mc:Choice>
        </mc:AlternateContent>
        <mc:AlternateContent xmlns:mc="http://schemas.openxmlformats.org/markup-compatibility/2006">
          <mc:Choice Requires="x14">
            <control shapeId="4155" r:id="rId26" name="Check Box 59">
              <controlPr defaultSize="0" autoFill="0" autoLine="0" autoPict="0">
                <anchor moveWithCells="1">
                  <from>
                    <xdr:col>15</xdr:col>
                    <xdr:colOff>200025</xdr:colOff>
                    <xdr:row>11</xdr:row>
                    <xdr:rowOff>9525</xdr:rowOff>
                  </from>
                  <to>
                    <xdr:col>19</xdr:col>
                    <xdr:colOff>180975</xdr:colOff>
                    <xdr:row>12</xdr:row>
                    <xdr:rowOff>0</xdr:rowOff>
                  </to>
                </anchor>
              </controlPr>
            </control>
          </mc:Choice>
        </mc:AlternateContent>
        <mc:AlternateContent xmlns:mc="http://schemas.openxmlformats.org/markup-compatibility/2006">
          <mc:Choice Requires="x14">
            <control shapeId="4156" r:id="rId27" name="Check Box 60">
              <controlPr defaultSize="0" autoFill="0" autoLine="0" autoPict="0">
                <anchor moveWithCells="1">
                  <from>
                    <xdr:col>20</xdr:col>
                    <xdr:colOff>0</xdr:colOff>
                    <xdr:row>11</xdr:row>
                    <xdr:rowOff>9525</xdr:rowOff>
                  </from>
                  <to>
                    <xdr:col>23</xdr:col>
                    <xdr:colOff>200025</xdr:colOff>
                    <xdr:row>12</xdr:row>
                    <xdr:rowOff>0</xdr:rowOff>
                  </to>
                </anchor>
              </controlPr>
            </control>
          </mc:Choice>
        </mc:AlternateContent>
        <mc:AlternateContent xmlns:mc="http://schemas.openxmlformats.org/markup-compatibility/2006">
          <mc:Choice Requires="x14">
            <control shapeId="4157" r:id="rId28" name="Check Box 61">
              <controlPr defaultSize="0" autoFill="0" autoLine="0" autoPict="0">
                <anchor moveWithCells="1">
                  <from>
                    <xdr:col>24</xdr:col>
                    <xdr:colOff>19050</xdr:colOff>
                    <xdr:row>11</xdr:row>
                    <xdr:rowOff>19050</xdr:rowOff>
                  </from>
                  <to>
                    <xdr:col>26</xdr:col>
                    <xdr:colOff>133350</xdr:colOff>
                    <xdr:row>12</xdr:row>
                    <xdr:rowOff>0</xdr:rowOff>
                  </to>
                </anchor>
              </controlPr>
            </control>
          </mc:Choice>
        </mc:AlternateContent>
        <mc:AlternateContent xmlns:mc="http://schemas.openxmlformats.org/markup-compatibility/2006">
          <mc:Choice Requires="x14">
            <control shapeId="4158" r:id="rId29" name="Check Box 62">
              <controlPr defaultSize="0" autoFill="0" autoLine="0" autoPict="0">
                <anchor moveWithCells="1">
                  <from>
                    <xdr:col>27</xdr:col>
                    <xdr:colOff>0</xdr:colOff>
                    <xdr:row>11</xdr:row>
                    <xdr:rowOff>9525</xdr:rowOff>
                  </from>
                  <to>
                    <xdr:col>30</xdr:col>
                    <xdr:colOff>9525</xdr:colOff>
                    <xdr:row>11</xdr:row>
                    <xdr:rowOff>247650</xdr:rowOff>
                  </to>
                </anchor>
              </controlPr>
            </control>
          </mc:Choice>
        </mc:AlternateContent>
        <mc:AlternateContent xmlns:mc="http://schemas.openxmlformats.org/markup-compatibility/2006">
          <mc:Choice Requires="x14">
            <control shapeId="4159" r:id="rId30" name="Option Button 63">
              <controlPr defaultSize="0" autoFill="0" autoLine="0" autoPict="0">
                <anchor moveWithCells="1">
                  <from>
                    <xdr:col>3</xdr:col>
                    <xdr:colOff>209550</xdr:colOff>
                    <xdr:row>13</xdr:row>
                    <xdr:rowOff>9525</xdr:rowOff>
                  </from>
                  <to>
                    <xdr:col>6</xdr:col>
                    <xdr:colOff>142875</xdr:colOff>
                    <xdr:row>13</xdr:row>
                    <xdr:rowOff>257175</xdr:rowOff>
                  </to>
                </anchor>
              </controlPr>
            </control>
          </mc:Choice>
        </mc:AlternateContent>
        <mc:AlternateContent xmlns:mc="http://schemas.openxmlformats.org/markup-compatibility/2006">
          <mc:Choice Requires="x14">
            <control shapeId="4160" r:id="rId31" name="Option Button 64">
              <controlPr defaultSize="0" autoFill="0" autoLine="0" autoPict="0">
                <anchor moveWithCells="1">
                  <from>
                    <xdr:col>7</xdr:col>
                    <xdr:colOff>0</xdr:colOff>
                    <xdr:row>13</xdr:row>
                    <xdr:rowOff>19050</xdr:rowOff>
                  </from>
                  <to>
                    <xdr:col>10</xdr:col>
                    <xdr:colOff>0</xdr:colOff>
                    <xdr:row>13</xdr:row>
                    <xdr:rowOff>257175</xdr:rowOff>
                  </to>
                </anchor>
              </controlPr>
            </control>
          </mc:Choice>
        </mc:AlternateContent>
        <mc:AlternateContent xmlns:mc="http://schemas.openxmlformats.org/markup-compatibility/2006">
          <mc:Choice Requires="x14">
            <control shapeId="4161" r:id="rId32" name="Option Button 65">
              <controlPr defaultSize="0" autoFill="0" autoLine="0" autoPict="0">
                <anchor moveWithCells="1">
                  <from>
                    <xdr:col>9</xdr:col>
                    <xdr:colOff>200025</xdr:colOff>
                    <xdr:row>13</xdr:row>
                    <xdr:rowOff>19050</xdr:rowOff>
                  </from>
                  <to>
                    <xdr:col>13</xdr:col>
                    <xdr:colOff>0</xdr:colOff>
                    <xdr:row>13</xdr:row>
                    <xdr:rowOff>257175</xdr:rowOff>
                  </to>
                </anchor>
              </controlPr>
            </control>
          </mc:Choice>
        </mc:AlternateContent>
        <mc:AlternateContent xmlns:mc="http://schemas.openxmlformats.org/markup-compatibility/2006">
          <mc:Choice Requires="x14">
            <control shapeId="4165" r:id="rId33" name="申請状況">
              <controlPr defaultSize="0" autoFill="0" autoPict="0">
                <anchor moveWithCells="1">
                  <from>
                    <xdr:col>0</xdr:col>
                    <xdr:colOff>200025</xdr:colOff>
                    <xdr:row>13</xdr:row>
                    <xdr:rowOff>9525</xdr:rowOff>
                  </from>
                  <to>
                    <xdr:col>13</xdr:col>
                    <xdr:colOff>171450</xdr:colOff>
                    <xdr:row>14</xdr:row>
                    <xdr:rowOff>66675</xdr:rowOff>
                  </to>
                </anchor>
              </controlPr>
            </control>
          </mc:Choice>
        </mc:AlternateContent>
        <mc:AlternateContent xmlns:mc="http://schemas.openxmlformats.org/markup-compatibility/2006">
          <mc:Choice Requires="x14">
            <control shapeId="4162" r:id="rId34" name="Option Button 66">
              <controlPr defaultSize="0" autoFill="0" autoLine="0" autoPict="0">
                <anchor moveWithCells="1">
                  <from>
                    <xdr:col>13</xdr:col>
                    <xdr:colOff>200025</xdr:colOff>
                    <xdr:row>13</xdr:row>
                    <xdr:rowOff>9525</xdr:rowOff>
                  </from>
                  <to>
                    <xdr:col>16</xdr:col>
                    <xdr:colOff>152400</xdr:colOff>
                    <xdr:row>13</xdr:row>
                    <xdr:rowOff>257175</xdr:rowOff>
                  </to>
                </anchor>
              </controlPr>
            </control>
          </mc:Choice>
        </mc:AlternateContent>
        <mc:AlternateContent xmlns:mc="http://schemas.openxmlformats.org/markup-compatibility/2006">
          <mc:Choice Requires="x14">
            <control shapeId="4163" r:id="rId35" name="Option Button 67">
              <controlPr defaultSize="0" autoFill="0" autoLine="0" autoPict="0">
                <anchor moveWithCells="1">
                  <from>
                    <xdr:col>16</xdr:col>
                    <xdr:colOff>200025</xdr:colOff>
                    <xdr:row>13</xdr:row>
                    <xdr:rowOff>9525</xdr:rowOff>
                  </from>
                  <to>
                    <xdr:col>19</xdr:col>
                    <xdr:colOff>123825</xdr:colOff>
                    <xdr:row>13</xdr:row>
                    <xdr:rowOff>257175</xdr:rowOff>
                  </to>
                </anchor>
              </controlPr>
            </control>
          </mc:Choice>
        </mc:AlternateContent>
        <mc:AlternateContent xmlns:mc="http://schemas.openxmlformats.org/markup-compatibility/2006">
          <mc:Choice Requires="x14">
            <control shapeId="4164" r:id="rId36" name="Option Button 68">
              <controlPr defaultSize="0" autoFill="0" autoLine="0" autoPict="0">
                <anchor moveWithCells="1">
                  <from>
                    <xdr:col>19</xdr:col>
                    <xdr:colOff>200025</xdr:colOff>
                    <xdr:row>13</xdr:row>
                    <xdr:rowOff>9525</xdr:rowOff>
                  </from>
                  <to>
                    <xdr:col>22</xdr:col>
                    <xdr:colOff>133350</xdr:colOff>
                    <xdr:row>13</xdr:row>
                    <xdr:rowOff>257175</xdr:rowOff>
                  </to>
                </anchor>
              </controlPr>
            </control>
          </mc:Choice>
        </mc:AlternateContent>
        <mc:AlternateContent xmlns:mc="http://schemas.openxmlformats.org/markup-compatibility/2006">
          <mc:Choice Requires="x14">
            <control shapeId="4281" r:id="rId37" name="Group Box 185">
              <controlPr defaultSize="0" autoFill="0" autoPict="0">
                <anchor moveWithCells="1">
                  <from>
                    <xdr:col>13</xdr:col>
                    <xdr:colOff>19050</xdr:colOff>
                    <xdr:row>12</xdr:row>
                    <xdr:rowOff>238125</xdr:rowOff>
                  </from>
                  <to>
                    <xdr:col>24</xdr:col>
                    <xdr:colOff>9525</xdr:colOff>
                    <xdr:row>14</xdr:row>
                    <xdr:rowOff>19050</xdr:rowOff>
                  </to>
                </anchor>
              </controlPr>
            </control>
          </mc:Choice>
        </mc:AlternateContent>
        <mc:AlternateContent xmlns:mc="http://schemas.openxmlformats.org/markup-compatibility/2006">
          <mc:Choice Requires="x14">
            <control shapeId="4166" r:id="rId38" name="Option Button 70">
              <controlPr defaultSize="0" autoFill="0" autoLine="0" autoPict="0">
                <anchor moveWithCells="1">
                  <from>
                    <xdr:col>28</xdr:col>
                    <xdr:colOff>200025</xdr:colOff>
                    <xdr:row>13</xdr:row>
                    <xdr:rowOff>0</xdr:rowOff>
                  </from>
                  <to>
                    <xdr:col>30</xdr:col>
                    <xdr:colOff>200025</xdr:colOff>
                    <xdr:row>13</xdr:row>
                    <xdr:rowOff>266700</xdr:rowOff>
                  </to>
                </anchor>
              </controlPr>
            </control>
          </mc:Choice>
        </mc:AlternateContent>
        <mc:AlternateContent xmlns:mc="http://schemas.openxmlformats.org/markup-compatibility/2006">
          <mc:Choice Requires="x14">
            <control shapeId="4167" r:id="rId39" name="Option Button 71">
              <controlPr defaultSize="0" autoFill="0" autoLine="0" autoPict="0">
                <anchor moveWithCells="1">
                  <from>
                    <xdr:col>31</xdr:col>
                    <xdr:colOff>200025</xdr:colOff>
                    <xdr:row>13</xdr:row>
                    <xdr:rowOff>9525</xdr:rowOff>
                  </from>
                  <to>
                    <xdr:col>33</xdr:col>
                    <xdr:colOff>200025</xdr:colOff>
                    <xdr:row>13</xdr:row>
                    <xdr:rowOff>257175</xdr:rowOff>
                  </to>
                </anchor>
              </controlPr>
            </control>
          </mc:Choice>
        </mc:AlternateContent>
        <mc:AlternateContent xmlns:mc="http://schemas.openxmlformats.org/markup-compatibility/2006">
          <mc:Choice Requires="x14">
            <control shapeId="4168" r:id="rId40" name="サービス利用">
              <controlPr defaultSize="0" autoFill="0" autoPict="0">
                <anchor moveWithCells="1">
                  <from>
                    <xdr:col>27</xdr:col>
                    <xdr:colOff>209550</xdr:colOff>
                    <xdr:row>12</xdr:row>
                    <xdr:rowOff>238125</xdr:rowOff>
                  </from>
                  <to>
                    <xdr:col>34</xdr:col>
                    <xdr:colOff>171450</xdr:colOff>
                    <xdr:row>14</xdr:row>
                    <xdr:rowOff>19050</xdr:rowOff>
                  </to>
                </anchor>
              </controlPr>
            </control>
          </mc:Choice>
        </mc:AlternateContent>
        <mc:AlternateContent xmlns:mc="http://schemas.openxmlformats.org/markup-compatibility/2006">
          <mc:Choice Requires="x14">
            <control shapeId="4177" r:id="rId41" name="Option Button 81">
              <controlPr defaultSize="0" autoFill="0" autoLine="0" autoPict="0">
                <anchor moveWithCells="1">
                  <from>
                    <xdr:col>3</xdr:col>
                    <xdr:colOff>209550</xdr:colOff>
                    <xdr:row>14</xdr:row>
                    <xdr:rowOff>28575</xdr:rowOff>
                  </from>
                  <to>
                    <xdr:col>7</xdr:col>
                    <xdr:colOff>114300</xdr:colOff>
                    <xdr:row>14</xdr:row>
                    <xdr:rowOff>257175</xdr:rowOff>
                  </to>
                </anchor>
              </controlPr>
            </control>
          </mc:Choice>
        </mc:AlternateContent>
        <mc:AlternateContent xmlns:mc="http://schemas.openxmlformats.org/markup-compatibility/2006">
          <mc:Choice Requires="x14">
            <control shapeId="4178" r:id="rId42" name="Option Button 82">
              <controlPr defaultSize="0" autoFill="0" autoLine="0" autoPict="0">
                <anchor moveWithCells="1">
                  <from>
                    <xdr:col>7</xdr:col>
                    <xdr:colOff>209550</xdr:colOff>
                    <xdr:row>14</xdr:row>
                    <xdr:rowOff>28575</xdr:rowOff>
                  </from>
                  <to>
                    <xdr:col>11</xdr:col>
                    <xdr:colOff>114300</xdr:colOff>
                    <xdr:row>14</xdr:row>
                    <xdr:rowOff>257175</xdr:rowOff>
                  </to>
                </anchor>
              </controlPr>
            </control>
          </mc:Choice>
        </mc:AlternateContent>
        <mc:AlternateContent xmlns:mc="http://schemas.openxmlformats.org/markup-compatibility/2006">
          <mc:Choice Requires="x14">
            <control shapeId="4179" r:id="rId43" name="Option Button 83">
              <controlPr defaultSize="0" autoFill="0" autoLine="0" autoPict="0">
                <anchor moveWithCells="1">
                  <from>
                    <xdr:col>11</xdr:col>
                    <xdr:colOff>200025</xdr:colOff>
                    <xdr:row>14</xdr:row>
                    <xdr:rowOff>28575</xdr:rowOff>
                  </from>
                  <to>
                    <xdr:col>15</xdr:col>
                    <xdr:colOff>114300</xdr:colOff>
                    <xdr:row>14</xdr:row>
                    <xdr:rowOff>257175</xdr:rowOff>
                  </to>
                </anchor>
              </controlPr>
            </control>
          </mc:Choice>
        </mc:AlternateContent>
        <mc:AlternateContent xmlns:mc="http://schemas.openxmlformats.org/markup-compatibility/2006">
          <mc:Choice Requires="x14">
            <control shapeId="4180" r:id="rId44" name="Option Button 84">
              <controlPr defaultSize="0" autoFill="0" autoLine="0" autoPict="0">
                <anchor moveWithCells="1">
                  <from>
                    <xdr:col>15</xdr:col>
                    <xdr:colOff>200025</xdr:colOff>
                    <xdr:row>14</xdr:row>
                    <xdr:rowOff>28575</xdr:rowOff>
                  </from>
                  <to>
                    <xdr:col>19</xdr:col>
                    <xdr:colOff>85725</xdr:colOff>
                    <xdr:row>14</xdr:row>
                    <xdr:rowOff>257175</xdr:rowOff>
                  </to>
                </anchor>
              </controlPr>
            </control>
          </mc:Choice>
        </mc:AlternateContent>
        <mc:AlternateContent xmlns:mc="http://schemas.openxmlformats.org/markup-compatibility/2006">
          <mc:Choice Requires="x14">
            <control shapeId="4181" r:id="rId45" name="Option Button 85">
              <controlPr defaultSize="0" autoFill="0" autoLine="0" autoPict="0">
                <anchor moveWithCells="1">
                  <from>
                    <xdr:col>19</xdr:col>
                    <xdr:colOff>200025</xdr:colOff>
                    <xdr:row>14</xdr:row>
                    <xdr:rowOff>28575</xdr:rowOff>
                  </from>
                  <to>
                    <xdr:col>23</xdr:col>
                    <xdr:colOff>95250</xdr:colOff>
                    <xdr:row>14</xdr:row>
                    <xdr:rowOff>257175</xdr:rowOff>
                  </to>
                </anchor>
              </controlPr>
            </control>
          </mc:Choice>
        </mc:AlternateContent>
        <mc:AlternateContent xmlns:mc="http://schemas.openxmlformats.org/markup-compatibility/2006">
          <mc:Choice Requires="x14">
            <control shapeId="4182" r:id="rId46" name="Option Button 86">
              <controlPr defaultSize="0" autoFill="0" autoLine="0" autoPict="0">
                <anchor moveWithCells="1">
                  <from>
                    <xdr:col>24</xdr:col>
                    <xdr:colOff>9525</xdr:colOff>
                    <xdr:row>14</xdr:row>
                    <xdr:rowOff>28575</xdr:rowOff>
                  </from>
                  <to>
                    <xdr:col>27</xdr:col>
                    <xdr:colOff>76200</xdr:colOff>
                    <xdr:row>14</xdr:row>
                    <xdr:rowOff>257175</xdr:rowOff>
                  </to>
                </anchor>
              </controlPr>
            </control>
          </mc:Choice>
        </mc:AlternateContent>
        <mc:AlternateContent xmlns:mc="http://schemas.openxmlformats.org/markup-compatibility/2006">
          <mc:Choice Requires="x14">
            <control shapeId="4183" r:id="rId47" name="Option Button 87">
              <controlPr defaultSize="0" autoFill="0" autoLine="0" autoPict="0">
                <anchor moveWithCells="1">
                  <from>
                    <xdr:col>27</xdr:col>
                    <xdr:colOff>219075</xdr:colOff>
                    <xdr:row>14</xdr:row>
                    <xdr:rowOff>28575</xdr:rowOff>
                  </from>
                  <to>
                    <xdr:col>31</xdr:col>
                    <xdr:colOff>114300</xdr:colOff>
                    <xdr:row>14</xdr:row>
                    <xdr:rowOff>257175</xdr:rowOff>
                  </to>
                </anchor>
              </controlPr>
            </control>
          </mc:Choice>
        </mc:AlternateContent>
        <mc:AlternateContent xmlns:mc="http://schemas.openxmlformats.org/markup-compatibility/2006">
          <mc:Choice Requires="x14">
            <control shapeId="4184" r:id="rId48" name="介護保険設定">
              <controlPr defaultSize="0" autoFill="0" autoPict="0">
                <anchor moveWithCells="1">
                  <from>
                    <xdr:col>1</xdr:col>
                    <xdr:colOff>0</xdr:colOff>
                    <xdr:row>14</xdr:row>
                    <xdr:rowOff>28575</xdr:rowOff>
                  </from>
                  <to>
                    <xdr:col>34</xdr:col>
                    <xdr:colOff>95250</xdr:colOff>
                    <xdr:row>15</xdr:row>
                    <xdr:rowOff>95250</xdr:rowOff>
                  </to>
                </anchor>
              </controlPr>
            </control>
          </mc:Choice>
        </mc:AlternateContent>
        <mc:AlternateContent xmlns:mc="http://schemas.openxmlformats.org/markup-compatibility/2006">
          <mc:Choice Requires="x14">
            <control shapeId="4185" r:id="rId49" name="Option Button 89">
              <controlPr defaultSize="0" autoFill="0" autoLine="0" autoPict="0">
                <anchor moveWithCells="1">
                  <from>
                    <xdr:col>3</xdr:col>
                    <xdr:colOff>209550</xdr:colOff>
                    <xdr:row>16</xdr:row>
                    <xdr:rowOff>28575</xdr:rowOff>
                  </from>
                  <to>
                    <xdr:col>6</xdr:col>
                    <xdr:colOff>161925</xdr:colOff>
                    <xdr:row>16</xdr:row>
                    <xdr:rowOff>238125</xdr:rowOff>
                  </to>
                </anchor>
              </controlPr>
            </control>
          </mc:Choice>
        </mc:AlternateContent>
        <mc:AlternateContent xmlns:mc="http://schemas.openxmlformats.org/markup-compatibility/2006">
          <mc:Choice Requires="x14">
            <control shapeId="4186" r:id="rId50" name="Option Button 90">
              <controlPr defaultSize="0" autoFill="0" autoLine="0" autoPict="0">
                <anchor moveWithCells="1">
                  <from>
                    <xdr:col>7</xdr:col>
                    <xdr:colOff>0</xdr:colOff>
                    <xdr:row>16</xdr:row>
                    <xdr:rowOff>28575</xdr:rowOff>
                  </from>
                  <to>
                    <xdr:col>9</xdr:col>
                    <xdr:colOff>161925</xdr:colOff>
                    <xdr:row>16</xdr:row>
                    <xdr:rowOff>238125</xdr:rowOff>
                  </to>
                </anchor>
              </controlPr>
            </control>
          </mc:Choice>
        </mc:AlternateContent>
        <mc:AlternateContent xmlns:mc="http://schemas.openxmlformats.org/markup-compatibility/2006">
          <mc:Choice Requires="x14">
            <control shapeId="4187" r:id="rId51" name="Option Button 91">
              <controlPr defaultSize="0" autoFill="0" autoLine="0" autoPict="0">
                <anchor moveWithCells="1">
                  <from>
                    <xdr:col>9</xdr:col>
                    <xdr:colOff>200025</xdr:colOff>
                    <xdr:row>16</xdr:row>
                    <xdr:rowOff>28575</xdr:rowOff>
                  </from>
                  <to>
                    <xdr:col>16</xdr:col>
                    <xdr:colOff>19050</xdr:colOff>
                    <xdr:row>16</xdr:row>
                    <xdr:rowOff>247650</xdr:rowOff>
                  </to>
                </anchor>
              </controlPr>
            </control>
          </mc:Choice>
        </mc:AlternateContent>
        <mc:AlternateContent xmlns:mc="http://schemas.openxmlformats.org/markup-compatibility/2006">
          <mc:Choice Requires="x14">
            <control shapeId="4188" r:id="rId52" name="障害認定身障手帳">
              <controlPr defaultSize="0" autoFill="0" autoPict="0">
                <anchor moveWithCells="1">
                  <from>
                    <xdr:col>3</xdr:col>
                    <xdr:colOff>133350</xdr:colOff>
                    <xdr:row>16</xdr:row>
                    <xdr:rowOff>0</xdr:rowOff>
                  </from>
                  <to>
                    <xdr:col>16</xdr:col>
                    <xdr:colOff>200025</xdr:colOff>
                    <xdr:row>17</xdr:row>
                    <xdr:rowOff>28575</xdr:rowOff>
                  </to>
                </anchor>
              </controlPr>
            </control>
          </mc:Choice>
        </mc:AlternateContent>
        <mc:AlternateContent xmlns:mc="http://schemas.openxmlformats.org/markup-compatibility/2006">
          <mc:Choice Requires="x14">
            <control shapeId="4189" r:id="rId53" name="Check Box 93">
              <controlPr defaultSize="0" autoFill="0" autoLine="0" autoPict="0">
                <anchor moveWithCells="1">
                  <from>
                    <xdr:col>3</xdr:col>
                    <xdr:colOff>209550</xdr:colOff>
                    <xdr:row>17</xdr:row>
                    <xdr:rowOff>38100</xdr:rowOff>
                  </from>
                  <to>
                    <xdr:col>6</xdr:col>
                    <xdr:colOff>152400</xdr:colOff>
                    <xdr:row>17</xdr:row>
                    <xdr:rowOff>247650</xdr:rowOff>
                  </to>
                </anchor>
              </controlPr>
            </control>
          </mc:Choice>
        </mc:AlternateContent>
        <mc:AlternateContent xmlns:mc="http://schemas.openxmlformats.org/markup-compatibility/2006">
          <mc:Choice Requires="x14">
            <control shapeId="4190" r:id="rId54" name="Check Box 94">
              <controlPr defaultSize="0" autoFill="0" autoLine="0" autoPict="0">
                <anchor moveWithCells="1">
                  <from>
                    <xdr:col>7</xdr:col>
                    <xdr:colOff>0</xdr:colOff>
                    <xdr:row>17</xdr:row>
                    <xdr:rowOff>38100</xdr:rowOff>
                  </from>
                  <to>
                    <xdr:col>9</xdr:col>
                    <xdr:colOff>152400</xdr:colOff>
                    <xdr:row>17</xdr:row>
                    <xdr:rowOff>247650</xdr:rowOff>
                  </to>
                </anchor>
              </controlPr>
            </control>
          </mc:Choice>
        </mc:AlternateContent>
        <mc:AlternateContent xmlns:mc="http://schemas.openxmlformats.org/markup-compatibility/2006">
          <mc:Choice Requires="x14">
            <control shapeId="4191" r:id="rId55" name="Check Box 95">
              <controlPr defaultSize="0" autoFill="0" autoLine="0" autoPict="0">
                <anchor moveWithCells="1">
                  <from>
                    <xdr:col>9</xdr:col>
                    <xdr:colOff>200025</xdr:colOff>
                    <xdr:row>17</xdr:row>
                    <xdr:rowOff>38100</xdr:rowOff>
                  </from>
                  <to>
                    <xdr:col>12</xdr:col>
                    <xdr:colOff>152400</xdr:colOff>
                    <xdr:row>17</xdr:row>
                    <xdr:rowOff>247650</xdr:rowOff>
                  </to>
                </anchor>
              </controlPr>
            </control>
          </mc:Choice>
        </mc:AlternateContent>
        <mc:AlternateContent xmlns:mc="http://schemas.openxmlformats.org/markup-compatibility/2006">
          <mc:Choice Requires="x14">
            <control shapeId="4192" r:id="rId56" name="Check Box 96">
              <controlPr defaultSize="0" autoFill="0" autoLine="0" autoPict="0">
                <anchor moveWithCells="1">
                  <from>
                    <xdr:col>12</xdr:col>
                    <xdr:colOff>200025</xdr:colOff>
                    <xdr:row>17</xdr:row>
                    <xdr:rowOff>38100</xdr:rowOff>
                  </from>
                  <to>
                    <xdr:col>15</xdr:col>
                    <xdr:colOff>152400</xdr:colOff>
                    <xdr:row>17</xdr:row>
                    <xdr:rowOff>247650</xdr:rowOff>
                  </to>
                </anchor>
              </controlPr>
            </control>
          </mc:Choice>
        </mc:AlternateContent>
        <mc:AlternateContent xmlns:mc="http://schemas.openxmlformats.org/markup-compatibility/2006">
          <mc:Choice Requires="x14">
            <control shapeId="4193" r:id="rId57" name="Check Box 97">
              <controlPr defaultSize="0" autoFill="0" autoLine="0" autoPict="0">
                <anchor moveWithCells="1">
                  <from>
                    <xdr:col>15</xdr:col>
                    <xdr:colOff>200025</xdr:colOff>
                    <xdr:row>17</xdr:row>
                    <xdr:rowOff>38100</xdr:rowOff>
                  </from>
                  <to>
                    <xdr:col>18</xdr:col>
                    <xdr:colOff>152400</xdr:colOff>
                    <xdr:row>17</xdr:row>
                    <xdr:rowOff>247650</xdr:rowOff>
                  </to>
                </anchor>
              </controlPr>
            </control>
          </mc:Choice>
        </mc:AlternateContent>
        <mc:AlternateContent xmlns:mc="http://schemas.openxmlformats.org/markup-compatibility/2006">
          <mc:Choice Requires="x14">
            <control shapeId="4194" r:id="rId58" name="Group Box 98">
              <controlPr defaultSize="0" autoFill="0" autoPict="0">
                <anchor moveWithCells="1">
                  <from>
                    <xdr:col>3</xdr:col>
                    <xdr:colOff>190500</xdr:colOff>
                    <xdr:row>17</xdr:row>
                    <xdr:rowOff>9525</xdr:rowOff>
                  </from>
                  <to>
                    <xdr:col>19</xdr:col>
                    <xdr:colOff>19050</xdr:colOff>
                    <xdr:row>18</xdr:row>
                    <xdr:rowOff>38100</xdr:rowOff>
                  </to>
                </anchor>
              </controlPr>
            </control>
          </mc:Choice>
        </mc:AlternateContent>
        <mc:AlternateContent xmlns:mc="http://schemas.openxmlformats.org/markup-compatibility/2006">
          <mc:Choice Requires="x14">
            <control shapeId="4198" r:id="rId59" name="Option Button 102">
              <controlPr defaultSize="0" autoFill="0" autoLine="0" autoPict="0">
                <anchor moveWithCells="1">
                  <from>
                    <xdr:col>3</xdr:col>
                    <xdr:colOff>209550</xdr:colOff>
                    <xdr:row>18</xdr:row>
                    <xdr:rowOff>38100</xdr:rowOff>
                  </from>
                  <to>
                    <xdr:col>5</xdr:col>
                    <xdr:colOff>171450</xdr:colOff>
                    <xdr:row>18</xdr:row>
                    <xdr:rowOff>247650</xdr:rowOff>
                  </to>
                </anchor>
              </controlPr>
            </control>
          </mc:Choice>
        </mc:AlternateContent>
        <mc:AlternateContent xmlns:mc="http://schemas.openxmlformats.org/markup-compatibility/2006">
          <mc:Choice Requires="x14">
            <control shapeId="4199" r:id="rId60" name="Option Button 103">
              <controlPr defaultSize="0" autoFill="0" autoLine="0" autoPict="0">
                <anchor moveWithCells="1">
                  <from>
                    <xdr:col>7</xdr:col>
                    <xdr:colOff>0</xdr:colOff>
                    <xdr:row>18</xdr:row>
                    <xdr:rowOff>38100</xdr:rowOff>
                  </from>
                  <to>
                    <xdr:col>8</xdr:col>
                    <xdr:colOff>171450</xdr:colOff>
                    <xdr:row>18</xdr:row>
                    <xdr:rowOff>247650</xdr:rowOff>
                  </to>
                </anchor>
              </controlPr>
            </control>
          </mc:Choice>
        </mc:AlternateContent>
        <mc:AlternateContent xmlns:mc="http://schemas.openxmlformats.org/markup-compatibility/2006">
          <mc:Choice Requires="x14">
            <control shapeId="4200" r:id="rId61" name="障害認定精神">
              <controlPr defaultSize="0" autoFill="0" autoPict="0">
                <anchor moveWithCells="1">
                  <from>
                    <xdr:col>3</xdr:col>
                    <xdr:colOff>123825</xdr:colOff>
                    <xdr:row>18</xdr:row>
                    <xdr:rowOff>28575</xdr:rowOff>
                  </from>
                  <to>
                    <xdr:col>9</xdr:col>
                    <xdr:colOff>123825</xdr:colOff>
                    <xdr:row>19</xdr:row>
                    <xdr:rowOff>85725</xdr:rowOff>
                  </to>
                </anchor>
              </controlPr>
            </control>
          </mc:Choice>
        </mc:AlternateContent>
        <mc:AlternateContent xmlns:mc="http://schemas.openxmlformats.org/markup-compatibility/2006">
          <mc:Choice Requires="x14">
            <control shapeId="4201" r:id="rId62" name="Option Button 105">
              <controlPr defaultSize="0" autoFill="0" autoLine="0" autoPict="0">
                <anchor moveWithCells="1">
                  <from>
                    <xdr:col>21</xdr:col>
                    <xdr:colOff>0</xdr:colOff>
                    <xdr:row>18</xdr:row>
                    <xdr:rowOff>9525</xdr:rowOff>
                  </from>
                  <to>
                    <xdr:col>22</xdr:col>
                    <xdr:colOff>190500</xdr:colOff>
                    <xdr:row>19</xdr:row>
                    <xdr:rowOff>0</xdr:rowOff>
                  </to>
                </anchor>
              </controlPr>
            </control>
          </mc:Choice>
        </mc:AlternateContent>
        <mc:AlternateContent xmlns:mc="http://schemas.openxmlformats.org/markup-compatibility/2006">
          <mc:Choice Requires="x14">
            <control shapeId="4202" r:id="rId63" name="Option Button 106">
              <controlPr defaultSize="0" autoFill="0" autoLine="0" autoPict="0">
                <anchor moveWithCells="1">
                  <from>
                    <xdr:col>22</xdr:col>
                    <xdr:colOff>200025</xdr:colOff>
                    <xdr:row>18</xdr:row>
                    <xdr:rowOff>9525</xdr:rowOff>
                  </from>
                  <to>
                    <xdr:col>24</xdr:col>
                    <xdr:colOff>200025</xdr:colOff>
                    <xdr:row>19</xdr:row>
                    <xdr:rowOff>0</xdr:rowOff>
                  </to>
                </anchor>
              </controlPr>
            </control>
          </mc:Choice>
        </mc:AlternateContent>
        <mc:AlternateContent xmlns:mc="http://schemas.openxmlformats.org/markup-compatibility/2006">
          <mc:Choice Requires="x14">
            <control shapeId="4203" r:id="rId64" name="Option Button 107">
              <controlPr defaultSize="0" autoFill="0" autoLine="0" autoPict="0">
                <anchor moveWithCells="1">
                  <from>
                    <xdr:col>25</xdr:col>
                    <xdr:colOff>228600</xdr:colOff>
                    <xdr:row>18</xdr:row>
                    <xdr:rowOff>9525</xdr:rowOff>
                  </from>
                  <to>
                    <xdr:col>27</xdr:col>
                    <xdr:colOff>200025</xdr:colOff>
                    <xdr:row>19</xdr:row>
                    <xdr:rowOff>0</xdr:rowOff>
                  </to>
                </anchor>
              </controlPr>
            </control>
          </mc:Choice>
        </mc:AlternateContent>
        <mc:AlternateContent xmlns:mc="http://schemas.openxmlformats.org/markup-compatibility/2006">
          <mc:Choice Requires="x14">
            <control shapeId="4204" r:id="rId65" name="Option Button 108">
              <controlPr defaultSize="0" autoFill="0" autoLine="0" autoPict="0">
                <anchor moveWithCells="1">
                  <from>
                    <xdr:col>28</xdr:col>
                    <xdr:colOff>200025</xdr:colOff>
                    <xdr:row>18</xdr:row>
                    <xdr:rowOff>9525</xdr:rowOff>
                  </from>
                  <to>
                    <xdr:col>30</xdr:col>
                    <xdr:colOff>200025</xdr:colOff>
                    <xdr:row>19</xdr:row>
                    <xdr:rowOff>0</xdr:rowOff>
                  </to>
                </anchor>
              </controlPr>
            </control>
          </mc:Choice>
        </mc:AlternateContent>
        <mc:AlternateContent xmlns:mc="http://schemas.openxmlformats.org/markup-compatibility/2006">
          <mc:Choice Requires="x14">
            <control shapeId="4205" r:id="rId66" name="Option Button 109">
              <controlPr defaultSize="0" autoFill="0" autoLine="0" autoPict="0">
                <anchor moveWithCells="1">
                  <from>
                    <xdr:col>31</xdr:col>
                    <xdr:colOff>200025</xdr:colOff>
                    <xdr:row>18</xdr:row>
                    <xdr:rowOff>9525</xdr:rowOff>
                  </from>
                  <to>
                    <xdr:col>33</xdr:col>
                    <xdr:colOff>200025</xdr:colOff>
                    <xdr:row>19</xdr:row>
                    <xdr:rowOff>0</xdr:rowOff>
                  </to>
                </anchor>
              </controlPr>
            </control>
          </mc:Choice>
        </mc:AlternateContent>
        <mc:AlternateContent xmlns:mc="http://schemas.openxmlformats.org/markup-compatibility/2006">
          <mc:Choice Requires="x14">
            <control shapeId="4206" r:id="rId67" name="療育手帳">
              <controlPr defaultSize="0" autoFill="0" autoPict="0">
                <anchor moveWithCells="1">
                  <from>
                    <xdr:col>20</xdr:col>
                    <xdr:colOff>85725</xdr:colOff>
                    <xdr:row>17</xdr:row>
                    <xdr:rowOff>247650</xdr:rowOff>
                  </from>
                  <to>
                    <xdr:col>34</xdr:col>
                    <xdr:colOff>123825</xdr:colOff>
                    <xdr:row>19</xdr:row>
                    <xdr:rowOff>47625</xdr:rowOff>
                  </to>
                </anchor>
              </controlPr>
            </control>
          </mc:Choice>
        </mc:AlternateContent>
        <mc:AlternateContent xmlns:mc="http://schemas.openxmlformats.org/markup-compatibility/2006">
          <mc:Choice Requires="x14">
            <control shapeId="4225" r:id="rId68" name="Check Box 129">
              <controlPr defaultSize="0" autoFill="0" autoLine="0" autoPict="0">
                <anchor moveWithCells="1">
                  <from>
                    <xdr:col>3</xdr:col>
                    <xdr:colOff>209550</xdr:colOff>
                    <xdr:row>20</xdr:row>
                    <xdr:rowOff>0</xdr:rowOff>
                  </from>
                  <to>
                    <xdr:col>6</xdr:col>
                    <xdr:colOff>190500</xdr:colOff>
                    <xdr:row>20</xdr:row>
                    <xdr:rowOff>266700</xdr:rowOff>
                  </to>
                </anchor>
              </controlPr>
            </control>
          </mc:Choice>
        </mc:AlternateContent>
        <mc:AlternateContent xmlns:mc="http://schemas.openxmlformats.org/markup-compatibility/2006">
          <mc:Choice Requires="x14">
            <control shapeId="4207" r:id="rId69" name="Check Box 111">
              <controlPr defaultSize="0" autoFill="0" autoLine="0" autoPict="0">
                <anchor moveWithCells="1">
                  <from>
                    <xdr:col>7</xdr:col>
                    <xdr:colOff>0</xdr:colOff>
                    <xdr:row>20</xdr:row>
                    <xdr:rowOff>0</xdr:rowOff>
                  </from>
                  <to>
                    <xdr:col>9</xdr:col>
                    <xdr:colOff>190500</xdr:colOff>
                    <xdr:row>20</xdr:row>
                    <xdr:rowOff>266700</xdr:rowOff>
                  </to>
                </anchor>
              </controlPr>
            </control>
          </mc:Choice>
        </mc:AlternateContent>
        <mc:AlternateContent xmlns:mc="http://schemas.openxmlformats.org/markup-compatibility/2006">
          <mc:Choice Requires="x14">
            <control shapeId="4208" r:id="rId70" name="Check Box 112">
              <controlPr defaultSize="0" autoFill="0" autoLine="0" autoPict="0">
                <anchor moveWithCells="1">
                  <from>
                    <xdr:col>10</xdr:col>
                    <xdr:colOff>0</xdr:colOff>
                    <xdr:row>20</xdr:row>
                    <xdr:rowOff>0</xdr:rowOff>
                  </from>
                  <to>
                    <xdr:col>12</xdr:col>
                    <xdr:colOff>200025</xdr:colOff>
                    <xdr:row>20</xdr:row>
                    <xdr:rowOff>266700</xdr:rowOff>
                  </to>
                </anchor>
              </controlPr>
            </control>
          </mc:Choice>
        </mc:AlternateContent>
        <mc:AlternateContent xmlns:mc="http://schemas.openxmlformats.org/markup-compatibility/2006">
          <mc:Choice Requires="x14">
            <control shapeId="4209" r:id="rId71" name="Check Box 113">
              <controlPr defaultSize="0" autoFill="0" autoLine="0" autoPict="0">
                <anchor moveWithCells="1">
                  <from>
                    <xdr:col>16</xdr:col>
                    <xdr:colOff>0</xdr:colOff>
                    <xdr:row>20</xdr:row>
                    <xdr:rowOff>9525</xdr:rowOff>
                  </from>
                  <to>
                    <xdr:col>18</xdr:col>
                    <xdr:colOff>28575</xdr:colOff>
                    <xdr:row>20</xdr:row>
                    <xdr:rowOff>257175</xdr:rowOff>
                  </to>
                </anchor>
              </controlPr>
            </control>
          </mc:Choice>
        </mc:AlternateContent>
        <mc:AlternateContent xmlns:mc="http://schemas.openxmlformats.org/markup-compatibility/2006">
          <mc:Choice Requires="x14">
            <control shapeId="4210" r:id="rId72" name="Check Box 114">
              <controlPr defaultSize="0" autoFill="0" autoLine="0" autoPict="0">
                <anchor moveWithCells="1">
                  <from>
                    <xdr:col>18</xdr:col>
                    <xdr:colOff>9525</xdr:colOff>
                    <xdr:row>20</xdr:row>
                    <xdr:rowOff>9525</xdr:rowOff>
                  </from>
                  <to>
                    <xdr:col>20</xdr:col>
                    <xdr:colOff>9525</xdr:colOff>
                    <xdr:row>20</xdr:row>
                    <xdr:rowOff>257175</xdr:rowOff>
                  </to>
                </anchor>
              </controlPr>
            </control>
          </mc:Choice>
        </mc:AlternateContent>
        <mc:AlternateContent xmlns:mc="http://schemas.openxmlformats.org/markup-compatibility/2006">
          <mc:Choice Requires="x14">
            <control shapeId="4211" r:id="rId73" name="Check Box 115">
              <controlPr defaultSize="0" autoFill="0" autoLine="0" autoPict="0">
                <anchor moveWithCells="1">
                  <from>
                    <xdr:col>20</xdr:col>
                    <xdr:colOff>0</xdr:colOff>
                    <xdr:row>20</xdr:row>
                    <xdr:rowOff>9525</xdr:rowOff>
                  </from>
                  <to>
                    <xdr:col>23</xdr:col>
                    <xdr:colOff>28575</xdr:colOff>
                    <xdr:row>20</xdr:row>
                    <xdr:rowOff>257175</xdr:rowOff>
                  </to>
                </anchor>
              </controlPr>
            </control>
          </mc:Choice>
        </mc:AlternateContent>
        <mc:AlternateContent xmlns:mc="http://schemas.openxmlformats.org/markup-compatibility/2006">
          <mc:Choice Requires="x14">
            <control shapeId="4212" r:id="rId74" name="Check Box 116">
              <controlPr defaultSize="0" autoFill="0" autoLine="0" autoPict="0">
                <anchor moveWithCells="1">
                  <from>
                    <xdr:col>27</xdr:col>
                    <xdr:colOff>0</xdr:colOff>
                    <xdr:row>20</xdr:row>
                    <xdr:rowOff>9525</xdr:rowOff>
                  </from>
                  <to>
                    <xdr:col>30</xdr:col>
                    <xdr:colOff>28575</xdr:colOff>
                    <xdr:row>20</xdr:row>
                    <xdr:rowOff>257175</xdr:rowOff>
                  </to>
                </anchor>
              </controlPr>
            </control>
          </mc:Choice>
        </mc:AlternateContent>
        <mc:AlternateContent xmlns:mc="http://schemas.openxmlformats.org/markup-compatibility/2006">
          <mc:Choice Requires="x14">
            <control shapeId="4213" r:id="rId75" name="家族状況同居">
              <controlPr defaultSize="0" autoFill="0" autoPict="0">
                <anchor moveWithCells="1">
                  <from>
                    <xdr:col>3</xdr:col>
                    <xdr:colOff>180975</xdr:colOff>
                    <xdr:row>19</xdr:row>
                    <xdr:rowOff>266700</xdr:rowOff>
                  </from>
                  <to>
                    <xdr:col>34</xdr:col>
                    <xdr:colOff>133350</xdr:colOff>
                    <xdr:row>21</xdr:row>
                    <xdr:rowOff>9525</xdr:rowOff>
                  </to>
                </anchor>
              </controlPr>
            </control>
          </mc:Choice>
        </mc:AlternateContent>
        <mc:AlternateContent xmlns:mc="http://schemas.openxmlformats.org/markup-compatibility/2006">
          <mc:Choice Requires="x14">
            <control shapeId="4214" r:id="rId76" name="Check Box 118">
              <controlPr defaultSize="0" autoFill="0" autoLine="0" autoPict="0">
                <anchor moveWithCells="1">
                  <from>
                    <xdr:col>3</xdr:col>
                    <xdr:colOff>209550</xdr:colOff>
                    <xdr:row>21</xdr:row>
                    <xdr:rowOff>0</xdr:rowOff>
                  </from>
                  <to>
                    <xdr:col>6</xdr:col>
                    <xdr:colOff>19050</xdr:colOff>
                    <xdr:row>22</xdr:row>
                    <xdr:rowOff>0</xdr:rowOff>
                  </to>
                </anchor>
              </controlPr>
            </control>
          </mc:Choice>
        </mc:AlternateContent>
        <mc:AlternateContent xmlns:mc="http://schemas.openxmlformats.org/markup-compatibility/2006">
          <mc:Choice Requires="x14">
            <control shapeId="4215" r:id="rId77" name="Check Box 119">
              <controlPr defaultSize="0" autoFill="0" autoLine="0" autoPict="0">
                <anchor moveWithCells="1">
                  <from>
                    <xdr:col>7</xdr:col>
                    <xdr:colOff>9525</xdr:colOff>
                    <xdr:row>21</xdr:row>
                    <xdr:rowOff>0</xdr:rowOff>
                  </from>
                  <to>
                    <xdr:col>10</xdr:col>
                    <xdr:colOff>9525</xdr:colOff>
                    <xdr:row>21</xdr:row>
                    <xdr:rowOff>266700</xdr:rowOff>
                  </to>
                </anchor>
              </controlPr>
            </control>
          </mc:Choice>
        </mc:AlternateContent>
        <mc:AlternateContent xmlns:mc="http://schemas.openxmlformats.org/markup-compatibility/2006">
          <mc:Choice Requires="x14">
            <control shapeId="4216" r:id="rId78" name="Check Box 120">
              <controlPr defaultSize="0" autoFill="0" autoLine="0" autoPict="0">
                <anchor moveWithCells="1">
                  <from>
                    <xdr:col>10</xdr:col>
                    <xdr:colOff>0</xdr:colOff>
                    <xdr:row>21</xdr:row>
                    <xdr:rowOff>9525</xdr:rowOff>
                  </from>
                  <to>
                    <xdr:col>12</xdr:col>
                    <xdr:colOff>142875</xdr:colOff>
                    <xdr:row>21</xdr:row>
                    <xdr:rowOff>257175</xdr:rowOff>
                  </to>
                </anchor>
              </controlPr>
            </control>
          </mc:Choice>
        </mc:AlternateContent>
        <mc:AlternateContent xmlns:mc="http://schemas.openxmlformats.org/markup-compatibility/2006">
          <mc:Choice Requires="x14">
            <control shapeId="4217" r:id="rId79" name="Check Box 121">
              <controlPr defaultSize="0" autoFill="0" autoLine="0" autoPict="0">
                <anchor moveWithCells="1">
                  <from>
                    <xdr:col>15</xdr:col>
                    <xdr:colOff>190500</xdr:colOff>
                    <xdr:row>21</xdr:row>
                    <xdr:rowOff>0</xdr:rowOff>
                  </from>
                  <to>
                    <xdr:col>18</xdr:col>
                    <xdr:colOff>9525</xdr:colOff>
                    <xdr:row>22</xdr:row>
                    <xdr:rowOff>0</xdr:rowOff>
                  </to>
                </anchor>
              </controlPr>
            </control>
          </mc:Choice>
        </mc:AlternateContent>
        <mc:AlternateContent xmlns:mc="http://schemas.openxmlformats.org/markup-compatibility/2006">
          <mc:Choice Requires="x14">
            <control shapeId="4218" r:id="rId80" name="Check Box 122">
              <controlPr defaultSize="0" autoFill="0" autoLine="0" autoPict="0">
                <anchor moveWithCells="1">
                  <from>
                    <xdr:col>18</xdr:col>
                    <xdr:colOff>19050</xdr:colOff>
                    <xdr:row>21</xdr:row>
                    <xdr:rowOff>0</xdr:rowOff>
                  </from>
                  <to>
                    <xdr:col>20</xdr:col>
                    <xdr:colOff>0</xdr:colOff>
                    <xdr:row>22</xdr:row>
                    <xdr:rowOff>0</xdr:rowOff>
                  </to>
                </anchor>
              </controlPr>
            </control>
          </mc:Choice>
        </mc:AlternateContent>
        <mc:AlternateContent xmlns:mc="http://schemas.openxmlformats.org/markup-compatibility/2006">
          <mc:Choice Requires="x14">
            <control shapeId="4219" r:id="rId81" name="Check Box 123">
              <controlPr defaultSize="0" autoFill="0" autoLine="0" autoPict="0">
                <anchor moveWithCells="1">
                  <from>
                    <xdr:col>19</xdr:col>
                    <xdr:colOff>200025</xdr:colOff>
                    <xdr:row>21</xdr:row>
                    <xdr:rowOff>0</xdr:rowOff>
                  </from>
                  <to>
                    <xdr:col>21</xdr:col>
                    <xdr:colOff>209550</xdr:colOff>
                    <xdr:row>22</xdr:row>
                    <xdr:rowOff>0</xdr:rowOff>
                  </to>
                </anchor>
              </controlPr>
            </control>
          </mc:Choice>
        </mc:AlternateContent>
        <mc:AlternateContent xmlns:mc="http://schemas.openxmlformats.org/markup-compatibility/2006">
          <mc:Choice Requires="x14">
            <control shapeId="4220" r:id="rId82" name="Check Box 124">
              <controlPr defaultSize="0" autoFill="0" autoLine="0" autoPict="0">
                <anchor moveWithCells="1">
                  <from>
                    <xdr:col>27</xdr:col>
                    <xdr:colOff>9525</xdr:colOff>
                    <xdr:row>21</xdr:row>
                    <xdr:rowOff>0</xdr:rowOff>
                  </from>
                  <to>
                    <xdr:col>29</xdr:col>
                    <xdr:colOff>0</xdr:colOff>
                    <xdr:row>22</xdr:row>
                    <xdr:rowOff>0</xdr:rowOff>
                  </to>
                </anchor>
              </controlPr>
            </control>
          </mc:Choice>
        </mc:AlternateContent>
        <mc:AlternateContent xmlns:mc="http://schemas.openxmlformats.org/markup-compatibility/2006">
          <mc:Choice Requires="x14">
            <control shapeId="4221" r:id="rId83" name="家族状況介護">
              <controlPr defaultSize="0" autoFill="0" autoPict="0">
                <anchor moveWithCells="1">
                  <from>
                    <xdr:col>3</xdr:col>
                    <xdr:colOff>161925</xdr:colOff>
                    <xdr:row>21</xdr:row>
                    <xdr:rowOff>9525</xdr:rowOff>
                  </from>
                  <to>
                    <xdr:col>34</xdr:col>
                    <xdr:colOff>85725</xdr:colOff>
                    <xdr:row>22</xdr:row>
                    <xdr:rowOff>28575</xdr:rowOff>
                  </to>
                </anchor>
              </controlPr>
            </control>
          </mc:Choice>
        </mc:AlternateContent>
        <mc:AlternateContent xmlns:mc="http://schemas.openxmlformats.org/markup-compatibility/2006">
          <mc:Choice Requires="x14">
            <control shapeId="4222" r:id="rId84" name="Option Button 126">
              <controlPr defaultSize="0" autoFill="0" autoLine="0" autoPict="0">
                <anchor moveWithCells="1">
                  <from>
                    <xdr:col>3</xdr:col>
                    <xdr:colOff>209550</xdr:colOff>
                    <xdr:row>22</xdr:row>
                    <xdr:rowOff>38100</xdr:rowOff>
                  </from>
                  <to>
                    <xdr:col>7</xdr:col>
                    <xdr:colOff>190500</xdr:colOff>
                    <xdr:row>22</xdr:row>
                    <xdr:rowOff>247650</xdr:rowOff>
                  </to>
                </anchor>
              </controlPr>
            </control>
          </mc:Choice>
        </mc:AlternateContent>
        <mc:AlternateContent xmlns:mc="http://schemas.openxmlformats.org/markup-compatibility/2006">
          <mc:Choice Requires="x14">
            <control shapeId="4223" r:id="rId85" name="Option Button 127">
              <controlPr defaultSize="0" autoFill="0" autoLine="0" autoPict="0">
                <anchor moveWithCells="1">
                  <from>
                    <xdr:col>7</xdr:col>
                    <xdr:colOff>209550</xdr:colOff>
                    <xdr:row>22</xdr:row>
                    <xdr:rowOff>28575</xdr:rowOff>
                  </from>
                  <to>
                    <xdr:col>12</xdr:col>
                    <xdr:colOff>104775</xdr:colOff>
                    <xdr:row>22</xdr:row>
                    <xdr:rowOff>257175</xdr:rowOff>
                  </to>
                </anchor>
              </controlPr>
            </control>
          </mc:Choice>
        </mc:AlternateContent>
        <mc:AlternateContent xmlns:mc="http://schemas.openxmlformats.org/markup-compatibility/2006">
          <mc:Choice Requires="x14">
            <control shapeId="4224" r:id="rId86" name="日中の状況">
              <controlPr defaultSize="0" autoFill="0" autoPict="0">
                <anchor moveWithCells="1">
                  <from>
                    <xdr:col>3</xdr:col>
                    <xdr:colOff>104775</xdr:colOff>
                    <xdr:row>22</xdr:row>
                    <xdr:rowOff>9525</xdr:rowOff>
                  </from>
                  <to>
                    <xdr:col>16</xdr:col>
                    <xdr:colOff>123825</xdr:colOff>
                    <xdr:row>23</xdr:row>
                    <xdr:rowOff>47625</xdr:rowOff>
                  </to>
                </anchor>
              </controlPr>
            </control>
          </mc:Choice>
        </mc:AlternateContent>
        <mc:AlternateContent xmlns:mc="http://schemas.openxmlformats.org/markup-compatibility/2006">
          <mc:Choice Requires="x14">
            <control shapeId="4226" r:id="rId87" name="Check Box 130">
              <controlPr defaultSize="0" autoFill="0" autoLine="0" autoPict="0">
                <anchor moveWithCells="1">
                  <from>
                    <xdr:col>3</xdr:col>
                    <xdr:colOff>209550</xdr:colOff>
                    <xdr:row>24</xdr:row>
                    <xdr:rowOff>9525</xdr:rowOff>
                  </from>
                  <to>
                    <xdr:col>6</xdr:col>
                    <xdr:colOff>152400</xdr:colOff>
                    <xdr:row>24</xdr:row>
                    <xdr:rowOff>266700</xdr:rowOff>
                  </to>
                </anchor>
              </controlPr>
            </control>
          </mc:Choice>
        </mc:AlternateContent>
        <mc:AlternateContent xmlns:mc="http://schemas.openxmlformats.org/markup-compatibility/2006">
          <mc:Choice Requires="x14">
            <control shapeId="4227" r:id="rId88" name="Check Box 131">
              <controlPr defaultSize="0" autoFill="0" autoLine="0" autoPict="0">
                <anchor moveWithCells="1">
                  <from>
                    <xdr:col>7</xdr:col>
                    <xdr:colOff>0</xdr:colOff>
                    <xdr:row>24</xdr:row>
                    <xdr:rowOff>9525</xdr:rowOff>
                  </from>
                  <to>
                    <xdr:col>9</xdr:col>
                    <xdr:colOff>152400</xdr:colOff>
                    <xdr:row>24</xdr:row>
                    <xdr:rowOff>266700</xdr:rowOff>
                  </to>
                </anchor>
              </controlPr>
            </control>
          </mc:Choice>
        </mc:AlternateContent>
        <mc:AlternateContent xmlns:mc="http://schemas.openxmlformats.org/markup-compatibility/2006">
          <mc:Choice Requires="x14">
            <control shapeId="4228" r:id="rId89" name="Option Button 132">
              <controlPr defaultSize="0" autoFill="0" autoLine="0" autoPict="0">
                <anchor moveWithCells="1">
                  <from>
                    <xdr:col>9</xdr:col>
                    <xdr:colOff>200025</xdr:colOff>
                    <xdr:row>24</xdr:row>
                    <xdr:rowOff>19050</xdr:rowOff>
                  </from>
                  <to>
                    <xdr:col>12</xdr:col>
                    <xdr:colOff>95250</xdr:colOff>
                    <xdr:row>24</xdr:row>
                    <xdr:rowOff>257175</xdr:rowOff>
                  </to>
                </anchor>
              </controlPr>
            </control>
          </mc:Choice>
        </mc:AlternateContent>
        <mc:AlternateContent xmlns:mc="http://schemas.openxmlformats.org/markup-compatibility/2006">
          <mc:Choice Requires="x14">
            <control shapeId="4229" r:id="rId90" name="Option Button 133">
              <controlPr defaultSize="0" autoFill="0" autoLine="0" autoPict="0">
                <anchor moveWithCells="1">
                  <from>
                    <xdr:col>12</xdr:col>
                    <xdr:colOff>200025</xdr:colOff>
                    <xdr:row>24</xdr:row>
                    <xdr:rowOff>19050</xdr:rowOff>
                  </from>
                  <to>
                    <xdr:col>15</xdr:col>
                    <xdr:colOff>95250</xdr:colOff>
                    <xdr:row>24</xdr:row>
                    <xdr:rowOff>257175</xdr:rowOff>
                  </to>
                </anchor>
              </controlPr>
            </control>
          </mc:Choice>
        </mc:AlternateContent>
        <mc:AlternateContent xmlns:mc="http://schemas.openxmlformats.org/markup-compatibility/2006">
          <mc:Choice Requires="x14">
            <control shapeId="4230" r:id="rId91" name="Option Button 134">
              <controlPr defaultSize="0" autoFill="0" autoLine="0" autoPict="0">
                <anchor moveWithCells="1">
                  <from>
                    <xdr:col>16</xdr:col>
                    <xdr:colOff>200025</xdr:colOff>
                    <xdr:row>24</xdr:row>
                    <xdr:rowOff>19050</xdr:rowOff>
                  </from>
                  <to>
                    <xdr:col>19</xdr:col>
                    <xdr:colOff>66675</xdr:colOff>
                    <xdr:row>24</xdr:row>
                    <xdr:rowOff>257175</xdr:rowOff>
                  </to>
                </anchor>
              </controlPr>
            </control>
          </mc:Choice>
        </mc:AlternateContent>
        <mc:AlternateContent xmlns:mc="http://schemas.openxmlformats.org/markup-compatibility/2006">
          <mc:Choice Requires="x14">
            <control shapeId="4231" r:id="rId92" name="権利擁護">
              <controlPr defaultSize="0" autoFill="0" autoPict="0">
                <anchor moveWithCells="1">
                  <from>
                    <xdr:col>3</xdr:col>
                    <xdr:colOff>180975</xdr:colOff>
                    <xdr:row>23</xdr:row>
                    <xdr:rowOff>219075</xdr:rowOff>
                  </from>
                  <to>
                    <xdr:col>21</xdr:col>
                    <xdr:colOff>152400</xdr:colOff>
                    <xdr:row>25</xdr:row>
                    <xdr:rowOff>19050</xdr:rowOff>
                  </to>
                </anchor>
              </controlPr>
            </control>
          </mc:Choice>
        </mc:AlternateContent>
        <mc:AlternateContent xmlns:mc="http://schemas.openxmlformats.org/markup-compatibility/2006">
          <mc:Choice Requires="x14">
            <control shapeId="4232" r:id="rId93" name="Option Button 136">
              <controlPr defaultSize="0" autoFill="0" autoLine="0" autoPict="0">
                <anchor moveWithCells="1">
                  <from>
                    <xdr:col>24</xdr:col>
                    <xdr:colOff>9525</xdr:colOff>
                    <xdr:row>24</xdr:row>
                    <xdr:rowOff>0</xdr:rowOff>
                  </from>
                  <to>
                    <xdr:col>27</xdr:col>
                    <xdr:colOff>95250</xdr:colOff>
                    <xdr:row>25</xdr:row>
                    <xdr:rowOff>0</xdr:rowOff>
                  </to>
                </anchor>
              </controlPr>
            </control>
          </mc:Choice>
        </mc:AlternateContent>
        <mc:AlternateContent xmlns:mc="http://schemas.openxmlformats.org/markup-compatibility/2006">
          <mc:Choice Requires="x14">
            <control shapeId="4233" r:id="rId94" name="Option Button 137">
              <controlPr defaultSize="0" autoFill="0" autoLine="0" autoPict="0">
                <anchor moveWithCells="1">
                  <from>
                    <xdr:col>27</xdr:col>
                    <xdr:colOff>219075</xdr:colOff>
                    <xdr:row>24</xdr:row>
                    <xdr:rowOff>0</xdr:rowOff>
                  </from>
                  <to>
                    <xdr:col>31</xdr:col>
                    <xdr:colOff>133350</xdr:colOff>
                    <xdr:row>25</xdr:row>
                    <xdr:rowOff>0</xdr:rowOff>
                  </to>
                </anchor>
              </controlPr>
            </control>
          </mc:Choice>
        </mc:AlternateContent>
        <mc:AlternateContent xmlns:mc="http://schemas.openxmlformats.org/markup-compatibility/2006">
          <mc:Choice Requires="x14">
            <control shapeId="4234" r:id="rId95" name="権利擁護申請利用">
              <controlPr defaultSize="0" autoFill="0" autoPict="0">
                <anchor moveWithCells="1">
                  <from>
                    <xdr:col>23</xdr:col>
                    <xdr:colOff>114300</xdr:colOff>
                    <xdr:row>23</xdr:row>
                    <xdr:rowOff>257175</xdr:rowOff>
                  </from>
                  <to>
                    <xdr:col>33</xdr:col>
                    <xdr:colOff>57150</xdr:colOff>
                    <xdr:row>25</xdr:row>
                    <xdr:rowOff>0</xdr:rowOff>
                  </to>
                </anchor>
              </controlPr>
            </control>
          </mc:Choice>
        </mc:AlternateContent>
        <mc:AlternateContent xmlns:mc="http://schemas.openxmlformats.org/markup-compatibility/2006">
          <mc:Choice Requires="x14">
            <control shapeId="4249" r:id="rId96" name="Option Button 153">
              <controlPr defaultSize="0" autoFill="0" autoLine="0" autoPict="0">
                <anchor moveWithCells="1">
                  <from>
                    <xdr:col>4</xdr:col>
                    <xdr:colOff>9525</xdr:colOff>
                    <xdr:row>26</xdr:row>
                    <xdr:rowOff>28575</xdr:rowOff>
                  </from>
                  <to>
                    <xdr:col>6</xdr:col>
                    <xdr:colOff>114300</xdr:colOff>
                    <xdr:row>26</xdr:row>
                    <xdr:rowOff>266700</xdr:rowOff>
                  </to>
                </anchor>
              </controlPr>
            </control>
          </mc:Choice>
        </mc:AlternateContent>
        <mc:AlternateContent xmlns:mc="http://schemas.openxmlformats.org/markup-compatibility/2006">
          <mc:Choice Requires="x14">
            <control shapeId="4250" r:id="rId97" name="Option Button 154">
              <controlPr defaultSize="0" autoFill="0" autoLine="0" autoPict="0">
                <anchor moveWithCells="1">
                  <from>
                    <xdr:col>7</xdr:col>
                    <xdr:colOff>0</xdr:colOff>
                    <xdr:row>26</xdr:row>
                    <xdr:rowOff>28575</xdr:rowOff>
                  </from>
                  <to>
                    <xdr:col>11</xdr:col>
                    <xdr:colOff>0</xdr:colOff>
                    <xdr:row>26</xdr:row>
                    <xdr:rowOff>266700</xdr:rowOff>
                  </to>
                </anchor>
              </controlPr>
            </control>
          </mc:Choice>
        </mc:AlternateContent>
        <mc:AlternateContent xmlns:mc="http://schemas.openxmlformats.org/markup-compatibility/2006">
          <mc:Choice Requires="x14">
            <control shapeId="4251" r:id="rId98" name="Option Button 155">
              <controlPr defaultSize="0" autoFill="0" autoLine="0" autoPict="0">
                <anchor moveWithCells="1">
                  <from>
                    <xdr:col>10</xdr:col>
                    <xdr:colOff>200025</xdr:colOff>
                    <xdr:row>26</xdr:row>
                    <xdr:rowOff>28575</xdr:rowOff>
                  </from>
                  <to>
                    <xdr:col>15</xdr:col>
                    <xdr:colOff>0</xdr:colOff>
                    <xdr:row>26</xdr:row>
                    <xdr:rowOff>266700</xdr:rowOff>
                  </to>
                </anchor>
              </controlPr>
            </control>
          </mc:Choice>
        </mc:AlternateContent>
        <mc:AlternateContent xmlns:mc="http://schemas.openxmlformats.org/markup-compatibility/2006">
          <mc:Choice Requires="x14">
            <control shapeId="4252" r:id="rId99" name="Option Button 156">
              <controlPr defaultSize="0" autoFill="0" autoLine="0" autoPict="0">
                <anchor moveWithCells="1">
                  <from>
                    <xdr:col>15</xdr:col>
                    <xdr:colOff>200025</xdr:colOff>
                    <xdr:row>26</xdr:row>
                    <xdr:rowOff>9525</xdr:rowOff>
                  </from>
                  <to>
                    <xdr:col>20</xdr:col>
                    <xdr:colOff>190500</xdr:colOff>
                    <xdr:row>27</xdr:row>
                    <xdr:rowOff>0</xdr:rowOff>
                  </to>
                </anchor>
              </controlPr>
            </control>
          </mc:Choice>
        </mc:AlternateContent>
        <mc:AlternateContent xmlns:mc="http://schemas.openxmlformats.org/markup-compatibility/2006">
          <mc:Choice Requires="x14">
            <control shapeId="4253" r:id="rId100" name="住宅状況">
              <controlPr defaultSize="0" autoFill="0" autoPict="0">
                <anchor moveWithCells="1">
                  <from>
                    <xdr:col>1</xdr:col>
                    <xdr:colOff>0</xdr:colOff>
                    <xdr:row>25</xdr:row>
                    <xdr:rowOff>104775</xdr:rowOff>
                  </from>
                  <to>
                    <xdr:col>20</xdr:col>
                    <xdr:colOff>200025</xdr:colOff>
                    <xdr:row>27</xdr:row>
                    <xdr:rowOff>114300</xdr:rowOff>
                  </to>
                </anchor>
              </controlPr>
            </control>
          </mc:Choice>
        </mc:AlternateContent>
        <mc:AlternateContent xmlns:mc="http://schemas.openxmlformats.org/markup-compatibility/2006">
          <mc:Choice Requires="x14">
            <control shapeId="4254" r:id="rId101" name="Option Button 158">
              <controlPr defaultSize="0" autoFill="0" autoLine="0" autoPict="0">
                <anchor moveWithCells="1">
                  <from>
                    <xdr:col>21</xdr:col>
                    <xdr:colOff>219075</xdr:colOff>
                    <xdr:row>26</xdr:row>
                    <xdr:rowOff>9525</xdr:rowOff>
                  </from>
                  <to>
                    <xdr:col>25</xdr:col>
                    <xdr:colOff>228600</xdr:colOff>
                    <xdr:row>27</xdr:row>
                    <xdr:rowOff>0</xdr:rowOff>
                  </to>
                </anchor>
              </controlPr>
            </control>
          </mc:Choice>
        </mc:AlternateContent>
        <mc:AlternateContent xmlns:mc="http://schemas.openxmlformats.org/markup-compatibility/2006">
          <mc:Choice Requires="x14">
            <control shapeId="4255" r:id="rId102" name="Option Button 159">
              <controlPr defaultSize="0" autoFill="0" autoLine="0" autoPict="0">
                <anchor moveWithCells="1">
                  <from>
                    <xdr:col>25</xdr:col>
                    <xdr:colOff>228600</xdr:colOff>
                    <xdr:row>26</xdr:row>
                    <xdr:rowOff>9525</xdr:rowOff>
                  </from>
                  <to>
                    <xdr:col>30</xdr:col>
                    <xdr:colOff>28575</xdr:colOff>
                    <xdr:row>27</xdr:row>
                    <xdr:rowOff>0</xdr:rowOff>
                  </to>
                </anchor>
              </controlPr>
            </control>
          </mc:Choice>
        </mc:AlternateContent>
        <mc:AlternateContent xmlns:mc="http://schemas.openxmlformats.org/markup-compatibility/2006">
          <mc:Choice Requires="x14">
            <control shapeId="4256" r:id="rId103" name="EV停止">
              <controlPr defaultSize="0" autoFill="0" autoPict="0">
                <anchor moveWithCells="1">
                  <from>
                    <xdr:col>21</xdr:col>
                    <xdr:colOff>190500</xdr:colOff>
                    <xdr:row>26</xdr:row>
                    <xdr:rowOff>0</xdr:rowOff>
                  </from>
                  <to>
                    <xdr:col>31</xdr:col>
                    <xdr:colOff>190500</xdr:colOff>
                    <xdr:row>27</xdr:row>
                    <xdr:rowOff>47625</xdr:rowOff>
                  </to>
                </anchor>
              </controlPr>
            </control>
          </mc:Choice>
        </mc:AlternateContent>
        <mc:AlternateContent xmlns:mc="http://schemas.openxmlformats.org/markup-compatibility/2006">
          <mc:Choice Requires="x14">
            <control shapeId="4260" r:id="rId104" name="Option Button 164">
              <controlPr defaultSize="0" autoFill="0" autoLine="0" autoPict="0">
                <anchor moveWithCells="1">
                  <from>
                    <xdr:col>4</xdr:col>
                    <xdr:colOff>9525</xdr:colOff>
                    <xdr:row>27</xdr:row>
                    <xdr:rowOff>28575</xdr:rowOff>
                  </from>
                  <to>
                    <xdr:col>7</xdr:col>
                    <xdr:colOff>180975</xdr:colOff>
                    <xdr:row>28</xdr:row>
                    <xdr:rowOff>0</xdr:rowOff>
                  </to>
                </anchor>
              </controlPr>
            </control>
          </mc:Choice>
        </mc:AlternateContent>
        <mc:AlternateContent xmlns:mc="http://schemas.openxmlformats.org/markup-compatibility/2006">
          <mc:Choice Requires="x14">
            <control shapeId="4261" r:id="rId105" name="Option Button 165">
              <controlPr defaultSize="0" autoFill="0" autoLine="0" autoPict="0">
                <anchor moveWithCells="1">
                  <from>
                    <xdr:col>7</xdr:col>
                    <xdr:colOff>209550</xdr:colOff>
                    <xdr:row>27</xdr:row>
                    <xdr:rowOff>19050</xdr:rowOff>
                  </from>
                  <to>
                    <xdr:col>12</xdr:col>
                    <xdr:colOff>152400</xdr:colOff>
                    <xdr:row>28</xdr:row>
                    <xdr:rowOff>9525</xdr:rowOff>
                  </to>
                </anchor>
              </controlPr>
            </control>
          </mc:Choice>
        </mc:AlternateContent>
        <mc:AlternateContent xmlns:mc="http://schemas.openxmlformats.org/markup-compatibility/2006">
          <mc:Choice Requires="x14">
            <control shapeId="4280" r:id="rId106" name="住宅改修">
              <controlPr defaultSize="0" autoFill="0" autoPict="0">
                <anchor moveWithCells="1">
                  <from>
                    <xdr:col>3</xdr:col>
                    <xdr:colOff>66675</xdr:colOff>
                    <xdr:row>26</xdr:row>
                    <xdr:rowOff>180975</xdr:rowOff>
                  </from>
                  <to>
                    <xdr:col>13</xdr:col>
                    <xdr:colOff>142875</xdr:colOff>
                    <xdr:row>28</xdr:row>
                    <xdr:rowOff>66675</xdr:rowOff>
                  </to>
                </anchor>
              </controlPr>
            </control>
          </mc:Choice>
        </mc:AlternateContent>
        <mc:AlternateContent xmlns:mc="http://schemas.openxmlformats.org/markup-compatibility/2006">
          <mc:Choice Requires="x14">
            <control shapeId="4263" r:id="rId107" name="Check Box 167">
              <controlPr defaultSize="0" autoFill="0" autoLine="0" autoPict="0">
                <anchor moveWithCells="1">
                  <from>
                    <xdr:col>4</xdr:col>
                    <xdr:colOff>0</xdr:colOff>
                    <xdr:row>29</xdr:row>
                    <xdr:rowOff>19050</xdr:rowOff>
                  </from>
                  <to>
                    <xdr:col>6</xdr:col>
                    <xdr:colOff>161925</xdr:colOff>
                    <xdr:row>30</xdr:row>
                    <xdr:rowOff>0</xdr:rowOff>
                  </to>
                </anchor>
              </controlPr>
            </control>
          </mc:Choice>
        </mc:AlternateContent>
        <mc:AlternateContent xmlns:mc="http://schemas.openxmlformats.org/markup-compatibility/2006">
          <mc:Choice Requires="x14">
            <control shapeId="4264" r:id="rId108" name="Check Box 168">
              <controlPr defaultSize="0" autoFill="0" autoLine="0" autoPict="0">
                <anchor moveWithCells="1">
                  <from>
                    <xdr:col>7</xdr:col>
                    <xdr:colOff>0</xdr:colOff>
                    <xdr:row>29</xdr:row>
                    <xdr:rowOff>9525</xdr:rowOff>
                  </from>
                  <to>
                    <xdr:col>11</xdr:col>
                    <xdr:colOff>85725</xdr:colOff>
                    <xdr:row>30</xdr:row>
                    <xdr:rowOff>0</xdr:rowOff>
                  </to>
                </anchor>
              </controlPr>
            </control>
          </mc:Choice>
        </mc:AlternateContent>
        <mc:AlternateContent xmlns:mc="http://schemas.openxmlformats.org/markup-compatibility/2006">
          <mc:Choice Requires="x14">
            <control shapeId="4265" r:id="rId109" name="Check Box 169">
              <controlPr defaultSize="0" autoFill="0" autoLine="0" autoPict="0">
                <anchor moveWithCells="1">
                  <from>
                    <xdr:col>11</xdr:col>
                    <xdr:colOff>190500</xdr:colOff>
                    <xdr:row>29</xdr:row>
                    <xdr:rowOff>19050</xdr:rowOff>
                  </from>
                  <to>
                    <xdr:col>16</xdr:col>
                    <xdr:colOff>200025</xdr:colOff>
                    <xdr:row>30</xdr:row>
                    <xdr:rowOff>0</xdr:rowOff>
                  </to>
                </anchor>
              </controlPr>
            </control>
          </mc:Choice>
        </mc:AlternateContent>
        <mc:AlternateContent xmlns:mc="http://schemas.openxmlformats.org/markup-compatibility/2006">
          <mc:Choice Requires="x14">
            <control shapeId="4266" r:id="rId110" name="Check Box 170">
              <controlPr defaultSize="0" autoFill="0" autoLine="0" autoPict="0">
                <anchor moveWithCells="1">
                  <from>
                    <xdr:col>17</xdr:col>
                    <xdr:colOff>0</xdr:colOff>
                    <xdr:row>29</xdr:row>
                    <xdr:rowOff>19050</xdr:rowOff>
                  </from>
                  <to>
                    <xdr:col>21</xdr:col>
                    <xdr:colOff>190500</xdr:colOff>
                    <xdr:row>30</xdr:row>
                    <xdr:rowOff>0</xdr:rowOff>
                  </to>
                </anchor>
              </controlPr>
            </control>
          </mc:Choice>
        </mc:AlternateContent>
        <mc:AlternateContent xmlns:mc="http://schemas.openxmlformats.org/markup-compatibility/2006">
          <mc:Choice Requires="x14">
            <control shapeId="4267" r:id="rId111" name="Check Box 171">
              <controlPr defaultSize="0" autoFill="0" autoLine="0" autoPict="0">
                <anchor moveWithCells="1">
                  <from>
                    <xdr:col>22</xdr:col>
                    <xdr:colOff>0</xdr:colOff>
                    <xdr:row>29</xdr:row>
                    <xdr:rowOff>19050</xdr:rowOff>
                  </from>
                  <to>
                    <xdr:col>24</xdr:col>
                    <xdr:colOff>161925</xdr:colOff>
                    <xdr:row>30</xdr:row>
                    <xdr:rowOff>0</xdr:rowOff>
                  </to>
                </anchor>
              </controlPr>
            </control>
          </mc:Choice>
        </mc:AlternateContent>
        <mc:AlternateContent xmlns:mc="http://schemas.openxmlformats.org/markup-compatibility/2006">
          <mc:Choice Requires="x14">
            <control shapeId="4268" r:id="rId112" name="Check Box 172">
              <controlPr defaultSize="0" autoFill="0" autoLine="0" autoPict="0">
                <anchor moveWithCells="1">
                  <from>
                    <xdr:col>25</xdr:col>
                    <xdr:colOff>0</xdr:colOff>
                    <xdr:row>29</xdr:row>
                    <xdr:rowOff>0</xdr:rowOff>
                  </from>
                  <to>
                    <xdr:col>27</xdr:col>
                    <xdr:colOff>190500</xdr:colOff>
                    <xdr:row>30</xdr:row>
                    <xdr:rowOff>9525</xdr:rowOff>
                  </to>
                </anchor>
              </controlPr>
            </control>
          </mc:Choice>
        </mc:AlternateContent>
        <mc:AlternateContent xmlns:mc="http://schemas.openxmlformats.org/markup-compatibility/2006">
          <mc:Choice Requires="x14">
            <control shapeId="4269" r:id="rId113" name="転帰先">
              <controlPr defaultSize="0" autoFill="0" autoPict="0">
                <anchor moveWithCells="1">
                  <from>
                    <xdr:col>3</xdr:col>
                    <xdr:colOff>161925</xdr:colOff>
                    <xdr:row>28</xdr:row>
                    <xdr:rowOff>266700</xdr:rowOff>
                  </from>
                  <to>
                    <xdr:col>28</xdr:col>
                    <xdr:colOff>19050</xdr:colOff>
                    <xdr:row>30</xdr:row>
                    <xdr:rowOff>57150</xdr:rowOff>
                  </to>
                </anchor>
              </controlPr>
            </control>
          </mc:Choice>
        </mc:AlternateContent>
        <mc:AlternateContent xmlns:mc="http://schemas.openxmlformats.org/markup-compatibility/2006">
          <mc:Choice Requires="x14">
            <control shapeId="4270" r:id="rId114" name="Check Box 174">
              <controlPr defaultSize="0" autoFill="0" autoLine="0" autoPict="0">
                <anchor moveWithCells="1">
                  <from>
                    <xdr:col>3</xdr:col>
                    <xdr:colOff>209550</xdr:colOff>
                    <xdr:row>32</xdr:row>
                    <xdr:rowOff>19050</xdr:rowOff>
                  </from>
                  <to>
                    <xdr:col>6</xdr:col>
                    <xdr:colOff>152400</xdr:colOff>
                    <xdr:row>33</xdr:row>
                    <xdr:rowOff>0</xdr:rowOff>
                  </to>
                </anchor>
              </controlPr>
            </control>
          </mc:Choice>
        </mc:AlternateContent>
        <mc:AlternateContent xmlns:mc="http://schemas.openxmlformats.org/markup-compatibility/2006">
          <mc:Choice Requires="x14">
            <control shapeId="4271" r:id="rId115" name="Check Box 175">
              <controlPr defaultSize="0" autoFill="0" autoLine="0" autoPict="0">
                <anchor moveWithCells="1">
                  <from>
                    <xdr:col>8</xdr:col>
                    <xdr:colOff>0</xdr:colOff>
                    <xdr:row>32</xdr:row>
                    <xdr:rowOff>9525</xdr:rowOff>
                  </from>
                  <to>
                    <xdr:col>11</xdr:col>
                    <xdr:colOff>171450</xdr:colOff>
                    <xdr:row>33</xdr:row>
                    <xdr:rowOff>0</xdr:rowOff>
                  </to>
                </anchor>
              </controlPr>
            </control>
          </mc:Choice>
        </mc:AlternateContent>
        <mc:AlternateContent xmlns:mc="http://schemas.openxmlformats.org/markup-compatibility/2006">
          <mc:Choice Requires="x14">
            <control shapeId="4272" r:id="rId116" name="Check Box 176">
              <controlPr defaultSize="0" autoFill="0" autoLine="0" autoPict="0">
                <anchor moveWithCells="1">
                  <from>
                    <xdr:col>11</xdr:col>
                    <xdr:colOff>190500</xdr:colOff>
                    <xdr:row>32</xdr:row>
                    <xdr:rowOff>28575</xdr:rowOff>
                  </from>
                  <to>
                    <xdr:col>16</xdr:col>
                    <xdr:colOff>0</xdr:colOff>
                    <xdr:row>32</xdr:row>
                    <xdr:rowOff>257175</xdr:rowOff>
                  </to>
                </anchor>
              </controlPr>
            </control>
          </mc:Choice>
        </mc:AlternateContent>
        <mc:AlternateContent xmlns:mc="http://schemas.openxmlformats.org/markup-compatibility/2006">
          <mc:Choice Requires="x14">
            <control shapeId="4273" r:id="rId117" name="Check Box 177">
              <controlPr defaultSize="0" autoFill="0" autoLine="0" autoPict="0">
                <anchor moveWithCells="1">
                  <from>
                    <xdr:col>15</xdr:col>
                    <xdr:colOff>200025</xdr:colOff>
                    <xdr:row>32</xdr:row>
                    <xdr:rowOff>9525</xdr:rowOff>
                  </from>
                  <to>
                    <xdr:col>19</xdr:col>
                    <xdr:colOff>0</xdr:colOff>
                    <xdr:row>33</xdr:row>
                    <xdr:rowOff>0</xdr:rowOff>
                  </to>
                </anchor>
              </controlPr>
            </control>
          </mc:Choice>
        </mc:AlternateContent>
        <mc:AlternateContent xmlns:mc="http://schemas.openxmlformats.org/markup-compatibility/2006">
          <mc:Choice Requires="x14">
            <control shapeId="4274" r:id="rId118" name="部屋希望">
              <controlPr defaultSize="0" autoFill="0" autoPict="0">
                <anchor moveWithCells="1">
                  <from>
                    <xdr:col>3</xdr:col>
                    <xdr:colOff>104775</xdr:colOff>
                    <xdr:row>31</xdr:row>
                    <xdr:rowOff>180975</xdr:rowOff>
                  </from>
                  <to>
                    <xdr:col>19</xdr:col>
                    <xdr:colOff>66675</xdr:colOff>
                    <xdr:row>33</xdr:row>
                    <xdr:rowOff>85725</xdr:rowOff>
                  </to>
                </anchor>
              </controlPr>
            </control>
          </mc:Choice>
        </mc:AlternateContent>
        <mc:AlternateContent xmlns:mc="http://schemas.openxmlformats.org/markup-compatibility/2006">
          <mc:Choice Requires="x14">
            <control shapeId="4275" r:id="rId119" name="Check Box 179">
              <controlPr defaultSize="0" autoFill="0" autoLine="0" autoPict="0">
                <anchor moveWithCells="1">
                  <from>
                    <xdr:col>3</xdr:col>
                    <xdr:colOff>200025</xdr:colOff>
                    <xdr:row>36</xdr:row>
                    <xdr:rowOff>28575</xdr:rowOff>
                  </from>
                  <to>
                    <xdr:col>7</xdr:col>
                    <xdr:colOff>200025</xdr:colOff>
                    <xdr:row>36</xdr:row>
                    <xdr:rowOff>257175</xdr:rowOff>
                  </to>
                </anchor>
              </controlPr>
            </control>
          </mc:Choice>
        </mc:AlternateContent>
        <mc:AlternateContent xmlns:mc="http://schemas.openxmlformats.org/markup-compatibility/2006">
          <mc:Choice Requires="x14">
            <control shapeId="4276" r:id="rId120" name="Check Box 180">
              <controlPr defaultSize="0" autoFill="0" autoLine="0" autoPict="0">
                <anchor moveWithCells="1">
                  <from>
                    <xdr:col>7</xdr:col>
                    <xdr:colOff>209550</xdr:colOff>
                    <xdr:row>36</xdr:row>
                    <xdr:rowOff>9525</xdr:rowOff>
                  </from>
                  <to>
                    <xdr:col>11</xdr:col>
                    <xdr:colOff>161925</xdr:colOff>
                    <xdr:row>37</xdr:row>
                    <xdr:rowOff>0</xdr:rowOff>
                  </to>
                </anchor>
              </controlPr>
            </control>
          </mc:Choice>
        </mc:AlternateContent>
        <mc:AlternateContent xmlns:mc="http://schemas.openxmlformats.org/markup-compatibility/2006">
          <mc:Choice Requires="x14">
            <control shapeId="4277" r:id="rId121" name="Check Box 181">
              <controlPr defaultSize="0" autoFill="0" autoLine="0" autoPict="0">
                <anchor moveWithCells="1">
                  <from>
                    <xdr:col>11</xdr:col>
                    <xdr:colOff>200025</xdr:colOff>
                    <xdr:row>36</xdr:row>
                    <xdr:rowOff>19050</xdr:rowOff>
                  </from>
                  <to>
                    <xdr:col>16</xdr:col>
                    <xdr:colOff>133350</xdr:colOff>
                    <xdr:row>36</xdr:row>
                    <xdr:rowOff>266700</xdr:rowOff>
                  </to>
                </anchor>
              </controlPr>
            </control>
          </mc:Choice>
        </mc:AlternateContent>
        <mc:AlternateContent xmlns:mc="http://schemas.openxmlformats.org/markup-compatibility/2006">
          <mc:Choice Requires="x14">
            <control shapeId="4278" r:id="rId122" name="Check Box 182">
              <controlPr defaultSize="0" autoFill="0" autoLine="0" autoPict="0">
                <anchor moveWithCells="1">
                  <from>
                    <xdr:col>16</xdr:col>
                    <xdr:colOff>200025</xdr:colOff>
                    <xdr:row>36</xdr:row>
                    <xdr:rowOff>9525</xdr:rowOff>
                  </from>
                  <to>
                    <xdr:col>20</xdr:col>
                    <xdr:colOff>0</xdr:colOff>
                    <xdr:row>37</xdr:row>
                    <xdr:rowOff>0</xdr:rowOff>
                  </to>
                </anchor>
              </controlPr>
            </control>
          </mc:Choice>
        </mc:AlternateContent>
        <mc:AlternateContent xmlns:mc="http://schemas.openxmlformats.org/markup-compatibility/2006">
          <mc:Choice Requires="x14">
            <control shapeId="4279" r:id="rId123" name="Group Box 183">
              <controlPr defaultSize="0" autoFill="0" autoPict="0">
                <anchor moveWithCells="1">
                  <from>
                    <xdr:col>3</xdr:col>
                    <xdr:colOff>180975</xdr:colOff>
                    <xdr:row>35</xdr:row>
                    <xdr:rowOff>228600</xdr:rowOff>
                  </from>
                  <to>
                    <xdr:col>20</xdr:col>
                    <xdr:colOff>190500</xdr:colOff>
                    <xdr:row>37</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G69"/>
  <sheetViews>
    <sheetView showGridLines="0" zoomScaleNormal="100" zoomScaleSheetLayoutView="100" zoomScalePageLayoutView="60" workbookViewId="0">
      <selection activeCell="U44" sqref="U44:AC44"/>
    </sheetView>
  </sheetViews>
  <sheetFormatPr defaultRowHeight="13.5"/>
  <cols>
    <col min="1" max="3" width="2.625" style="217" customWidth="1"/>
    <col min="4" max="4" width="6" style="217" customWidth="1"/>
    <col min="5" max="5" width="2.125" style="217" customWidth="1"/>
    <col min="6" max="6" width="3.625" style="217" customWidth="1"/>
    <col min="7" max="7" width="2.125" style="217" customWidth="1"/>
    <col min="8" max="8" width="3.625" style="217" customWidth="1"/>
    <col min="9" max="9" width="2.125" style="217" customWidth="1"/>
    <col min="10" max="10" width="3.125" style="217" customWidth="1"/>
    <col min="11" max="16" width="2.625" style="217" customWidth="1"/>
    <col min="17" max="17" width="2.125" style="217" customWidth="1"/>
    <col min="18" max="18" width="3.125" style="217" customWidth="1"/>
    <col min="19" max="19" width="2.125" style="217" customWidth="1"/>
    <col min="20" max="22" width="3.625" style="217" customWidth="1"/>
    <col min="23" max="23" width="3.375" style="217" customWidth="1"/>
    <col min="24" max="30" width="3.5" style="217" customWidth="1"/>
    <col min="31" max="31" width="2" style="217" customWidth="1"/>
    <col min="32" max="47" width="2.625" style="213" customWidth="1"/>
    <col min="48" max="16384" width="9" style="213"/>
  </cols>
  <sheetData>
    <row r="1" spans="1:35" ht="13.5" customHeight="1">
      <c r="A1" s="235" t="s">
        <v>11909</v>
      </c>
      <c r="I1" s="300"/>
      <c r="J1" s="300"/>
      <c r="K1" s="629" t="s">
        <v>11919</v>
      </c>
      <c r="L1" s="629"/>
      <c r="M1" s="629"/>
      <c r="N1" s="629"/>
      <c r="O1" s="629"/>
      <c r="P1" s="629"/>
      <c r="Q1" s="629"/>
      <c r="R1" s="629"/>
      <c r="S1" s="629"/>
      <c r="T1" s="629"/>
      <c r="U1" s="629"/>
      <c r="V1" s="300"/>
      <c r="W1" s="300"/>
      <c r="X1" s="300"/>
      <c r="Y1" s="300"/>
      <c r="AE1" s="293" t="s">
        <v>11912</v>
      </c>
    </row>
    <row r="2" spans="1:35" ht="13.5" customHeight="1">
      <c r="A2" s="235" t="s">
        <v>11910</v>
      </c>
      <c r="I2" s="300"/>
      <c r="J2" s="300"/>
      <c r="K2" s="629"/>
      <c r="L2" s="629"/>
      <c r="M2" s="629"/>
      <c r="N2" s="629"/>
      <c r="O2" s="629"/>
      <c r="P2" s="629"/>
      <c r="Q2" s="629"/>
      <c r="R2" s="629"/>
      <c r="S2" s="629"/>
      <c r="T2" s="629"/>
      <c r="U2" s="629"/>
      <c r="V2" s="300"/>
      <c r="W2" s="300"/>
      <c r="X2" s="300"/>
      <c r="Y2" s="300"/>
    </row>
    <row r="3" spans="1:35">
      <c r="A3" s="212" t="s">
        <v>11618</v>
      </c>
      <c r="B3" s="212"/>
      <c r="C3" s="212"/>
      <c r="D3" s="212"/>
      <c r="E3" s="212"/>
      <c r="F3" s="212"/>
      <c r="G3" s="212"/>
      <c r="H3" s="212"/>
      <c r="I3" s="212"/>
      <c r="J3" s="212"/>
      <c r="K3" s="239"/>
      <c r="L3" s="212"/>
      <c r="M3" s="212"/>
      <c r="N3" s="212"/>
      <c r="O3" s="212"/>
      <c r="P3" s="212"/>
      <c r="Q3" s="212"/>
      <c r="R3" s="212"/>
      <c r="S3" s="212"/>
      <c r="T3" s="212"/>
      <c r="U3" s="212"/>
      <c r="V3" s="212"/>
      <c r="W3" s="212"/>
      <c r="X3" s="212"/>
      <c r="Y3" s="212"/>
      <c r="Z3" s="212"/>
      <c r="AA3" s="212"/>
      <c r="AB3" s="212"/>
      <c r="AC3" s="212"/>
      <c r="AD3" s="212"/>
      <c r="AE3" s="212"/>
    </row>
    <row r="4" spans="1:35">
      <c r="A4" s="212" t="s">
        <v>11619</v>
      </c>
      <c r="B4" s="212"/>
      <c r="C4" s="212"/>
      <c r="D4" s="212"/>
      <c r="E4" s="212"/>
      <c r="F4" s="212"/>
      <c r="G4" s="212"/>
      <c r="H4" s="212"/>
      <c r="I4" s="212"/>
      <c r="J4" s="212"/>
      <c r="K4" s="212"/>
      <c r="L4" s="212"/>
      <c r="M4" s="212"/>
      <c r="N4" s="212"/>
      <c r="O4" s="212"/>
      <c r="P4" s="212"/>
      <c r="Q4" s="212"/>
      <c r="R4" s="212"/>
      <c r="S4" s="212"/>
      <c r="T4" s="212"/>
      <c r="U4" s="212"/>
      <c r="V4" s="214"/>
      <c r="W4" s="212"/>
      <c r="X4" s="212"/>
      <c r="Y4" s="212"/>
      <c r="Z4" s="212"/>
      <c r="AA4" s="212"/>
      <c r="AB4" s="212"/>
      <c r="AC4" s="212"/>
      <c r="AD4" s="212"/>
      <c r="AE4" s="212"/>
      <c r="AI4" s="215"/>
    </row>
    <row r="5" spans="1:35" ht="15" customHeight="1">
      <c r="A5" s="623" t="s">
        <v>11620</v>
      </c>
      <c r="B5" s="623"/>
      <c r="C5" s="624" t="str">
        <f>IF(患者氏名&lt;&gt;"",患者氏名,"")</f>
        <v/>
      </c>
      <c r="D5" s="624"/>
      <c r="E5" s="624"/>
      <c r="F5" s="624"/>
      <c r="G5" s="624"/>
      <c r="H5" s="624"/>
      <c r="I5" s="624"/>
      <c r="J5" s="624"/>
      <c r="K5" s="626" t="s">
        <v>11621</v>
      </c>
      <c r="L5" s="626"/>
      <c r="M5" s="627" t="str">
        <f>IF(診断名&lt;&gt;"",診断名,"")</f>
        <v/>
      </c>
      <c r="N5" s="627"/>
      <c r="O5" s="627"/>
      <c r="P5" s="627"/>
      <c r="Q5" s="627"/>
      <c r="R5" s="627"/>
      <c r="S5" s="627"/>
      <c r="T5" s="627"/>
      <c r="U5" s="216" t="s">
        <v>11622</v>
      </c>
      <c r="W5" s="216"/>
      <c r="X5" s="216"/>
      <c r="Y5" s="216"/>
      <c r="Z5" s="216"/>
      <c r="AA5" s="218"/>
      <c r="AB5" s="216"/>
      <c r="AC5" s="216"/>
      <c r="AD5" s="216"/>
      <c r="AE5" s="216"/>
    </row>
    <row r="6" spans="1:35" ht="15" customHeight="1">
      <c r="A6" s="623"/>
      <c r="B6" s="623"/>
      <c r="C6" s="625"/>
      <c r="D6" s="625"/>
      <c r="E6" s="625"/>
      <c r="F6" s="625"/>
      <c r="G6" s="625"/>
      <c r="H6" s="625"/>
      <c r="I6" s="625"/>
      <c r="J6" s="625"/>
      <c r="K6" s="626"/>
      <c r="L6" s="626"/>
      <c r="M6" s="628"/>
      <c r="N6" s="628"/>
      <c r="O6" s="628"/>
      <c r="P6" s="628"/>
      <c r="Q6" s="628"/>
      <c r="R6" s="628"/>
      <c r="S6" s="628"/>
      <c r="T6" s="628"/>
      <c r="U6" s="219"/>
      <c r="V6" s="219"/>
      <c r="W6" s="219"/>
      <c r="X6" s="219"/>
      <c r="Y6" s="219"/>
      <c r="Z6" s="219"/>
      <c r="AA6" s="219"/>
      <c r="AB6" s="219"/>
      <c r="AC6" s="219"/>
      <c r="AD6" s="219"/>
      <c r="AE6" s="219"/>
      <c r="AF6" s="220"/>
      <c r="AG6" s="220"/>
    </row>
    <row r="7" spans="1:35" ht="15" customHeight="1">
      <c r="A7" s="221" t="s">
        <v>11623</v>
      </c>
      <c r="B7" s="216"/>
      <c r="C7" s="222"/>
      <c r="D7" s="630" t="str">
        <f>IF(患者生年月日&lt;&gt;"",患者生年月日,"")</f>
        <v/>
      </c>
      <c r="E7" s="630"/>
      <c r="F7" s="630"/>
      <c r="G7" s="630"/>
      <c r="H7" s="630"/>
      <c r="I7" s="631" t="str">
        <f>IF(患者生年月日="","",DATEDIF(患者生年月日,O65&amp;"/"&amp;R65&amp;"/"&amp;U65,"Y"))</f>
        <v/>
      </c>
      <c r="J7" s="631"/>
      <c r="K7" s="224" t="s">
        <v>11624</v>
      </c>
      <c r="L7" s="626" t="s">
        <v>11625</v>
      </c>
      <c r="M7" s="626"/>
      <c r="N7" s="632"/>
      <c r="O7" s="633"/>
      <c r="P7" s="633"/>
      <c r="Q7" s="633"/>
      <c r="R7" s="633"/>
      <c r="S7" s="633"/>
      <c r="T7" s="633"/>
      <c r="U7" s="633"/>
      <c r="V7" s="633"/>
      <c r="W7" s="633"/>
      <c r="X7" s="216" t="s">
        <v>11626</v>
      </c>
      <c r="Y7" s="216"/>
      <c r="Z7" s="216"/>
      <c r="AA7" s="218"/>
      <c r="AB7" s="216"/>
      <c r="AC7" s="216"/>
      <c r="AD7" s="216"/>
      <c r="AE7" s="216"/>
    </row>
    <row r="8" spans="1:35" ht="15" customHeight="1">
      <c r="A8" s="219" t="s">
        <v>11627</v>
      </c>
      <c r="B8" s="219"/>
      <c r="C8" s="635"/>
      <c r="D8" s="635"/>
      <c r="E8" s="214" t="s">
        <v>11628</v>
      </c>
      <c r="F8" s="225"/>
      <c r="G8" s="219" t="s">
        <v>11629</v>
      </c>
      <c r="H8" s="225"/>
      <c r="I8" s="635"/>
      <c r="J8" s="635"/>
      <c r="K8" s="214" t="s">
        <v>11630</v>
      </c>
      <c r="L8" s="626"/>
      <c r="M8" s="626"/>
      <c r="N8" s="634"/>
      <c r="O8" s="634"/>
      <c r="P8" s="634"/>
      <c r="Q8" s="634"/>
      <c r="R8" s="634"/>
      <c r="S8" s="634"/>
      <c r="T8" s="634"/>
      <c r="U8" s="634"/>
      <c r="V8" s="634"/>
      <c r="W8" s="634"/>
      <c r="X8" s="225" t="s">
        <v>11631</v>
      </c>
      <c r="Y8" s="225"/>
      <c r="Z8" s="225"/>
      <c r="AA8" s="226"/>
      <c r="AB8" s="219"/>
      <c r="AC8" s="219"/>
      <c r="AD8" s="225"/>
      <c r="AE8" s="225"/>
    </row>
    <row r="9" spans="1:35" ht="4.5" customHeight="1">
      <c r="A9" s="223"/>
      <c r="B9" s="223"/>
      <c r="C9" s="223"/>
      <c r="D9" s="223"/>
      <c r="E9" s="222"/>
      <c r="F9" s="222"/>
      <c r="G9" s="222"/>
      <c r="H9" s="222"/>
      <c r="I9" s="222"/>
      <c r="J9" s="222"/>
      <c r="K9" s="222"/>
      <c r="L9" s="222"/>
      <c r="M9" s="227"/>
      <c r="N9" s="227"/>
      <c r="O9" s="227"/>
      <c r="P9" s="227"/>
      <c r="Q9" s="227"/>
      <c r="R9" s="227"/>
      <c r="S9" s="227"/>
      <c r="T9" s="227"/>
      <c r="U9" s="227"/>
      <c r="V9" s="227"/>
      <c r="W9" s="227"/>
      <c r="X9" s="227"/>
      <c r="Y9" s="227"/>
      <c r="Z9" s="227"/>
      <c r="AA9" s="227"/>
      <c r="AB9" s="227"/>
      <c r="AC9" s="227"/>
      <c r="AD9" s="227"/>
      <c r="AE9" s="227"/>
    </row>
    <row r="10" spans="1:35" ht="15.75" customHeight="1">
      <c r="A10" s="636" t="s">
        <v>11632</v>
      </c>
      <c r="B10" s="637"/>
      <c r="C10" s="637"/>
      <c r="D10" s="638"/>
      <c r="E10" s="636" t="s">
        <v>11633</v>
      </c>
      <c r="F10" s="643"/>
      <c r="G10" s="645"/>
      <c r="H10" s="645"/>
      <c r="I10" s="645"/>
      <c r="J10" s="645"/>
      <c r="K10" s="645"/>
      <c r="L10" s="645"/>
      <c r="M10" s="645"/>
      <c r="N10" s="647" t="s">
        <v>11634</v>
      </c>
      <c r="O10" s="647"/>
      <c r="P10" s="649" t="s">
        <v>11635</v>
      </c>
      <c r="Q10" s="649"/>
      <c r="R10" s="649"/>
      <c r="S10" s="221" t="s">
        <v>11636</v>
      </c>
      <c r="T10" s="227"/>
      <c r="U10" s="221"/>
      <c r="V10" s="216"/>
      <c r="W10" s="218"/>
      <c r="X10" s="229"/>
      <c r="Y10" s="216"/>
      <c r="Z10" s="216"/>
      <c r="AA10" s="230"/>
      <c r="AB10" s="230"/>
      <c r="AC10" s="229"/>
      <c r="AD10" s="229"/>
      <c r="AE10" s="231"/>
      <c r="AI10" s="232"/>
    </row>
    <row r="11" spans="1:35" ht="15.75" customHeight="1">
      <c r="A11" s="639"/>
      <c r="B11" s="640"/>
      <c r="C11" s="640"/>
      <c r="D11" s="641"/>
      <c r="E11" s="639"/>
      <c r="F11" s="644"/>
      <c r="G11" s="646"/>
      <c r="H11" s="646"/>
      <c r="I11" s="646"/>
      <c r="J11" s="646"/>
      <c r="K11" s="646"/>
      <c r="L11" s="646"/>
      <c r="M11" s="646"/>
      <c r="N11" s="648"/>
      <c r="O11" s="648"/>
      <c r="P11" s="650"/>
      <c r="Q11" s="650"/>
      <c r="R11" s="650"/>
      <c r="S11" s="221" t="s">
        <v>11637</v>
      </c>
      <c r="T11" s="227"/>
      <c r="U11" s="221"/>
      <c r="V11" s="216"/>
      <c r="W11" s="236"/>
      <c r="X11" s="229"/>
      <c r="Y11" s="229"/>
      <c r="Z11" s="229"/>
      <c r="AA11" s="216"/>
      <c r="AB11" s="216"/>
      <c r="AC11" s="216"/>
      <c r="AD11" s="216"/>
      <c r="AE11" s="237"/>
    </row>
    <row r="12" spans="1:35" ht="14.25" customHeight="1">
      <c r="A12" s="639"/>
      <c r="B12" s="640"/>
      <c r="C12" s="640"/>
      <c r="D12" s="641"/>
      <c r="E12" s="238" t="s">
        <v>11638</v>
      </c>
      <c r="F12" s="212" t="s">
        <v>11639</v>
      </c>
      <c r="G12" s="235"/>
      <c r="H12" s="235"/>
      <c r="I12" s="235"/>
      <c r="J12" s="235"/>
      <c r="K12" s="235"/>
      <c r="L12" s="235"/>
      <c r="M12" s="235"/>
      <c r="N12" s="235"/>
      <c r="O12" s="235"/>
      <c r="P12" s="235"/>
      <c r="Q12" s="235"/>
      <c r="T12" s="239"/>
      <c r="U12" s="212"/>
      <c r="W12" s="239"/>
      <c r="X12" s="240"/>
      <c r="Y12" s="239"/>
      <c r="Z12" s="239"/>
      <c r="AA12" s="239"/>
      <c r="AB12" s="239"/>
      <c r="AC12" s="239"/>
      <c r="AD12" s="239"/>
      <c r="AE12" s="241"/>
    </row>
    <row r="13" spans="1:35" ht="14.25" customHeight="1">
      <c r="A13" s="642"/>
      <c r="B13" s="640"/>
      <c r="C13" s="640"/>
      <c r="D13" s="641"/>
      <c r="E13" s="214"/>
      <c r="F13" s="214" t="s">
        <v>11640</v>
      </c>
      <c r="G13" s="242"/>
      <c r="H13" s="242"/>
      <c r="I13" s="242"/>
      <c r="J13" s="242"/>
      <c r="K13" s="242"/>
      <c r="L13" s="242"/>
      <c r="M13" s="242"/>
      <c r="N13" s="242"/>
      <c r="O13" s="242"/>
      <c r="P13" s="242"/>
      <c r="Q13" s="242"/>
      <c r="R13" s="242"/>
      <c r="S13" s="242"/>
      <c r="T13" s="225"/>
      <c r="U13" s="225"/>
      <c r="V13" s="225"/>
      <c r="W13" s="225"/>
      <c r="X13" s="225"/>
      <c r="Y13" s="225"/>
      <c r="Z13" s="225"/>
      <c r="AA13" s="225"/>
      <c r="AB13" s="225"/>
      <c r="AC13" s="225"/>
      <c r="AD13" s="225"/>
      <c r="AE13" s="243"/>
    </row>
    <row r="14" spans="1:35" ht="14.25" customHeight="1">
      <c r="A14" s="642"/>
      <c r="B14" s="640"/>
      <c r="C14" s="640"/>
      <c r="D14" s="641"/>
      <c r="E14" s="651" t="s">
        <v>11641</v>
      </c>
      <c r="F14" s="647"/>
      <c r="G14" s="647"/>
      <c r="H14" s="647"/>
      <c r="I14" s="290"/>
      <c r="J14" s="244"/>
      <c r="K14" s="245"/>
      <c r="L14" s="258"/>
      <c r="M14" s="245"/>
      <c r="N14" s="245"/>
      <c r="O14" s="245"/>
      <c r="P14" s="258"/>
      <c r="Q14" s="245"/>
      <c r="R14" s="258"/>
      <c r="S14" s="245"/>
      <c r="T14" s="245"/>
      <c r="U14" s="258"/>
      <c r="V14" s="245"/>
      <c r="W14" s="222"/>
      <c r="X14" s="227"/>
      <c r="Y14" s="222"/>
      <c r="Z14" s="222"/>
      <c r="AA14" s="222"/>
      <c r="AB14" s="222"/>
      <c r="AC14" s="222"/>
      <c r="AD14" s="222"/>
      <c r="AE14" s="246"/>
      <c r="AH14" s="247"/>
    </row>
    <row r="15" spans="1:35" ht="14.25" customHeight="1">
      <c r="A15" s="642"/>
      <c r="B15" s="640"/>
      <c r="C15" s="640"/>
      <c r="D15" s="641"/>
      <c r="E15" s="652"/>
      <c r="F15" s="648"/>
      <c r="G15" s="648"/>
      <c r="H15" s="648"/>
      <c r="I15" s="247"/>
      <c r="L15" s="248" t="s">
        <v>11642</v>
      </c>
      <c r="M15" s="249"/>
      <c r="N15" s="235"/>
      <c r="O15" s="235"/>
      <c r="P15" s="235"/>
      <c r="Q15" s="235" t="s">
        <v>11643</v>
      </c>
      <c r="R15" s="235"/>
      <c r="S15" s="235"/>
      <c r="T15" s="248" t="s">
        <v>11644</v>
      </c>
      <c r="U15" s="249"/>
      <c r="V15" s="235"/>
      <c r="W15" s="235"/>
      <c r="X15" s="217" t="s">
        <v>11643</v>
      </c>
      <c r="Y15" s="235"/>
      <c r="Z15" s="250"/>
      <c r="AA15" s="235"/>
      <c r="AB15" s="235"/>
      <c r="AC15" s="235"/>
      <c r="AD15" s="235"/>
      <c r="AE15" s="251"/>
      <c r="AH15" s="247"/>
    </row>
    <row r="16" spans="1:35" ht="14.25" customHeight="1">
      <c r="A16" s="642"/>
      <c r="B16" s="640"/>
      <c r="C16" s="640"/>
      <c r="D16" s="641"/>
      <c r="E16" s="653" t="s">
        <v>11645</v>
      </c>
      <c r="F16" s="654"/>
      <c r="G16" s="654"/>
      <c r="H16" s="654"/>
      <c r="I16" s="273"/>
      <c r="J16" s="252"/>
      <c r="K16" s="253"/>
      <c r="L16" s="273"/>
      <c r="M16" s="253"/>
      <c r="N16" s="253"/>
      <c r="O16" s="253"/>
      <c r="P16" s="273"/>
      <c r="Q16" s="253"/>
      <c r="R16" s="253"/>
      <c r="S16" s="225" t="s">
        <v>11646</v>
      </c>
      <c r="T16" s="225" t="s">
        <v>11647</v>
      </c>
      <c r="U16" s="254"/>
      <c r="V16" s="255"/>
      <c r="W16" s="225"/>
      <c r="X16" s="225"/>
      <c r="Y16" s="225" t="s">
        <v>11643</v>
      </c>
      <c r="Z16" s="273"/>
      <c r="AA16" s="225"/>
      <c r="AB16" s="225"/>
      <c r="AC16" s="225"/>
      <c r="AD16" s="225"/>
      <c r="AE16" s="243"/>
      <c r="AH16" s="235"/>
    </row>
    <row r="17" spans="1:33" ht="14.25" customHeight="1">
      <c r="A17" s="655"/>
      <c r="B17" s="656"/>
      <c r="C17" s="656"/>
      <c r="D17" s="657"/>
      <c r="E17" s="235" t="s">
        <v>11648</v>
      </c>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41"/>
    </row>
    <row r="18" spans="1:33" ht="14.25" customHeight="1">
      <c r="A18" s="655" t="s">
        <v>11649</v>
      </c>
      <c r="B18" s="656"/>
      <c r="C18" s="656"/>
      <c r="D18" s="657"/>
      <c r="E18" s="658"/>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60"/>
    </row>
    <row r="19" spans="1:33" ht="14.25" customHeight="1">
      <c r="A19" s="256"/>
      <c r="B19" s="635"/>
      <c r="C19" s="635"/>
      <c r="D19" s="257" t="s">
        <v>11650</v>
      </c>
      <c r="E19" s="661"/>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3"/>
    </row>
    <row r="20" spans="1:33" ht="3" customHeight="1">
      <c r="A20" s="234"/>
      <c r="B20" s="234"/>
      <c r="C20" s="234"/>
      <c r="D20" s="234"/>
      <c r="E20" s="235"/>
      <c r="F20" s="235"/>
      <c r="G20" s="235"/>
      <c r="H20" s="235"/>
      <c r="I20" s="235"/>
      <c r="J20" s="235"/>
      <c r="K20" s="235"/>
      <c r="L20" s="235"/>
    </row>
    <row r="21" spans="1:33" ht="14.25" customHeight="1">
      <c r="A21" s="636" t="s">
        <v>11651</v>
      </c>
      <c r="B21" s="637"/>
      <c r="C21" s="637"/>
      <c r="D21" s="638"/>
      <c r="E21" s="651" t="s">
        <v>11652</v>
      </c>
      <c r="F21" s="647"/>
      <c r="G21" s="647"/>
      <c r="H21" s="647"/>
      <c r="I21" s="258"/>
      <c r="J21" s="222"/>
      <c r="K21" s="222"/>
      <c r="L21" s="222"/>
      <c r="M21" s="222"/>
      <c r="N21" s="222"/>
      <c r="O21" s="222"/>
      <c r="P21" s="222"/>
      <c r="Q21" s="222"/>
      <c r="R21" s="222"/>
      <c r="S21" s="222"/>
      <c r="T21" s="222"/>
      <c r="U21" s="222"/>
      <c r="V21" s="222"/>
      <c r="W21" s="222"/>
      <c r="X21" s="222"/>
      <c r="Y21" s="222"/>
      <c r="Z21" s="222"/>
      <c r="AA21" s="222"/>
      <c r="AB21" s="222"/>
      <c r="AC21" s="222"/>
      <c r="AD21" s="222"/>
      <c r="AE21" s="246"/>
      <c r="AG21" s="235"/>
    </row>
    <row r="22" spans="1:33" ht="14.25" customHeight="1">
      <c r="A22" s="642"/>
      <c r="B22" s="640"/>
      <c r="C22" s="640"/>
      <c r="D22" s="641"/>
      <c r="E22" s="652" t="s">
        <v>11653</v>
      </c>
      <c r="F22" s="648"/>
      <c r="G22" s="648"/>
      <c r="H22" s="648"/>
      <c r="I22" s="235" t="s">
        <v>11916</v>
      </c>
      <c r="J22" s="235"/>
      <c r="K22" s="235"/>
      <c r="L22" s="248"/>
      <c r="M22" s="667"/>
      <c r="N22" s="667"/>
      <c r="O22" s="667"/>
      <c r="P22" s="667"/>
      <c r="Q22" s="667"/>
      <c r="R22" s="667"/>
      <c r="S22" s="667"/>
      <c r="T22" s="667"/>
      <c r="U22" s="667"/>
      <c r="V22" s="667"/>
      <c r="W22" s="235" t="s">
        <v>11643</v>
      </c>
      <c r="X22" s="235"/>
      <c r="Y22" s="235"/>
      <c r="Z22" s="235"/>
      <c r="AD22" s="235"/>
      <c r="AE22" s="241"/>
      <c r="AG22" s="235"/>
    </row>
    <row r="23" spans="1:33" ht="14.25" customHeight="1">
      <c r="A23" s="642"/>
      <c r="B23" s="640"/>
      <c r="C23" s="640"/>
      <c r="D23" s="641"/>
      <c r="E23" s="652" t="s">
        <v>11654</v>
      </c>
      <c r="F23" s="648"/>
      <c r="G23" s="648"/>
      <c r="H23" s="648"/>
      <c r="I23" s="249"/>
      <c r="J23" s="235"/>
      <c r="K23" s="235"/>
      <c r="L23" s="235"/>
      <c r="M23" s="235"/>
      <c r="N23" s="248" t="s">
        <v>11655</v>
      </c>
      <c r="O23" s="668"/>
      <c r="P23" s="668"/>
      <c r="Q23" s="648" t="s">
        <v>11656</v>
      </c>
      <c r="R23" s="648"/>
      <c r="S23" s="235"/>
      <c r="T23" s="259"/>
      <c r="U23" s="249"/>
      <c r="V23" s="235"/>
      <c r="W23" s="235"/>
      <c r="X23" s="248" t="s">
        <v>11657</v>
      </c>
      <c r="Z23" s="235"/>
      <c r="AA23" s="646"/>
      <c r="AB23" s="646"/>
      <c r="AC23" s="646"/>
      <c r="AD23" s="646"/>
      <c r="AE23" s="241" t="s">
        <v>11658</v>
      </c>
      <c r="AG23" s="235"/>
    </row>
    <row r="24" spans="1:33" ht="14.25" customHeight="1">
      <c r="A24" s="642"/>
      <c r="B24" s="640"/>
      <c r="C24" s="640"/>
      <c r="D24" s="641"/>
      <c r="E24" s="235" t="s">
        <v>11659</v>
      </c>
      <c r="F24" s="235"/>
      <c r="G24" s="235"/>
      <c r="H24" s="235"/>
      <c r="J24" s="260"/>
      <c r="K24" s="260"/>
      <c r="L24" s="261"/>
      <c r="M24" s="261"/>
      <c r="N24" s="261"/>
      <c r="O24" s="261"/>
      <c r="P24" s="261"/>
      <c r="Q24" s="261"/>
      <c r="R24" s="235"/>
      <c r="S24" s="235"/>
      <c r="T24" s="261"/>
      <c r="U24" s="261"/>
      <c r="V24" s="261"/>
      <c r="W24" s="261"/>
      <c r="X24" s="261"/>
      <c r="Y24" s="261"/>
      <c r="Z24" s="261"/>
      <c r="AA24" s="261"/>
      <c r="AB24" s="261"/>
      <c r="AC24" s="261"/>
      <c r="AD24" s="261"/>
      <c r="AE24" s="262"/>
    </row>
    <row r="25" spans="1:33" ht="14.25" customHeight="1">
      <c r="A25" s="642"/>
      <c r="B25" s="640"/>
      <c r="C25" s="640"/>
      <c r="D25" s="641"/>
      <c r="E25" s="669"/>
      <c r="F25" s="670"/>
      <c r="G25" s="670"/>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1"/>
    </row>
    <row r="26" spans="1:33" ht="14.25" customHeight="1">
      <c r="A26" s="664"/>
      <c r="B26" s="665"/>
      <c r="C26" s="665"/>
      <c r="D26" s="666"/>
      <c r="E26" s="672"/>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4"/>
    </row>
    <row r="27" spans="1:33" ht="3" customHeight="1">
      <c r="A27" s="234"/>
      <c r="B27" s="234"/>
      <c r="C27" s="234"/>
      <c r="D27" s="234"/>
      <c r="E27" s="235"/>
      <c r="F27" s="235"/>
      <c r="G27" s="235"/>
      <c r="H27" s="235"/>
      <c r="I27" s="235"/>
      <c r="J27" s="235"/>
      <c r="K27" s="235"/>
      <c r="L27" s="235"/>
    </row>
    <row r="28" spans="1:33" ht="14.25" customHeight="1">
      <c r="A28" s="636" t="s">
        <v>11660</v>
      </c>
      <c r="B28" s="637"/>
      <c r="C28" s="637"/>
      <c r="D28" s="638"/>
      <c r="E28" s="651" t="s">
        <v>11661</v>
      </c>
      <c r="F28" s="647"/>
      <c r="G28" s="647"/>
      <c r="H28" s="647"/>
      <c r="I28" s="222" t="s">
        <v>11662</v>
      </c>
      <c r="J28" s="222"/>
      <c r="K28" s="645"/>
      <c r="L28" s="645"/>
      <c r="M28" s="222" t="s">
        <v>11663</v>
      </c>
      <c r="N28" s="222"/>
      <c r="O28" s="222"/>
      <c r="P28" s="222"/>
      <c r="Q28" s="222"/>
      <c r="R28" s="222"/>
      <c r="S28" s="222"/>
      <c r="T28" s="222"/>
      <c r="U28" s="222"/>
      <c r="V28" s="222"/>
      <c r="W28" s="264" t="s">
        <v>11664</v>
      </c>
      <c r="X28" s="645"/>
      <c r="Y28" s="645"/>
      <c r="Z28" s="222" t="s">
        <v>11665</v>
      </c>
      <c r="AA28" s="222"/>
      <c r="AB28" s="222"/>
      <c r="AC28" s="222"/>
      <c r="AD28" s="222"/>
      <c r="AE28" s="246"/>
      <c r="AG28" s="235"/>
    </row>
    <row r="29" spans="1:33" ht="14.25" customHeight="1">
      <c r="A29" s="642"/>
      <c r="B29" s="640"/>
      <c r="C29" s="640"/>
      <c r="D29" s="641"/>
      <c r="E29" s="652" t="s">
        <v>11666</v>
      </c>
      <c r="F29" s="648"/>
      <c r="G29" s="648"/>
      <c r="H29" s="648"/>
      <c r="I29" s="265"/>
      <c r="J29" s="217" t="s">
        <v>11667</v>
      </c>
      <c r="K29" s="646"/>
      <c r="L29" s="646"/>
      <c r="M29" s="235" t="s">
        <v>11668</v>
      </c>
      <c r="U29" s="667"/>
      <c r="V29" s="667"/>
      <c r="W29" s="667"/>
      <c r="X29" s="667"/>
      <c r="Y29" s="667"/>
      <c r="Z29" s="667"/>
      <c r="AA29" s="217" t="s">
        <v>11657</v>
      </c>
      <c r="AE29" s="262"/>
      <c r="AG29" s="235"/>
    </row>
    <row r="30" spans="1:33" ht="14.25" customHeight="1">
      <c r="A30" s="642"/>
      <c r="B30" s="640"/>
      <c r="C30" s="640"/>
      <c r="D30" s="641"/>
      <c r="E30" s="250" t="s">
        <v>11669</v>
      </c>
      <c r="F30" s="261"/>
      <c r="G30" s="235"/>
      <c r="H30" s="266"/>
      <c r="I30" s="297"/>
      <c r="J30" s="260" t="s">
        <v>11667</v>
      </c>
      <c r="K30" s="298"/>
      <c r="L30" s="261"/>
      <c r="M30" s="266"/>
      <c r="N30" s="261"/>
      <c r="O30" s="217" t="s">
        <v>11657</v>
      </c>
      <c r="Q30" s="261"/>
      <c r="R30" s="644" t="s">
        <v>11670</v>
      </c>
      <c r="S30" s="644"/>
      <c r="T30" s="644"/>
      <c r="U30" s="644"/>
      <c r="V30" s="249"/>
      <c r="W30" s="235"/>
      <c r="X30" s="235"/>
      <c r="Y30" s="235"/>
      <c r="Z30" s="234" t="s">
        <v>11671</v>
      </c>
      <c r="AA30" s="249"/>
      <c r="AB30" s="235"/>
      <c r="AC30" s="235"/>
      <c r="AD30" s="235"/>
      <c r="AE30" s="262"/>
    </row>
    <row r="31" spans="1:33" ht="14.25" customHeight="1">
      <c r="A31" s="642"/>
      <c r="B31" s="640"/>
      <c r="C31" s="640"/>
      <c r="D31" s="641"/>
      <c r="E31" s="235" t="s">
        <v>11672</v>
      </c>
      <c r="F31" s="261"/>
      <c r="G31" s="235"/>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1"/>
    </row>
    <row r="32" spans="1:33" ht="14.25" customHeight="1">
      <c r="A32" s="664"/>
      <c r="B32" s="665"/>
      <c r="C32" s="665"/>
      <c r="D32" s="666"/>
      <c r="E32" s="269"/>
      <c r="F32" s="270"/>
      <c r="G32" s="270"/>
      <c r="H32" s="673"/>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4"/>
    </row>
    <row r="33" spans="1:59" ht="3" customHeight="1">
      <c r="A33" s="233"/>
      <c r="B33" s="233"/>
      <c r="C33" s="233"/>
      <c r="D33" s="233"/>
      <c r="E33" s="250"/>
      <c r="F33" s="261"/>
      <c r="G33" s="261"/>
      <c r="H33" s="261"/>
      <c r="I33" s="267"/>
      <c r="J33" s="260"/>
      <c r="K33" s="260"/>
      <c r="L33" s="261"/>
      <c r="M33" s="261"/>
      <c r="N33" s="261"/>
      <c r="O33" s="261"/>
      <c r="P33" s="261"/>
      <c r="Q33" s="261"/>
      <c r="R33" s="261"/>
      <c r="S33" s="261"/>
      <c r="T33" s="261"/>
      <c r="U33" s="261"/>
      <c r="V33" s="235"/>
      <c r="W33" s="235"/>
      <c r="X33" s="235"/>
      <c r="Y33" s="235"/>
      <c r="Z33" s="235"/>
      <c r="AA33" s="235"/>
      <c r="AB33" s="235"/>
      <c r="AC33" s="235"/>
      <c r="AD33" s="235"/>
      <c r="AE33" s="271"/>
    </row>
    <row r="34" spans="1:59" ht="14.25" customHeight="1">
      <c r="A34" s="636" t="s">
        <v>11673</v>
      </c>
      <c r="B34" s="637"/>
      <c r="C34" s="637"/>
      <c r="D34" s="638"/>
      <c r="E34" s="651" t="s">
        <v>11674</v>
      </c>
      <c r="F34" s="647"/>
      <c r="G34" s="647"/>
      <c r="H34" s="647"/>
      <c r="I34" s="647"/>
      <c r="J34" s="647"/>
      <c r="K34" s="647"/>
      <c r="L34" s="299"/>
      <c r="M34" s="245"/>
      <c r="N34" s="222"/>
      <c r="O34" s="676" t="s">
        <v>11908</v>
      </c>
      <c r="P34" s="676"/>
      <c r="Q34" s="677"/>
      <c r="R34" s="677"/>
      <c r="S34" s="643" t="s">
        <v>11675</v>
      </c>
      <c r="T34" s="643"/>
      <c r="U34" s="643"/>
      <c r="V34" s="643"/>
      <c r="W34" s="645"/>
      <c r="X34" s="645"/>
      <c r="Y34" s="222" t="s">
        <v>11676</v>
      </c>
      <c r="Z34" s="301"/>
      <c r="AA34" s="222" t="s">
        <v>11677</v>
      </c>
      <c r="AB34" s="227"/>
      <c r="AC34" s="227"/>
      <c r="AD34" s="227"/>
      <c r="AE34" s="272"/>
      <c r="AG34" s="235"/>
    </row>
    <row r="35" spans="1:59" ht="14.25" customHeight="1">
      <c r="A35" s="675"/>
      <c r="B35" s="665"/>
      <c r="C35" s="665"/>
      <c r="D35" s="666"/>
      <c r="E35" s="653" t="s">
        <v>11678</v>
      </c>
      <c r="F35" s="654"/>
      <c r="G35" s="654"/>
      <c r="H35" s="654"/>
      <c r="I35" s="654"/>
      <c r="J35" s="654"/>
      <c r="K35" s="654"/>
      <c r="L35" s="273"/>
      <c r="M35" s="225"/>
      <c r="N35" s="225"/>
      <c r="O35" s="225"/>
      <c r="P35" s="242"/>
      <c r="Q35" s="242"/>
      <c r="R35" s="242"/>
      <c r="S35" s="242"/>
      <c r="T35" s="242"/>
      <c r="U35" s="242"/>
      <c r="V35" s="242"/>
      <c r="W35" s="242"/>
      <c r="X35" s="242"/>
      <c r="Y35" s="242"/>
      <c r="Z35" s="242"/>
      <c r="AA35" s="242"/>
      <c r="AB35" s="242"/>
      <c r="AC35" s="242"/>
      <c r="AD35" s="242"/>
      <c r="AE35" s="243"/>
      <c r="AG35" s="235"/>
    </row>
    <row r="36" spans="1:59" ht="3" customHeight="1">
      <c r="A36" s="234"/>
      <c r="B36" s="234"/>
      <c r="C36" s="234"/>
      <c r="D36" s="234"/>
      <c r="E36" s="235"/>
      <c r="F36" s="235"/>
      <c r="G36" s="235"/>
      <c r="H36" s="235"/>
      <c r="I36" s="235"/>
      <c r="J36" s="235"/>
      <c r="K36" s="235"/>
      <c r="L36" s="235"/>
    </row>
    <row r="37" spans="1:59" ht="14.25" customHeight="1">
      <c r="A37" s="636" t="s">
        <v>11679</v>
      </c>
      <c r="B37" s="637"/>
      <c r="C37" s="637"/>
      <c r="D37" s="638"/>
      <c r="E37" s="651" t="s">
        <v>11680</v>
      </c>
      <c r="F37" s="647"/>
      <c r="G37" s="647"/>
      <c r="H37" s="647"/>
      <c r="I37" s="258"/>
      <c r="J37" s="698"/>
      <c r="K37" s="698"/>
      <c r="L37" s="291"/>
      <c r="M37" s="699"/>
      <c r="N37" s="699"/>
      <c r="O37" s="291"/>
      <c r="P37" s="699"/>
      <c r="Q37" s="699"/>
      <c r="R37" s="699"/>
      <c r="S37" s="699"/>
      <c r="T37" s="699"/>
      <c r="U37" s="699"/>
      <c r="V37" s="699"/>
      <c r="W37" s="699"/>
      <c r="X37" s="699"/>
      <c r="Y37" s="699"/>
      <c r="Z37" s="699"/>
      <c r="AA37" s="699"/>
      <c r="AB37" s="699"/>
      <c r="AC37" s="699"/>
      <c r="AD37" s="699"/>
      <c r="AE37" s="700"/>
      <c r="AG37" s="235"/>
    </row>
    <row r="38" spans="1:59" ht="14.25" customHeight="1">
      <c r="A38" s="675"/>
      <c r="B38" s="665"/>
      <c r="C38" s="665"/>
      <c r="D38" s="666"/>
      <c r="E38" s="653" t="s">
        <v>11681</v>
      </c>
      <c r="F38" s="654"/>
      <c r="G38" s="654"/>
      <c r="H38" s="654"/>
      <c r="I38" s="273"/>
      <c r="J38" s="253"/>
      <c r="K38" s="273"/>
      <c r="L38" s="253"/>
      <c r="M38" s="253"/>
      <c r="N38" s="253"/>
      <c r="O38" s="292"/>
      <c r="P38" s="252"/>
      <c r="Q38" s="252"/>
      <c r="R38" s="252"/>
      <c r="S38" s="252"/>
      <c r="T38" s="292"/>
      <c r="U38" s="252"/>
      <c r="V38" s="252"/>
      <c r="W38" s="252"/>
      <c r="X38" s="292"/>
      <c r="Y38" s="274" t="s">
        <v>11682</v>
      </c>
      <c r="Z38" s="682"/>
      <c r="AA38" s="682"/>
      <c r="AB38" s="682"/>
      <c r="AC38" s="682"/>
      <c r="AD38" s="682"/>
      <c r="AE38" s="275" t="s">
        <v>11683</v>
      </c>
      <c r="AG38" s="235"/>
    </row>
    <row r="39" spans="1:59" ht="3" customHeight="1">
      <c r="A39" s="234"/>
      <c r="B39" s="234"/>
      <c r="C39" s="234"/>
      <c r="D39" s="234"/>
      <c r="E39" s="235"/>
      <c r="F39" s="235"/>
      <c r="G39" s="235"/>
      <c r="H39" s="235"/>
      <c r="I39" s="235"/>
      <c r="J39" s="235"/>
      <c r="K39" s="235"/>
      <c r="L39" s="235"/>
    </row>
    <row r="40" spans="1:59" ht="14.25" customHeight="1">
      <c r="A40" s="636" t="s">
        <v>11684</v>
      </c>
      <c r="B40" s="637"/>
      <c r="C40" s="637"/>
      <c r="D40" s="638"/>
      <c r="E40" s="651" t="s">
        <v>11685</v>
      </c>
      <c r="F40" s="647"/>
      <c r="G40" s="647"/>
      <c r="H40" s="647"/>
      <c r="I40" s="647"/>
      <c r="J40" s="258"/>
      <c r="K40" s="222"/>
      <c r="L40" s="222"/>
      <c r="M40" s="222"/>
      <c r="N40" s="222"/>
      <c r="O40" s="222"/>
      <c r="P40" s="222"/>
      <c r="Q40" s="222"/>
      <c r="R40" s="222"/>
      <c r="S40" s="222"/>
      <c r="T40" s="264" t="s">
        <v>11686</v>
      </c>
      <c r="U40" s="258"/>
      <c r="V40" s="222"/>
      <c r="W40" s="222"/>
      <c r="X40" s="222"/>
      <c r="Y40" s="222"/>
      <c r="Z40" s="222"/>
      <c r="AA40" s="222"/>
      <c r="AB40" s="222"/>
      <c r="AC40" s="222"/>
      <c r="AD40" s="222"/>
      <c r="AE40" s="246"/>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row>
    <row r="41" spans="1:59" ht="14.25" customHeight="1">
      <c r="A41" s="642"/>
      <c r="B41" s="640"/>
      <c r="C41" s="640"/>
      <c r="D41" s="641"/>
      <c r="E41" s="701" t="s">
        <v>11687</v>
      </c>
      <c r="F41" s="702"/>
      <c r="G41" s="702"/>
      <c r="H41" s="702"/>
      <c r="I41" s="235" t="s">
        <v>11688</v>
      </c>
      <c r="J41" s="235"/>
      <c r="K41" s="249"/>
      <c r="L41" s="235"/>
      <c r="M41" s="235"/>
      <c r="N41" s="235"/>
      <c r="O41" s="235" t="s">
        <v>11682</v>
      </c>
      <c r="P41" s="249"/>
      <c r="Q41" s="259"/>
      <c r="R41" s="259"/>
      <c r="S41" s="249"/>
      <c r="T41" s="259"/>
      <c r="U41" s="259"/>
      <c r="V41" s="249"/>
      <c r="W41" s="259"/>
      <c r="X41" s="259"/>
      <c r="Y41" s="259"/>
      <c r="Z41" s="249"/>
      <c r="AA41" s="235"/>
      <c r="AB41" s="235"/>
      <c r="AC41" s="235" t="s">
        <v>11683</v>
      </c>
      <c r="AD41" s="235"/>
      <c r="AE41" s="241"/>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row>
    <row r="42" spans="1:59" ht="14.25" customHeight="1">
      <c r="A42" s="642"/>
      <c r="B42" s="640"/>
      <c r="C42" s="640"/>
      <c r="D42" s="641"/>
      <c r="E42" s="701"/>
      <c r="F42" s="702"/>
      <c r="G42" s="702"/>
      <c r="H42" s="702"/>
      <c r="I42" s="235" t="s">
        <v>11689</v>
      </c>
      <c r="J42" s="235"/>
      <c r="K42" s="249"/>
      <c r="L42" s="235"/>
      <c r="M42" s="235"/>
      <c r="N42" s="235"/>
      <c r="O42" s="235" t="s">
        <v>11682</v>
      </c>
      <c r="P42" s="249"/>
      <c r="Q42" s="259"/>
      <c r="R42" s="259"/>
      <c r="S42" s="249"/>
      <c r="T42" s="259"/>
      <c r="U42" s="259"/>
      <c r="V42" s="249"/>
      <c r="W42" s="259"/>
      <c r="X42" s="259"/>
      <c r="Y42" s="259"/>
      <c r="Z42" s="249"/>
      <c r="AA42" s="235"/>
      <c r="AB42" s="235"/>
      <c r="AC42" s="235" t="s">
        <v>11683</v>
      </c>
      <c r="AD42" s="235"/>
      <c r="AE42" s="241"/>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row>
    <row r="43" spans="1:59" ht="14.25" customHeight="1">
      <c r="A43" s="642"/>
      <c r="B43" s="640"/>
      <c r="C43" s="640"/>
      <c r="D43" s="641"/>
      <c r="E43" s="652" t="s">
        <v>9281</v>
      </c>
      <c r="F43" s="648"/>
      <c r="G43" s="648"/>
      <c r="H43" s="648"/>
      <c r="I43" s="249"/>
      <c r="J43" s="235"/>
      <c r="K43" s="235"/>
      <c r="L43" s="235"/>
      <c r="M43" s="235"/>
      <c r="N43" s="235"/>
      <c r="O43" s="235"/>
      <c r="P43" s="235"/>
      <c r="Q43" s="249"/>
      <c r="R43" s="235"/>
      <c r="S43" s="235"/>
      <c r="T43" s="235"/>
      <c r="U43" s="248" t="s">
        <v>11682</v>
      </c>
      <c r="V43" s="667"/>
      <c r="W43" s="667"/>
      <c r="X43" s="667"/>
      <c r="Y43" s="667"/>
      <c r="Z43" s="667"/>
      <c r="AA43" s="667"/>
      <c r="AB43" s="667"/>
      <c r="AC43" s="667"/>
      <c r="AD43" s="235" t="s">
        <v>11683</v>
      </c>
      <c r="AE43" s="241"/>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row>
    <row r="44" spans="1:59" ht="14.25" customHeight="1">
      <c r="A44" s="642"/>
      <c r="B44" s="640"/>
      <c r="C44" s="640"/>
      <c r="D44" s="641"/>
      <c r="E44" s="652" t="s">
        <v>11690</v>
      </c>
      <c r="F44" s="648"/>
      <c r="G44" s="648"/>
      <c r="H44" s="648"/>
      <c r="I44" s="249"/>
      <c r="J44" s="259"/>
      <c r="K44" s="259"/>
      <c r="L44" s="259"/>
      <c r="M44" s="249"/>
      <c r="N44" s="259"/>
      <c r="O44" s="259"/>
      <c r="P44" s="259"/>
      <c r="Q44" s="259"/>
      <c r="R44" s="249"/>
      <c r="S44" s="235"/>
      <c r="T44" s="248" t="s">
        <v>11682</v>
      </c>
      <c r="U44" s="667"/>
      <c r="V44" s="667"/>
      <c r="W44" s="667"/>
      <c r="X44" s="667"/>
      <c r="Y44" s="667"/>
      <c r="Z44" s="667"/>
      <c r="AA44" s="667"/>
      <c r="AB44" s="667"/>
      <c r="AC44" s="667"/>
      <c r="AD44" s="235" t="s">
        <v>11683</v>
      </c>
      <c r="AE44" s="241"/>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row>
    <row r="45" spans="1:59" ht="14.25" customHeight="1">
      <c r="A45" s="642"/>
      <c r="B45" s="640"/>
      <c r="C45" s="640"/>
      <c r="D45" s="641"/>
      <c r="E45" s="276" t="s">
        <v>11672</v>
      </c>
      <c r="F45" s="235"/>
      <c r="G45" s="235"/>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1"/>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row>
    <row r="46" spans="1:59" ht="14.25" customHeight="1">
      <c r="A46" s="664"/>
      <c r="B46" s="665"/>
      <c r="C46" s="665"/>
      <c r="D46" s="666"/>
      <c r="E46" s="225"/>
      <c r="F46" s="225"/>
      <c r="G46" s="225"/>
      <c r="H46" s="673"/>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4"/>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row>
    <row r="47" spans="1:59" ht="3" customHeight="1">
      <c r="A47" s="234"/>
      <c r="B47" s="234"/>
      <c r="C47" s="234"/>
      <c r="D47" s="234"/>
      <c r="E47" s="235"/>
      <c r="F47" s="235"/>
      <c r="G47" s="235"/>
      <c r="H47" s="235"/>
      <c r="I47" s="235"/>
      <c r="J47" s="235"/>
      <c r="K47" s="235"/>
      <c r="L47" s="235"/>
    </row>
    <row r="48" spans="1:59" ht="14.25" customHeight="1">
      <c r="A48" s="636" t="s">
        <v>11691</v>
      </c>
      <c r="B48" s="643"/>
      <c r="C48" s="643"/>
      <c r="D48" s="692"/>
      <c r="E48" s="222" t="s">
        <v>11692</v>
      </c>
      <c r="F48" s="222"/>
      <c r="G48" s="222"/>
      <c r="H48" s="222"/>
      <c r="I48" s="222"/>
      <c r="J48" s="222"/>
      <c r="K48" s="222"/>
      <c r="L48" s="222"/>
      <c r="M48" s="227"/>
      <c r="N48" s="227"/>
      <c r="O48" s="227"/>
      <c r="P48" s="227"/>
      <c r="Q48" s="227"/>
      <c r="R48" s="227"/>
      <c r="S48" s="227"/>
      <c r="T48" s="227"/>
      <c r="U48" s="227"/>
      <c r="V48" s="227"/>
      <c r="W48" s="227"/>
      <c r="X48" s="227"/>
      <c r="Y48" s="227"/>
      <c r="Z48" s="227"/>
      <c r="AA48" s="227"/>
      <c r="AB48" s="227"/>
      <c r="AC48" s="227"/>
      <c r="AD48" s="227"/>
      <c r="AE48" s="272"/>
    </row>
    <row r="49" spans="1:49" ht="14.25" customHeight="1">
      <c r="A49" s="639"/>
      <c r="B49" s="644"/>
      <c r="C49" s="644"/>
      <c r="D49" s="693"/>
      <c r="E49" s="669"/>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1"/>
    </row>
    <row r="50" spans="1:49" ht="14.25" customHeight="1">
      <c r="A50" s="639"/>
      <c r="B50" s="644"/>
      <c r="C50" s="644"/>
      <c r="D50" s="693"/>
      <c r="E50" s="669"/>
      <c r="F50" s="670"/>
      <c r="G50" s="670"/>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1"/>
    </row>
    <row r="51" spans="1:49" ht="14.25" customHeight="1">
      <c r="A51" s="675"/>
      <c r="B51" s="694"/>
      <c r="C51" s="694"/>
      <c r="D51" s="695"/>
      <c r="E51" s="672"/>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4"/>
    </row>
    <row r="52" spans="1:49" ht="3" customHeight="1">
      <c r="A52" s="234"/>
      <c r="B52" s="234"/>
      <c r="C52" s="234"/>
      <c r="D52" s="234"/>
      <c r="E52" s="235"/>
      <c r="F52" s="261"/>
      <c r="G52" s="261"/>
      <c r="H52" s="261"/>
      <c r="I52" s="267"/>
      <c r="J52" s="260"/>
      <c r="K52" s="260"/>
      <c r="L52" s="261"/>
      <c r="M52" s="261"/>
      <c r="N52" s="261"/>
      <c r="O52" s="261"/>
      <c r="P52" s="261"/>
      <c r="Q52" s="261"/>
      <c r="R52" s="261"/>
      <c r="S52" s="261"/>
      <c r="T52" s="261"/>
      <c r="U52" s="261"/>
      <c r="V52" s="235"/>
      <c r="W52" s="235"/>
      <c r="X52" s="235"/>
      <c r="Y52" s="235"/>
      <c r="Z52" s="235"/>
      <c r="AA52" s="235"/>
      <c r="AB52" s="235"/>
      <c r="AC52" s="235"/>
      <c r="AD52" s="235"/>
      <c r="AE52" s="261"/>
    </row>
    <row r="53" spans="1:49" ht="14.25" customHeight="1">
      <c r="A53" s="636" t="s">
        <v>11693</v>
      </c>
      <c r="B53" s="643"/>
      <c r="C53" s="643"/>
      <c r="D53" s="692"/>
      <c r="E53" s="277" t="s">
        <v>11694</v>
      </c>
      <c r="F53" s="278"/>
      <c r="G53" s="278"/>
      <c r="H53" s="278"/>
      <c r="I53" s="278"/>
      <c r="J53" s="278" t="s">
        <v>11695</v>
      </c>
      <c r="K53" s="677"/>
      <c r="L53" s="677"/>
      <c r="M53" s="677"/>
      <c r="N53" s="677"/>
      <c r="O53" s="677"/>
      <c r="P53" s="278" t="s">
        <v>11696</v>
      </c>
      <c r="Q53" s="278"/>
      <c r="R53" s="278"/>
      <c r="S53" s="278"/>
      <c r="T53" s="278"/>
      <c r="U53" s="222"/>
      <c r="V53" s="222"/>
      <c r="W53" s="222"/>
      <c r="X53" s="222"/>
      <c r="Y53" s="222"/>
      <c r="Z53" s="222"/>
      <c r="AA53" s="222"/>
      <c r="AB53" s="222"/>
      <c r="AC53" s="222"/>
      <c r="AD53" s="222"/>
      <c r="AE53" s="246"/>
    </row>
    <row r="54" spans="1:49" ht="14.25" customHeight="1">
      <c r="A54" s="639"/>
      <c r="B54" s="644"/>
      <c r="C54" s="644"/>
      <c r="D54" s="693"/>
      <c r="E54" s="279" t="s">
        <v>11697</v>
      </c>
      <c r="F54" s="225"/>
      <c r="G54" s="225"/>
      <c r="H54" s="225"/>
      <c r="I54" s="225"/>
      <c r="J54" s="225" t="s">
        <v>11695</v>
      </c>
      <c r="K54" s="635"/>
      <c r="L54" s="635"/>
      <c r="M54" s="635"/>
      <c r="N54" s="635"/>
      <c r="O54" s="635"/>
      <c r="P54" s="225" t="s">
        <v>11698</v>
      </c>
      <c r="Q54" s="225"/>
      <c r="R54" s="225"/>
      <c r="S54" s="225"/>
      <c r="T54" s="225"/>
      <c r="U54" s="280"/>
      <c r="V54" s="225"/>
      <c r="W54" s="225"/>
      <c r="X54" s="225"/>
      <c r="Y54" s="225"/>
      <c r="Z54" s="225"/>
      <c r="AA54" s="225"/>
      <c r="AB54" s="225"/>
      <c r="AC54" s="225"/>
      <c r="AD54" s="225"/>
      <c r="AE54" s="281"/>
    </row>
    <row r="55" spans="1:49" ht="14.25" customHeight="1">
      <c r="A55" s="639"/>
      <c r="B55" s="644"/>
      <c r="C55" s="644"/>
      <c r="D55" s="693"/>
      <c r="E55" s="263" t="s">
        <v>11699</v>
      </c>
      <c r="F55" s="222"/>
      <c r="G55" s="222"/>
      <c r="H55" s="222"/>
      <c r="I55" s="222"/>
      <c r="J55" s="222"/>
      <c r="K55" s="222"/>
      <c r="L55" s="222"/>
      <c r="M55" s="222"/>
      <c r="N55" s="222"/>
      <c r="O55" s="222"/>
      <c r="P55" s="222"/>
      <c r="Q55" s="222"/>
      <c r="R55" s="222"/>
      <c r="S55" s="222"/>
      <c r="T55" s="222"/>
      <c r="U55" s="282"/>
      <c r="V55" s="222"/>
      <c r="W55" s="222"/>
      <c r="X55" s="222"/>
      <c r="Y55" s="222"/>
      <c r="Z55" s="222"/>
      <c r="AA55" s="222"/>
      <c r="AB55" s="222"/>
      <c r="AC55" s="222"/>
      <c r="AD55" s="222"/>
      <c r="AE55" s="283"/>
    </row>
    <row r="56" spans="1:49" ht="14.25" customHeight="1">
      <c r="A56" s="639"/>
      <c r="B56" s="644"/>
      <c r="C56" s="644"/>
      <c r="D56" s="693"/>
      <c r="E56" s="683"/>
      <c r="F56" s="684"/>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5"/>
    </row>
    <row r="57" spans="1:49" ht="14.25" customHeight="1">
      <c r="A57" s="675"/>
      <c r="B57" s="694"/>
      <c r="C57" s="694"/>
      <c r="D57" s="695"/>
      <c r="E57" s="686"/>
      <c r="F57" s="687"/>
      <c r="G57" s="687"/>
      <c r="H57" s="687"/>
      <c r="I57" s="687"/>
      <c r="J57" s="687"/>
      <c r="K57" s="687"/>
      <c r="L57" s="687"/>
      <c r="M57" s="687"/>
      <c r="N57" s="687"/>
      <c r="O57" s="687"/>
      <c r="P57" s="687"/>
      <c r="Q57" s="687"/>
      <c r="R57" s="687"/>
      <c r="S57" s="687"/>
      <c r="T57" s="687"/>
      <c r="U57" s="687"/>
      <c r="V57" s="687"/>
      <c r="W57" s="687"/>
      <c r="X57" s="687"/>
      <c r="Y57" s="687"/>
      <c r="Z57" s="687"/>
      <c r="AA57" s="687"/>
      <c r="AB57" s="687"/>
      <c r="AC57" s="687"/>
      <c r="AD57" s="687"/>
      <c r="AE57" s="688"/>
    </row>
    <row r="58" spans="1:49" ht="14.25" customHeight="1">
      <c r="A58" s="636" t="s">
        <v>11700</v>
      </c>
      <c r="B58" s="643"/>
      <c r="C58" s="643"/>
      <c r="D58" s="692"/>
      <c r="E58" s="263" t="s">
        <v>11701</v>
      </c>
      <c r="F58" s="222"/>
      <c r="G58" s="222"/>
      <c r="H58" s="222"/>
      <c r="I58" s="222"/>
      <c r="J58" s="222"/>
      <c r="K58" s="245"/>
      <c r="L58" s="265"/>
      <c r="AC58" s="222"/>
      <c r="AD58" s="222"/>
      <c r="AE58" s="246"/>
      <c r="AG58" s="235"/>
      <c r="AH58" s="235"/>
      <c r="AI58" s="235"/>
      <c r="AJ58" s="235"/>
      <c r="AK58" s="235"/>
      <c r="AL58" s="235"/>
      <c r="AM58" s="235"/>
      <c r="AN58" s="235"/>
      <c r="AO58" s="235"/>
      <c r="AP58" s="250"/>
      <c r="AQ58" s="250"/>
      <c r="AR58" s="235"/>
      <c r="AS58" s="235"/>
      <c r="AT58" s="235"/>
      <c r="AU58" s="235"/>
      <c r="AV58" s="235"/>
      <c r="AW58" s="235"/>
    </row>
    <row r="59" spans="1:49" ht="14.25" customHeight="1">
      <c r="A59" s="639"/>
      <c r="B59" s="644"/>
      <c r="C59" s="644"/>
      <c r="D59" s="693"/>
      <c r="E59" s="276" t="s">
        <v>11702</v>
      </c>
      <c r="F59" s="235"/>
      <c r="G59" s="235"/>
      <c r="H59" s="235"/>
      <c r="I59" s="235"/>
      <c r="J59" s="235"/>
      <c r="K59" s="259"/>
      <c r="L59" s="265"/>
      <c r="AC59" s="235"/>
      <c r="AD59" s="235"/>
      <c r="AE59" s="241"/>
      <c r="AG59" s="250"/>
      <c r="AH59" s="235"/>
      <c r="AI59" s="235"/>
      <c r="AJ59" s="235"/>
      <c r="AK59" s="235"/>
      <c r="AL59" s="235"/>
      <c r="AM59" s="235"/>
      <c r="AN59" s="235"/>
      <c r="AO59" s="235"/>
      <c r="AP59" s="235"/>
      <c r="AQ59" s="235"/>
      <c r="AR59" s="250"/>
      <c r="AS59" s="250"/>
      <c r="AT59" s="235"/>
      <c r="AU59" s="235"/>
      <c r="AV59" s="235"/>
      <c r="AW59" s="235"/>
    </row>
    <row r="60" spans="1:49" ht="14.25" customHeight="1">
      <c r="A60" s="639"/>
      <c r="B60" s="644"/>
      <c r="C60" s="644"/>
      <c r="D60" s="693"/>
      <c r="E60" s="284" t="s">
        <v>11703</v>
      </c>
      <c r="F60" s="235"/>
      <c r="G60" s="235"/>
      <c r="H60" s="235"/>
      <c r="I60" s="235"/>
      <c r="J60" s="235"/>
      <c r="K60" s="235"/>
      <c r="L60" s="646"/>
      <c r="M60" s="646"/>
      <c r="N60" s="235" t="s">
        <v>11704</v>
      </c>
      <c r="O60" s="696"/>
      <c r="P60" s="696"/>
      <c r="Q60" s="235" t="s">
        <v>11705</v>
      </c>
      <c r="R60" s="696"/>
      <c r="S60" s="696"/>
      <c r="T60" s="235" t="s">
        <v>11706</v>
      </c>
      <c r="U60" s="667"/>
      <c r="V60" s="667"/>
      <c r="W60" s="667"/>
      <c r="X60" s="667"/>
      <c r="Y60" s="667"/>
      <c r="Z60" s="667"/>
      <c r="AA60" s="667"/>
      <c r="AB60" s="667"/>
      <c r="AC60" s="667"/>
      <c r="AD60" s="667"/>
      <c r="AE60" s="241" t="s">
        <v>11707</v>
      </c>
    </row>
    <row r="61" spans="1:49" ht="14.25" customHeight="1">
      <c r="A61" s="639"/>
      <c r="B61" s="644"/>
      <c r="C61" s="644"/>
      <c r="D61" s="693"/>
      <c r="E61" s="279" t="s">
        <v>11708</v>
      </c>
      <c r="F61" s="225"/>
      <c r="G61" s="225"/>
      <c r="H61" s="225"/>
      <c r="I61" s="225"/>
      <c r="J61" s="225"/>
      <c r="K61" s="225"/>
      <c r="L61" s="690"/>
      <c r="M61" s="690"/>
      <c r="N61" s="225" t="s">
        <v>11704</v>
      </c>
      <c r="O61" s="681"/>
      <c r="P61" s="681"/>
      <c r="Q61" s="225" t="s">
        <v>11705</v>
      </c>
      <c r="R61" s="681"/>
      <c r="S61" s="681"/>
      <c r="T61" s="225" t="s">
        <v>11706</v>
      </c>
      <c r="U61" s="682"/>
      <c r="V61" s="682"/>
      <c r="W61" s="682"/>
      <c r="X61" s="682"/>
      <c r="Y61" s="682"/>
      <c r="Z61" s="682"/>
      <c r="AA61" s="682"/>
      <c r="AB61" s="682"/>
      <c r="AC61" s="682"/>
      <c r="AD61" s="682"/>
      <c r="AE61" s="243" t="s">
        <v>11707</v>
      </c>
    </row>
    <row r="62" spans="1:49" ht="14.25" customHeight="1">
      <c r="A62" s="639"/>
      <c r="B62" s="644"/>
      <c r="C62" s="644"/>
      <c r="D62" s="693"/>
      <c r="E62" s="235" t="s">
        <v>11709</v>
      </c>
      <c r="F62" s="235"/>
      <c r="G62" s="235"/>
      <c r="H62" s="235"/>
      <c r="I62" s="235"/>
      <c r="J62" s="235"/>
      <c r="K62" s="235"/>
      <c r="L62" s="235"/>
      <c r="M62" s="235"/>
      <c r="N62" s="235"/>
      <c r="O62" s="235"/>
      <c r="P62" s="235"/>
      <c r="Q62" s="235"/>
      <c r="R62" s="235"/>
      <c r="S62" s="235"/>
      <c r="T62" s="235"/>
      <c r="U62" s="235"/>
      <c r="V62" s="235"/>
      <c r="W62" s="250"/>
      <c r="X62" s="250"/>
      <c r="Y62" s="235"/>
      <c r="Z62" s="235"/>
      <c r="AA62" s="235"/>
      <c r="AB62" s="235"/>
      <c r="AC62" s="235"/>
      <c r="AD62" s="235"/>
      <c r="AE62" s="241"/>
    </row>
    <row r="63" spans="1:49" ht="14.25" customHeight="1">
      <c r="A63" s="639"/>
      <c r="B63" s="644"/>
      <c r="C63" s="644"/>
      <c r="D63" s="693"/>
      <c r="E63" s="683"/>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5"/>
    </row>
    <row r="64" spans="1:49" ht="14.25" customHeight="1">
      <c r="A64" s="675"/>
      <c r="B64" s="694"/>
      <c r="C64" s="694"/>
      <c r="D64" s="695"/>
      <c r="E64" s="686"/>
      <c r="F64" s="687"/>
      <c r="G64" s="687"/>
      <c r="H64" s="687"/>
      <c r="I64" s="687"/>
      <c r="J64" s="687"/>
      <c r="K64" s="687"/>
      <c r="L64" s="687"/>
      <c r="M64" s="687"/>
      <c r="N64" s="687"/>
      <c r="O64" s="687"/>
      <c r="P64" s="687"/>
      <c r="Q64" s="687"/>
      <c r="R64" s="687"/>
      <c r="S64" s="687"/>
      <c r="T64" s="687"/>
      <c r="U64" s="687"/>
      <c r="V64" s="687"/>
      <c r="W64" s="687"/>
      <c r="X64" s="687"/>
      <c r="Y64" s="687"/>
      <c r="Z64" s="687"/>
      <c r="AA64" s="687"/>
      <c r="AB64" s="687"/>
      <c r="AC64" s="687"/>
      <c r="AD64" s="687"/>
      <c r="AE64" s="688"/>
    </row>
    <row r="65" spans="1:31" ht="18.75" customHeight="1">
      <c r="A65" s="227" t="s">
        <v>11710</v>
      </c>
      <c r="B65" s="228"/>
      <c r="C65" s="228"/>
      <c r="D65" s="228"/>
      <c r="E65" s="222"/>
      <c r="F65" s="227"/>
      <c r="G65" s="227"/>
      <c r="H65" s="227"/>
      <c r="I65" s="227"/>
      <c r="J65" s="222"/>
      <c r="K65" s="285" t="s">
        <v>11711</v>
      </c>
      <c r="L65" s="222"/>
      <c r="M65" s="222"/>
      <c r="N65" s="222"/>
      <c r="O65" s="677"/>
      <c r="P65" s="677"/>
      <c r="Q65" s="223" t="s">
        <v>11712</v>
      </c>
      <c r="R65" s="645"/>
      <c r="S65" s="645"/>
      <c r="T65" s="223" t="s">
        <v>11712</v>
      </c>
      <c r="U65" s="689"/>
      <c r="V65" s="689"/>
      <c r="W65" s="227"/>
      <c r="X65" s="286"/>
      <c r="Y65" s="287"/>
      <c r="Z65" s="286"/>
      <c r="AA65" s="227"/>
      <c r="AB65" s="224"/>
      <c r="AC65" s="224"/>
      <c r="AD65" s="224"/>
      <c r="AE65" s="227"/>
    </row>
    <row r="66" spans="1:31">
      <c r="A66" s="697"/>
      <c r="B66" s="697"/>
      <c r="C66" s="697"/>
      <c r="D66" s="697"/>
      <c r="E66" s="697"/>
      <c r="F66" s="697"/>
      <c r="G66" s="697"/>
      <c r="H66" s="697"/>
      <c r="I66" s="697"/>
      <c r="J66" s="697"/>
      <c r="K66" s="217" t="s">
        <v>11713</v>
      </c>
      <c r="M66" s="691"/>
      <c r="N66" s="691"/>
      <c r="O66" s="691"/>
      <c r="P66" s="691"/>
      <c r="Q66" s="691"/>
      <c r="R66" s="691"/>
      <c r="S66" s="691"/>
      <c r="T66" s="691"/>
      <c r="U66" s="691"/>
      <c r="V66" s="691"/>
      <c r="W66" s="212" t="s">
        <v>11714</v>
      </c>
      <c r="X66" s="213"/>
      <c r="AB66" s="212"/>
      <c r="AC66" s="212"/>
      <c r="AD66" s="212"/>
      <c r="AE66" s="212"/>
    </row>
    <row r="67" spans="1:31" ht="12" customHeight="1">
      <c r="A67" s="697"/>
      <c r="B67" s="697"/>
      <c r="C67" s="697"/>
      <c r="D67" s="697"/>
      <c r="E67" s="697"/>
      <c r="F67" s="697"/>
      <c r="G67" s="697"/>
      <c r="H67" s="697"/>
      <c r="I67" s="697"/>
      <c r="J67" s="697"/>
      <c r="M67" s="691"/>
      <c r="N67" s="691"/>
      <c r="O67" s="691"/>
      <c r="P67" s="691"/>
      <c r="Q67" s="691"/>
      <c r="R67" s="691"/>
      <c r="S67" s="691"/>
      <c r="T67" s="691"/>
      <c r="U67" s="691"/>
      <c r="V67" s="691"/>
      <c r="W67" s="678" t="s">
        <v>11715</v>
      </c>
      <c r="X67" s="678"/>
      <c r="Y67" s="678"/>
      <c r="Z67" s="678"/>
      <c r="AA67" s="678"/>
      <c r="AB67" s="678"/>
      <c r="AC67" s="678"/>
      <c r="AD67" s="678"/>
      <c r="AE67" s="678"/>
    </row>
    <row r="68" spans="1:31" ht="12" customHeight="1">
      <c r="A68" s="697"/>
      <c r="B68" s="697"/>
      <c r="C68" s="697"/>
      <c r="D68" s="697"/>
      <c r="E68" s="697"/>
      <c r="F68" s="697"/>
      <c r="G68" s="697"/>
      <c r="H68" s="697"/>
      <c r="I68" s="697"/>
      <c r="J68" s="697"/>
      <c r="M68" s="691"/>
      <c r="N68" s="691"/>
      <c r="O68" s="691"/>
      <c r="P68" s="691"/>
      <c r="Q68" s="691"/>
      <c r="R68" s="691"/>
      <c r="S68" s="691"/>
      <c r="T68" s="691"/>
      <c r="U68" s="691"/>
      <c r="V68" s="691"/>
      <c r="W68" s="678"/>
      <c r="X68" s="678"/>
      <c r="Y68" s="678"/>
      <c r="Z68" s="678"/>
      <c r="AA68" s="678"/>
      <c r="AB68" s="678"/>
      <c r="AC68" s="678"/>
      <c r="AD68" s="678"/>
      <c r="AE68" s="678"/>
    </row>
    <row r="69" spans="1:31">
      <c r="A69" s="288"/>
      <c r="B69" s="288"/>
      <c r="C69" s="288"/>
      <c r="D69" s="288"/>
      <c r="E69" s="288"/>
      <c r="F69" s="288"/>
      <c r="G69" s="288"/>
      <c r="H69" s="288"/>
      <c r="I69" s="288"/>
      <c r="J69" s="288"/>
      <c r="K69" s="242" t="s">
        <v>11716</v>
      </c>
      <c r="L69" s="242"/>
      <c r="M69" s="242"/>
      <c r="N69" s="680"/>
      <c r="O69" s="680"/>
      <c r="P69" s="680"/>
      <c r="Q69" s="680"/>
      <c r="R69" s="680"/>
      <c r="S69" s="680"/>
      <c r="T69" s="680"/>
      <c r="U69" s="680"/>
      <c r="V69" s="680"/>
      <c r="W69" s="679"/>
      <c r="X69" s="679"/>
      <c r="Y69" s="679"/>
      <c r="Z69" s="679"/>
      <c r="AA69" s="679"/>
      <c r="AB69" s="679"/>
      <c r="AC69" s="679"/>
      <c r="AD69" s="679"/>
      <c r="AE69" s="679"/>
    </row>
  </sheetData>
  <sheetProtection password="C724" sheet="1" objects="1" scenarios="1" selectLockedCells="1"/>
  <customSheetViews>
    <customSheetView guid="{BD673287-A10F-4068-ABD9-63827D97DB26}" showGridLines="0">
      <selection activeCell="U44" sqref="U44:AC44"/>
      <pageMargins left="0.47244094488188981" right="0.27559055118110237" top="0.23622047244094491" bottom="0.23622047244094491" header="0.23622047244094491" footer="0.31496062992125984"/>
      <printOptions horizontalCentered="1"/>
      <pageSetup paperSize="9" scale="98" orientation="portrait" r:id="rId1"/>
    </customSheetView>
    <customSheetView guid="{DA3E2843-7809-455C-A4BC-B15E27031169}" showGridLines="0">
      <selection activeCell="U44" sqref="U44:AC44"/>
      <pageMargins left="0.47244094488188981" right="0.27559055118110237" top="0.23622047244094491" bottom="0.23622047244094491" header="0.23622047244094491" footer="0.31496062992125984"/>
      <printOptions horizontalCentered="1"/>
      <pageSetup paperSize="9" scale="98" orientation="portrait" r:id="rId2"/>
    </customSheetView>
  </customSheetViews>
  <mergeCells count="85">
    <mergeCell ref="A53:D57"/>
    <mergeCell ref="A66:J68"/>
    <mergeCell ref="A48:D51"/>
    <mergeCell ref="E49:AE51"/>
    <mergeCell ref="J37:K37"/>
    <mergeCell ref="M37:N37"/>
    <mergeCell ref="P37:AE37"/>
    <mergeCell ref="E41:H42"/>
    <mergeCell ref="E43:H43"/>
    <mergeCell ref="A37:D38"/>
    <mergeCell ref="Z38:AD38"/>
    <mergeCell ref="A40:D46"/>
    <mergeCell ref="V43:AC43"/>
    <mergeCell ref="U44:AC44"/>
    <mergeCell ref="H45:AE46"/>
    <mergeCell ref="E40:I40"/>
    <mergeCell ref="A58:D64"/>
    <mergeCell ref="L60:M60"/>
    <mergeCell ref="O60:P60"/>
    <mergeCell ref="R60:S60"/>
    <mergeCell ref="U60:AD60"/>
    <mergeCell ref="K53:O53"/>
    <mergeCell ref="K54:O54"/>
    <mergeCell ref="E38:H38"/>
    <mergeCell ref="E37:H37"/>
    <mergeCell ref="E56:AE57"/>
    <mergeCell ref="E44:H44"/>
    <mergeCell ref="W67:AE69"/>
    <mergeCell ref="N69:V69"/>
    <mergeCell ref="O61:P61"/>
    <mergeCell ref="R61:S61"/>
    <mergeCell ref="U61:AD61"/>
    <mergeCell ref="E63:AE64"/>
    <mergeCell ref="O65:P65"/>
    <mergeCell ref="R65:S65"/>
    <mergeCell ref="U65:V65"/>
    <mergeCell ref="L61:M61"/>
    <mergeCell ref="M66:V68"/>
    <mergeCell ref="A28:D32"/>
    <mergeCell ref="E28:H28"/>
    <mergeCell ref="K28:L28"/>
    <mergeCell ref="X28:Y28"/>
    <mergeCell ref="K29:L29"/>
    <mergeCell ref="U29:Z29"/>
    <mergeCell ref="H31:AE32"/>
    <mergeCell ref="E29:H29"/>
    <mergeCell ref="R30:U30"/>
    <mergeCell ref="A34:D35"/>
    <mergeCell ref="O34:P34"/>
    <mergeCell ref="Q34:R34"/>
    <mergeCell ref="S34:V34"/>
    <mergeCell ref="W34:X34"/>
    <mergeCell ref="E34:K34"/>
    <mergeCell ref="E35:K35"/>
    <mergeCell ref="A17:D17"/>
    <mergeCell ref="A18:D18"/>
    <mergeCell ref="E18:AE19"/>
    <mergeCell ref="B19:C19"/>
    <mergeCell ref="A21:D26"/>
    <mergeCell ref="M22:V22"/>
    <mergeCell ref="O23:P23"/>
    <mergeCell ref="Q23:R23"/>
    <mergeCell ref="AA23:AD23"/>
    <mergeCell ref="E25:AE26"/>
    <mergeCell ref="E21:H21"/>
    <mergeCell ref="E22:H22"/>
    <mergeCell ref="E23:H23"/>
    <mergeCell ref="A10:D16"/>
    <mergeCell ref="E10:F11"/>
    <mergeCell ref="G10:M11"/>
    <mergeCell ref="N10:O11"/>
    <mergeCell ref="P10:R11"/>
    <mergeCell ref="E14:H15"/>
    <mergeCell ref="E16:H16"/>
    <mergeCell ref="D7:H7"/>
    <mergeCell ref="I7:J7"/>
    <mergeCell ref="L7:M8"/>
    <mergeCell ref="N7:W8"/>
    <mergeCell ref="C8:D8"/>
    <mergeCell ref="I8:J8"/>
    <mergeCell ref="A5:B6"/>
    <mergeCell ref="C5:J6"/>
    <mergeCell ref="K5:L6"/>
    <mergeCell ref="M5:T6"/>
    <mergeCell ref="K1:U2"/>
  </mergeCells>
  <phoneticPr fontId="3"/>
  <printOptions horizontalCentered="1"/>
  <pageMargins left="0.47244094488188981" right="0.27559055118110237" top="0.23622047244094491" bottom="0.23622047244094491" header="0.23622047244094491" footer="0.31496062992125984"/>
  <pageSetup paperSize="9" scale="98"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748993" r:id="rId6" name="Option Button 1">
              <controlPr defaultSize="0" autoFill="0" autoLine="0" autoPict="0">
                <anchor moveWithCells="1">
                  <from>
                    <xdr:col>26</xdr:col>
                    <xdr:colOff>104775</xdr:colOff>
                    <xdr:row>4</xdr:row>
                    <xdr:rowOff>9525</xdr:rowOff>
                  </from>
                  <to>
                    <xdr:col>27</xdr:col>
                    <xdr:colOff>133350</xdr:colOff>
                    <xdr:row>4</xdr:row>
                    <xdr:rowOff>180975</xdr:rowOff>
                  </to>
                </anchor>
              </controlPr>
            </control>
          </mc:Choice>
        </mc:AlternateContent>
        <mc:AlternateContent xmlns:mc="http://schemas.openxmlformats.org/markup-compatibility/2006">
          <mc:Choice Requires="x14">
            <control shapeId="1748994" r:id="rId7" name="Option Button 2">
              <controlPr defaultSize="0" autoFill="0" autoLine="0" autoPict="0">
                <anchor moveWithCells="1">
                  <from>
                    <xdr:col>27</xdr:col>
                    <xdr:colOff>161925</xdr:colOff>
                    <xdr:row>3</xdr:row>
                    <xdr:rowOff>161925</xdr:rowOff>
                  </from>
                  <to>
                    <xdr:col>28</xdr:col>
                    <xdr:colOff>180975</xdr:colOff>
                    <xdr:row>5</xdr:row>
                    <xdr:rowOff>9525</xdr:rowOff>
                  </to>
                </anchor>
              </controlPr>
            </control>
          </mc:Choice>
        </mc:AlternateContent>
        <mc:AlternateContent xmlns:mc="http://schemas.openxmlformats.org/markup-compatibility/2006">
          <mc:Choice Requires="x14">
            <control shapeId="1748995" r:id="rId8" name="Option Button 3">
              <controlPr defaultSize="0" autoFill="0" autoLine="0" autoPict="0">
                <anchor moveWithCells="1">
                  <from>
                    <xdr:col>28</xdr:col>
                    <xdr:colOff>228600</xdr:colOff>
                    <xdr:row>4</xdr:row>
                    <xdr:rowOff>19050</xdr:rowOff>
                  </from>
                  <to>
                    <xdr:col>31</xdr:col>
                    <xdr:colOff>9525</xdr:colOff>
                    <xdr:row>4</xdr:row>
                    <xdr:rowOff>171450</xdr:rowOff>
                  </to>
                </anchor>
              </controlPr>
            </control>
          </mc:Choice>
        </mc:AlternateContent>
        <mc:AlternateContent xmlns:mc="http://schemas.openxmlformats.org/markup-compatibility/2006">
          <mc:Choice Requires="x14">
            <control shapeId="1748996" r:id="rId9" name="Option Button 4">
              <controlPr defaultSize="0" autoFill="0" autoLine="0" autoPict="0">
                <anchor moveWithCells="1">
                  <from>
                    <xdr:col>26</xdr:col>
                    <xdr:colOff>104775</xdr:colOff>
                    <xdr:row>6</xdr:row>
                    <xdr:rowOff>9525</xdr:rowOff>
                  </from>
                  <to>
                    <xdr:col>27</xdr:col>
                    <xdr:colOff>133350</xdr:colOff>
                    <xdr:row>6</xdr:row>
                    <xdr:rowOff>180975</xdr:rowOff>
                  </to>
                </anchor>
              </controlPr>
            </control>
          </mc:Choice>
        </mc:AlternateContent>
        <mc:AlternateContent xmlns:mc="http://schemas.openxmlformats.org/markup-compatibility/2006">
          <mc:Choice Requires="x14">
            <control shapeId="1748997" r:id="rId10" name="Option Button 5">
              <controlPr defaultSize="0" autoFill="0" autoLine="0" autoPict="0">
                <anchor moveWithCells="1">
                  <from>
                    <xdr:col>27</xdr:col>
                    <xdr:colOff>161925</xdr:colOff>
                    <xdr:row>6</xdr:row>
                    <xdr:rowOff>9525</xdr:rowOff>
                  </from>
                  <to>
                    <xdr:col>28</xdr:col>
                    <xdr:colOff>180975</xdr:colOff>
                    <xdr:row>6</xdr:row>
                    <xdr:rowOff>180975</xdr:rowOff>
                  </to>
                </anchor>
              </controlPr>
            </control>
          </mc:Choice>
        </mc:AlternateContent>
        <mc:AlternateContent xmlns:mc="http://schemas.openxmlformats.org/markup-compatibility/2006">
          <mc:Choice Requires="x14">
            <control shapeId="1748998" r:id="rId11" name="Option Button 6">
              <controlPr defaultSize="0" autoFill="0" autoLine="0" autoPict="0">
                <anchor moveWithCells="1">
                  <from>
                    <xdr:col>28</xdr:col>
                    <xdr:colOff>228600</xdr:colOff>
                    <xdr:row>5</xdr:row>
                    <xdr:rowOff>190500</xdr:rowOff>
                  </from>
                  <to>
                    <xdr:col>31</xdr:col>
                    <xdr:colOff>9525</xdr:colOff>
                    <xdr:row>7</xdr:row>
                    <xdr:rowOff>9525</xdr:rowOff>
                  </to>
                </anchor>
              </controlPr>
            </control>
          </mc:Choice>
        </mc:AlternateContent>
        <mc:AlternateContent xmlns:mc="http://schemas.openxmlformats.org/markup-compatibility/2006">
          <mc:Choice Requires="x14">
            <control shapeId="1748999" r:id="rId12" name="Option Button 7">
              <controlPr defaultSize="0" autoFill="0" autoLine="0" autoPict="0">
                <anchor moveWithCells="1">
                  <from>
                    <xdr:col>26</xdr:col>
                    <xdr:colOff>104775</xdr:colOff>
                    <xdr:row>7</xdr:row>
                    <xdr:rowOff>9525</xdr:rowOff>
                  </from>
                  <to>
                    <xdr:col>27</xdr:col>
                    <xdr:colOff>133350</xdr:colOff>
                    <xdr:row>8</xdr:row>
                    <xdr:rowOff>0</xdr:rowOff>
                  </to>
                </anchor>
              </controlPr>
            </control>
          </mc:Choice>
        </mc:AlternateContent>
        <mc:AlternateContent xmlns:mc="http://schemas.openxmlformats.org/markup-compatibility/2006">
          <mc:Choice Requires="x14">
            <control shapeId="1749000" r:id="rId13" name="Option Button 8">
              <controlPr defaultSize="0" autoFill="0" autoLine="0" autoPict="0">
                <anchor moveWithCells="1">
                  <from>
                    <xdr:col>27</xdr:col>
                    <xdr:colOff>161925</xdr:colOff>
                    <xdr:row>7</xdr:row>
                    <xdr:rowOff>9525</xdr:rowOff>
                  </from>
                  <to>
                    <xdr:col>28</xdr:col>
                    <xdr:colOff>180975</xdr:colOff>
                    <xdr:row>7</xdr:row>
                    <xdr:rowOff>171450</xdr:rowOff>
                  </to>
                </anchor>
              </controlPr>
            </control>
          </mc:Choice>
        </mc:AlternateContent>
        <mc:AlternateContent xmlns:mc="http://schemas.openxmlformats.org/markup-compatibility/2006">
          <mc:Choice Requires="x14">
            <control shapeId="1749001" r:id="rId14" name="Option Button 9">
              <controlPr defaultSize="0" autoFill="0" autoLine="0" autoPict="0">
                <anchor moveWithCells="1">
                  <from>
                    <xdr:col>28</xdr:col>
                    <xdr:colOff>228600</xdr:colOff>
                    <xdr:row>6</xdr:row>
                    <xdr:rowOff>180975</xdr:rowOff>
                  </from>
                  <to>
                    <xdr:col>31</xdr:col>
                    <xdr:colOff>9525</xdr:colOff>
                    <xdr:row>8</xdr:row>
                    <xdr:rowOff>9525</xdr:rowOff>
                  </to>
                </anchor>
              </controlPr>
            </control>
          </mc:Choice>
        </mc:AlternateContent>
        <mc:AlternateContent xmlns:mc="http://schemas.openxmlformats.org/markup-compatibility/2006">
          <mc:Choice Requires="x14">
            <control shapeId="1749002" r:id="rId15" name="Check Box 10">
              <controlPr defaultSize="0" autoFill="0" autoLine="0" autoPict="0">
                <anchor moveWithCells="1" sizeWithCells="1">
                  <from>
                    <xdr:col>8</xdr:col>
                    <xdr:colOff>9525</xdr:colOff>
                    <xdr:row>13</xdr:row>
                    <xdr:rowOff>28575</xdr:rowOff>
                  </from>
                  <to>
                    <xdr:col>9</xdr:col>
                    <xdr:colOff>38100</xdr:colOff>
                    <xdr:row>14</xdr:row>
                    <xdr:rowOff>9525</xdr:rowOff>
                  </to>
                </anchor>
              </controlPr>
            </control>
          </mc:Choice>
        </mc:AlternateContent>
        <mc:AlternateContent xmlns:mc="http://schemas.openxmlformats.org/markup-compatibility/2006">
          <mc:Choice Requires="x14">
            <control shapeId="1749003" r:id="rId16" name="Check Box 11">
              <controlPr defaultSize="0" autoFill="0" autoLine="0" autoPict="0">
                <anchor moveWithCells="1" sizeWithCells="1">
                  <from>
                    <xdr:col>10</xdr:col>
                    <xdr:colOff>152400</xdr:colOff>
                    <xdr:row>13</xdr:row>
                    <xdr:rowOff>28575</xdr:rowOff>
                  </from>
                  <to>
                    <xdr:col>11</xdr:col>
                    <xdr:colOff>161925</xdr:colOff>
                    <xdr:row>13</xdr:row>
                    <xdr:rowOff>161925</xdr:rowOff>
                  </to>
                </anchor>
              </controlPr>
            </control>
          </mc:Choice>
        </mc:AlternateContent>
        <mc:AlternateContent xmlns:mc="http://schemas.openxmlformats.org/markup-compatibility/2006">
          <mc:Choice Requires="x14">
            <control shapeId="1749004" r:id="rId17" name="Check Box 12">
              <controlPr defaultSize="0" autoFill="0" autoLine="0" autoPict="0">
                <anchor moveWithCells="1" sizeWithCells="1">
                  <from>
                    <xdr:col>14</xdr:col>
                    <xdr:colOff>171450</xdr:colOff>
                    <xdr:row>13</xdr:row>
                    <xdr:rowOff>28575</xdr:rowOff>
                  </from>
                  <to>
                    <xdr:col>15</xdr:col>
                    <xdr:colOff>180975</xdr:colOff>
                    <xdr:row>13</xdr:row>
                    <xdr:rowOff>161925</xdr:rowOff>
                  </to>
                </anchor>
              </controlPr>
            </control>
          </mc:Choice>
        </mc:AlternateContent>
        <mc:AlternateContent xmlns:mc="http://schemas.openxmlformats.org/markup-compatibility/2006">
          <mc:Choice Requires="x14">
            <control shapeId="1749005" r:id="rId18" name="Check Box 13">
              <controlPr defaultSize="0" autoFill="0" autoLine="0" autoPict="0">
                <anchor moveWithCells="1" sizeWithCells="1">
                  <from>
                    <xdr:col>17</xdr:col>
                    <xdr:colOff>85725</xdr:colOff>
                    <xdr:row>13</xdr:row>
                    <xdr:rowOff>28575</xdr:rowOff>
                  </from>
                  <to>
                    <xdr:col>18</xdr:col>
                    <xdr:colOff>57150</xdr:colOff>
                    <xdr:row>13</xdr:row>
                    <xdr:rowOff>161925</xdr:rowOff>
                  </to>
                </anchor>
              </controlPr>
            </control>
          </mc:Choice>
        </mc:AlternateContent>
        <mc:AlternateContent xmlns:mc="http://schemas.openxmlformats.org/markup-compatibility/2006">
          <mc:Choice Requires="x14">
            <control shapeId="1749006" r:id="rId19" name="Check Box 14">
              <controlPr defaultSize="0" autoFill="0" autoLine="0" autoPict="0">
                <anchor moveWithCells="1" sizeWithCells="1">
                  <from>
                    <xdr:col>19</xdr:col>
                    <xdr:colOff>238125</xdr:colOff>
                    <xdr:row>13</xdr:row>
                    <xdr:rowOff>28575</xdr:rowOff>
                  </from>
                  <to>
                    <xdr:col>20</xdr:col>
                    <xdr:colOff>171450</xdr:colOff>
                    <xdr:row>13</xdr:row>
                    <xdr:rowOff>161925</xdr:rowOff>
                  </to>
                </anchor>
              </controlPr>
            </control>
          </mc:Choice>
        </mc:AlternateContent>
        <mc:AlternateContent xmlns:mc="http://schemas.openxmlformats.org/markup-compatibility/2006">
          <mc:Choice Requires="x14">
            <control shapeId="1749007" r:id="rId20" name="Option Button 15">
              <controlPr defaultSize="0" autoFill="0" autoLine="0" autoPict="0">
                <anchor moveWithCells="1">
                  <from>
                    <xdr:col>12</xdr:col>
                    <xdr:colOff>95250</xdr:colOff>
                    <xdr:row>14</xdr:row>
                    <xdr:rowOff>0</xdr:rowOff>
                  </from>
                  <to>
                    <xdr:col>13</xdr:col>
                    <xdr:colOff>180975</xdr:colOff>
                    <xdr:row>15</xdr:row>
                    <xdr:rowOff>9525</xdr:rowOff>
                  </to>
                </anchor>
              </controlPr>
            </control>
          </mc:Choice>
        </mc:AlternateContent>
        <mc:AlternateContent xmlns:mc="http://schemas.openxmlformats.org/markup-compatibility/2006">
          <mc:Choice Requires="x14">
            <control shapeId="1749008" r:id="rId21" name="Option Button 16">
              <controlPr defaultSize="0" autoFill="0" autoLine="0" autoPict="0">
                <anchor moveWithCells="1">
                  <from>
                    <xdr:col>14</xdr:col>
                    <xdr:colOff>38100</xdr:colOff>
                    <xdr:row>13</xdr:row>
                    <xdr:rowOff>180975</xdr:rowOff>
                  </from>
                  <to>
                    <xdr:col>15</xdr:col>
                    <xdr:colOff>133350</xdr:colOff>
                    <xdr:row>15</xdr:row>
                    <xdr:rowOff>9525</xdr:rowOff>
                  </to>
                </anchor>
              </controlPr>
            </control>
          </mc:Choice>
        </mc:AlternateContent>
        <mc:AlternateContent xmlns:mc="http://schemas.openxmlformats.org/markup-compatibility/2006">
          <mc:Choice Requires="x14">
            <control shapeId="1749009" r:id="rId22" name="Option Button 17">
              <controlPr defaultSize="0" autoFill="0" autoLine="0" autoPict="0">
                <anchor moveWithCells="1">
                  <from>
                    <xdr:col>20</xdr:col>
                    <xdr:colOff>95250</xdr:colOff>
                    <xdr:row>14</xdr:row>
                    <xdr:rowOff>9525</xdr:rowOff>
                  </from>
                  <to>
                    <xdr:col>21</xdr:col>
                    <xdr:colOff>104775</xdr:colOff>
                    <xdr:row>14</xdr:row>
                    <xdr:rowOff>171450</xdr:rowOff>
                  </to>
                </anchor>
              </controlPr>
            </control>
          </mc:Choice>
        </mc:AlternateContent>
        <mc:AlternateContent xmlns:mc="http://schemas.openxmlformats.org/markup-compatibility/2006">
          <mc:Choice Requires="x14">
            <control shapeId="1749010" r:id="rId23" name="Option Button 18">
              <controlPr defaultSize="0" autoFill="0" autoLine="0" autoPict="0">
                <anchor moveWithCells="1">
                  <from>
                    <xdr:col>21</xdr:col>
                    <xdr:colOff>171450</xdr:colOff>
                    <xdr:row>14</xdr:row>
                    <xdr:rowOff>9525</xdr:rowOff>
                  </from>
                  <to>
                    <xdr:col>22</xdr:col>
                    <xdr:colOff>180975</xdr:colOff>
                    <xdr:row>14</xdr:row>
                    <xdr:rowOff>171450</xdr:rowOff>
                  </to>
                </anchor>
              </controlPr>
            </control>
          </mc:Choice>
        </mc:AlternateContent>
        <mc:AlternateContent xmlns:mc="http://schemas.openxmlformats.org/markup-compatibility/2006">
          <mc:Choice Requires="x14">
            <control shapeId="1749011" r:id="rId24" name="Check Box 19">
              <controlPr defaultSize="0" autoFill="0" autoLine="0" autoPict="0">
                <anchor moveWithCells="1" sizeWithCells="1">
                  <from>
                    <xdr:col>8</xdr:col>
                    <xdr:colOff>9525</xdr:colOff>
                    <xdr:row>15</xdr:row>
                    <xdr:rowOff>28575</xdr:rowOff>
                  </from>
                  <to>
                    <xdr:col>9</xdr:col>
                    <xdr:colOff>57150</xdr:colOff>
                    <xdr:row>15</xdr:row>
                    <xdr:rowOff>161925</xdr:rowOff>
                  </to>
                </anchor>
              </controlPr>
            </control>
          </mc:Choice>
        </mc:AlternateContent>
        <mc:AlternateContent xmlns:mc="http://schemas.openxmlformats.org/markup-compatibility/2006">
          <mc:Choice Requires="x14">
            <control shapeId="1749012" r:id="rId25" name="Check Box 20">
              <controlPr defaultSize="0" autoFill="0" autoLine="0" autoPict="0">
                <anchor moveWithCells="1" sizeWithCells="1">
                  <from>
                    <xdr:col>11</xdr:col>
                    <xdr:colOff>19050</xdr:colOff>
                    <xdr:row>15</xdr:row>
                    <xdr:rowOff>28575</xdr:rowOff>
                  </from>
                  <to>
                    <xdr:col>12</xdr:col>
                    <xdr:colOff>28575</xdr:colOff>
                    <xdr:row>15</xdr:row>
                    <xdr:rowOff>161925</xdr:rowOff>
                  </to>
                </anchor>
              </controlPr>
            </control>
          </mc:Choice>
        </mc:AlternateContent>
        <mc:AlternateContent xmlns:mc="http://schemas.openxmlformats.org/markup-compatibility/2006">
          <mc:Choice Requires="x14">
            <control shapeId="1749013" r:id="rId26" name="Check Box 21">
              <controlPr defaultSize="0" autoFill="0" autoLine="0" autoPict="0">
                <anchor moveWithCells="1" sizeWithCells="1">
                  <from>
                    <xdr:col>15</xdr:col>
                    <xdr:colOff>66675</xdr:colOff>
                    <xdr:row>15</xdr:row>
                    <xdr:rowOff>28575</xdr:rowOff>
                  </from>
                  <to>
                    <xdr:col>16</xdr:col>
                    <xdr:colOff>76200</xdr:colOff>
                    <xdr:row>15</xdr:row>
                    <xdr:rowOff>161925</xdr:rowOff>
                  </to>
                </anchor>
              </controlPr>
            </control>
          </mc:Choice>
        </mc:AlternateContent>
        <mc:AlternateContent xmlns:mc="http://schemas.openxmlformats.org/markup-compatibility/2006">
          <mc:Choice Requires="x14">
            <control shapeId="1749014" r:id="rId27" name="Option Button 22">
              <controlPr defaultSize="0" autoFill="0" autoLine="0" autoPict="0">
                <anchor moveWithCells="1">
                  <from>
                    <xdr:col>21</xdr:col>
                    <xdr:colOff>85725</xdr:colOff>
                    <xdr:row>14</xdr:row>
                    <xdr:rowOff>171450</xdr:rowOff>
                  </from>
                  <to>
                    <xdr:col>22</xdr:col>
                    <xdr:colOff>104775</xdr:colOff>
                    <xdr:row>16</xdr:row>
                    <xdr:rowOff>19050</xdr:rowOff>
                  </to>
                </anchor>
              </controlPr>
            </control>
          </mc:Choice>
        </mc:AlternateContent>
        <mc:AlternateContent xmlns:mc="http://schemas.openxmlformats.org/markup-compatibility/2006">
          <mc:Choice Requires="x14">
            <control shapeId="1749015" r:id="rId28" name="Option Button 23">
              <controlPr defaultSize="0" autoFill="0" autoLine="0" autoPict="0">
                <anchor moveWithCells="1">
                  <from>
                    <xdr:col>22</xdr:col>
                    <xdr:colOff>161925</xdr:colOff>
                    <xdr:row>14</xdr:row>
                    <xdr:rowOff>180975</xdr:rowOff>
                  </from>
                  <to>
                    <xdr:col>23</xdr:col>
                    <xdr:colOff>200025</xdr:colOff>
                    <xdr:row>16</xdr:row>
                    <xdr:rowOff>0</xdr:rowOff>
                  </to>
                </anchor>
              </controlPr>
            </control>
          </mc:Choice>
        </mc:AlternateContent>
        <mc:AlternateContent xmlns:mc="http://schemas.openxmlformats.org/markup-compatibility/2006">
          <mc:Choice Requires="x14">
            <control shapeId="1749016" r:id="rId29" name="Check Box 24">
              <controlPr defaultSize="0" autoFill="0" autoLine="0" autoPict="0">
                <anchor moveWithCells="1" sizeWithCells="1">
                  <from>
                    <xdr:col>24</xdr:col>
                    <xdr:colOff>238125</xdr:colOff>
                    <xdr:row>15</xdr:row>
                    <xdr:rowOff>28575</xdr:rowOff>
                  </from>
                  <to>
                    <xdr:col>25</xdr:col>
                    <xdr:colOff>180975</xdr:colOff>
                    <xdr:row>15</xdr:row>
                    <xdr:rowOff>161925</xdr:rowOff>
                  </to>
                </anchor>
              </controlPr>
            </control>
          </mc:Choice>
        </mc:AlternateContent>
        <mc:AlternateContent xmlns:mc="http://schemas.openxmlformats.org/markup-compatibility/2006">
          <mc:Choice Requires="x14">
            <control shapeId="1749017" r:id="rId30" name="Option Button 25">
              <controlPr defaultSize="0" autoFill="0" autoLine="0" autoPict="0">
                <anchor moveWithCells="1">
                  <from>
                    <xdr:col>8</xdr:col>
                    <xdr:colOff>0</xdr:colOff>
                    <xdr:row>20</xdr:row>
                    <xdr:rowOff>19050</xdr:rowOff>
                  </from>
                  <to>
                    <xdr:col>9</xdr:col>
                    <xdr:colOff>123825</xdr:colOff>
                    <xdr:row>20</xdr:row>
                    <xdr:rowOff>161925</xdr:rowOff>
                  </to>
                </anchor>
              </controlPr>
            </control>
          </mc:Choice>
        </mc:AlternateContent>
        <mc:AlternateContent xmlns:mc="http://schemas.openxmlformats.org/markup-compatibility/2006">
          <mc:Choice Requires="x14">
            <control shapeId="1749018" r:id="rId31" name="Option Button 26">
              <controlPr defaultSize="0" autoFill="0" autoLine="0" autoPict="0">
                <anchor moveWithCells="1">
                  <from>
                    <xdr:col>11</xdr:col>
                    <xdr:colOff>0</xdr:colOff>
                    <xdr:row>20</xdr:row>
                    <xdr:rowOff>9525</xdr:rowOff>
                  </from>
                  <to>
                    <xdr:col>12</xdr:col>
                    <xdr:colOff>85725</xdr:colOff>
                    <xdr:row>20</xdr:row>
                    <xdr:rowOff>171450</xdr:rowOff>
                  </to>
                </anchor>
              </controlPr>
            </control>
          </mc:Choice>
        </mc:AlternateContent>
        <mc:AlternateContent xmlns:mc="http://schemas.openxmlformats.org/markup-compatibility/2006">
          <mc:Choice Requires="x14">
            <control shapeId="1749019" r:id="rId32" name="Option Button 27">
              <controlPr defaultSize="0" autoFill="0" autoLine="0" autoPict="0">
                <anchor moveWithCells="1">
                  <from>
                    <xdr:col>15</xdr:col>
                    <xdr:colOff>0</xdr:colOff>
                    <xdr:row>20</xdr:row>
                    <xdr:rowOff>19050</xdr:rowOff>
                  </from>
                  <to>
                    <xdr:col>16</xdr:col>
                    <xdr:colOff>85725</xdr:colOff>
                    <xdr:row>20</xdr:row>
                    <xdr:rowOff>161925</xdr:rowOff>
                  </to>
                </anchor>
              </controlPr>
            </control>
          </mc:Choice>
        </mc:AlternateContent>
        <mc:AlternateContent xmlns:mc="http://schemas.openxmlformats.org/markup-compatibility/2006">
          <mc:Choice Requires="x14">
            <control shapeId="1749020" r:id="rId33" name="Option Button 28">
              <controlPr defaultSize="0" autoFill="0" autoLine="0" autoPict="0">
                <anchor moveWithCells="1">
                  <from>
                    <xdr:col>8</xdr:col>
                    <xdr:colOff>0</xdr:colOff>
                    <xdr:row>22</xdr:row>
                    <xdr:rowOff>9525</xdr:rowOff>
                  </from>
                  <to>
                    <xdr:col>9</xdr:col>
                    <xdr:colOff>123825</xdr:colOff>
                    <xdr:row>22</xdr:row>
                    <xdr:rowOff>171450</xdr:rowOff>
                  </to>
                </anchor>
              </controlPr>
            </control>
          </mc:Choice>
        </mc:AlternateContent>
        <mc:AlternateContent xmlns:mc="http://schemas.openxmlformats.org/markup-compatibility/2006">
          <mc:Choice Requires="x14">
            <control shapeId="1749021" r:id="rId34" name="Option Button 29">
              <controlPr defaultSize="0" autoFill="0" autoLine="0" autoPict="0">
                <anchor moveWithCells="1">
                  <from>
                    <xdr:col>17</xdr:col>
                    <xdr:colOff>180975</xdr:colOff>
                    <xdr:row>22</xdr:row>
                    <xdr:rowOff>9525</xdr:rowOff>
                  </from>
                  <to>
                    <xdr:col>19</xdr:col>
                    <xdr:colOff>66675</xdr:colOff>
                    <xdr:row>22</xdr:row>
                    <xdr:rowOff>171450</xdr:rowOff>
                  </to>
                </anchor>
              </controlPr>
            </control>
          </mc:Choice>
        </mc:AlternateContent>
        <mc:AlternateContent xmlns:mc="http://schemas.openxmlformats.org/markup-compatibility/2006">
          <mc:Choice Requires="x14">
            <control shapeId="1749022" r:id="rId35" name="Option Button 30">
              <controlPr defaultSize="0" autoFill="0" autoLine="0" autoPict="0">
                <anchor moveWithCells="1">
                  <from>
                    <xdr:col>20</xdr:col>
                    <xdr:colOff>19050</xdr:colOff>
                    <xdr:row>22</xdr:row>
                    <xdr:rowOff>9525</xdr:rowOff>
                  </from>
                  <to>
                    <xdr:col>21</xdr:col>
                    <xdr:colOff>28575</xdr:colOff>
                    <xdr:row>22</xdr:row>
                    <xdr:rowOff>180975</xdr:rowOff>
                  </to>
                </anchor>
              </controlPr>
            </control>
          </mc:Choice>
        </mc:AlternateContent>
        <mc:AlternateContent xmlns:mc="http://schemas.openxmlformats.org/markup-compatibility/2006">
          <mc:Choice Requires="x14">
            <control shapeId="1749023" r:id="rId36" name="Option Button 31">
              <controlPr defaultSize="0" autoFill="0" autoLine="0" autoPict="0">
                <anchor moveWithCells="1">
                  <from>
                    <xdr:col>21</xdr:col>
                    <xdr:colOff>95250</xdr:colOff>
                    <xdr:row>22</xdr:row>
                    <xdr:rowOff>9525</xdr:rowOff>
                  </from>
                  <to>
                    <xdr:col>22</xdr:col>
                    <xdr:colOff>114300</xdr:colOff>
                    <xdr:row>22</xdr:row>
                    <xdr:rowOff>180975</xdr:rowOff>
                  </to>
                </anchor>
              </controlPr>
            </control>
          </mc:Choice>
        </mc:AlternateContent>
        <mc:AlternateContent xmlns:mc="http://schemas.openxmlformats.org/markup-compatibility/2006">
          <mc:Choice Requires="x14">
            <control shapeId="1749024" r:id="rId37" name="Option Button 32">
              <controlPr defaultSize="0" autoFill="0" autoLine="0" autoPict="0">
                <anchor moveWithCells="1">
                  <from>
                    <xdr:col>23</xdr:col>
                    <xdr:colOff>219075</xdr:colOff>
                    <xdr:row>22</xdr:row>
                    <xdr:rowOff>19050</xdr:rowOff>
                  </from>
                  <to>
                    <xdr:col>24</xdr:col>
                    <xdr:colOff>238125</xdr:colOff>
                    <xdr:row>23</xdr:row>
                    <xdr:rowOff>0</xdr:rowOff>
                  </to>
                </anchor>
              </controlPr>
            </control>
          </mc:Choice>
        </mc:AlternateContent>
        <mc:AlternateContent xmlns:mc="http://schemas.openxmlformats.org/markup-compatibility/2006">
          <mc:Choice Requires="x14">
            <control shapeId="1749025" r:id="rId38" name="Option Button 33">
              <controlPr defaultSize="0" autoFill="0" autoLine="0" autoPict="0">
                <anchor moveWithCells="1">
                  <from>
                    <xdr:col>22</xdr:col>
                    <xdr:colOff>57150</xdr:colOff>
                    <xdr:row>9</xdr:row>
                    <xdr:rowOff>9525</xdr:rowOff>
                  </from>
                  <to>
                    <xdr:col>23</xdr:col>
                    <xdr:colOff>95250</xdr:colOff>
                    <xdr:row>9</xdr:row>
                    <xdr:rowOff>190500</xdr:rowOff>
                  </to>
                </anchor>
              </controlPr>
            </control>
          </mc:Choice>
        </mc:AlternateContent>
        <mc:AlternateContent xmlns:mc="http://schemas.openxmlformats.org/markup-compatibility/2006">
          <mc:Choice Requires="x14">
            <control shapeId="1749026" r:id="rId39" name="Option Button 34">
              <controlPr defaultSize="0" autoFill="0" autoLine="0" autoPict="0">
                <anchor moveWithCells="1">
                  <from>
                    <xdr:col>23</xdr:col>
                    <xdr:colOff>171450</xdr:colOff>
                    <xdr:row>8</xdr:row>
                    <xdr:rowOff>47625</xdr:rowOff>
                  </from>
                  <to>
                    <xdr:col>24</xdr:col>
                    <xdr:colOff>200025</xdr:colOff>
                    <xdr:row>10</xdr:row>
                    <xdr:rowOff>9525</xdr:rowOff>
                  </to>
                </anchor>
              </controlPr>
            </control>
          </mc:Choice>
        </mc:AlternateContent>
        <mc:AlternateContent xmlns:mc="http://schemas.openxmlformats.org/markup-compatibility/2006">
          <mc:Choice Requires="x14">
            <control shapeId="1749027" r:id="rId40" name="Option Button 35">
              <controlPr defaultSize="0" autoFill="0" autoLine="0" autoPict="0">
                <anchor moveWithCells="1">
                  <from>
                    <xdr:col>24</xdr:col>
                    <xdr:colOff>266700</xdr:colOff>
                    <xdr:row>9</xdr:row>
                    <xdr:rowOff>9525</xdr:rowOff>
                  </from>
                  <to>
                    <xdr:col>26</xdr:col>
                    <xdr:colOff>28575</xdr:colOff>
                    <xdr:row>9</xdr:row>
                    <xdr:rowOff>200025</xdr:rowOff>
                  </to>
                </anchor>
              </controlPr>
            </control>
          </mc:Choice>
        </mc:AlternateContent>
        <mc:AlternateContent xmlns:mc="http://schemas.openxmlformats.org/markup-compatibility/2006">
          <mc:Choice Requires="x14">
            <control shapeId="1749028" r:id="rId41" name="Option Button 36">
              <controlPr defaultSize="0" autoFill="0" autoLine="0" autoPict="0">
                <anchor moveWithCells="1">
                  <from>
                    <xdr:col>26</xdr:col>
                    <xdr:colOff>161925</xdr:colOff>
                    <xdr:row>9</xdr:row>
                    <xdr:rowOff>9525</xdr:rowOff>
                  </from>
                  <to>
                    <xdr:col>27</xdr:col>
                    <xdr:colOff>190500</xdr:colOff>
                    <xdr:row>9</xdr:row>
                    <xdr:rowOff>190500</xdr:rowOff>
                  </to>
                </anchor>
              </controlPr>
            </control>
          </mc:Choice>
        </mc:AlternateContent>
        <mc:AlternateContent xmlns:mc="http://schemas.openxmlformats.org/markup-compatibility/2006">
          <mc:Choice Requires="x14">
            <control shapeId="1749029" r:id="rId42" name="Option Button 37">
              <controlPr defaultSize="0" autoFill="0" autoLine="0" autoPict="0">
                <anchor moveWithCells="1">
                  <from>
                    <xdr:col>28</xdr:col>
                    <xdr:colOff>66675</xdr:colOff>
                    <xdr:row>9</xdr:row>
                    <xdr:rowOff>9525</xdr:rowOff>
                  </from>
                  <to>
                    <xdr:col>29</xdr:col>
                    <xdr:colOff>95250</xdr:colOff>
                    <xdr:row>9</xdr:row>
                    <xdr:rowOff>200025</xdr:rowOff>
                  </to>
                </anchor>
              </controlPr>
            </control>
          </mc:Choice>
        </mc:AlternateContent>
        <mc:AlternateContent xmlns:mc="http://schemas.openxmlformats.org/markup-compatibility/2006">
          <mc:Choice Requires="x14">
            <control shapeId="1749030" r:id="rId43" name="Option Button 38">
              <controlPr defaultSize="0" autoFill="0" autoLine="0" autoPict="0">
                <anchor moveWithCells="1">
                  <from>
                    <xdr:col>29</xdr:col>
                    <xdr:colOff>104775</xdr:colOff>
                    <xdr:row>8</xdr:row>
                    <xdr:rowOff>47625</xdr:rowOff>
                  </from>
                  <to>
                    <xdr:col>30</xdr:col>
                    <xdr:colOff>133350</xdr:colOff>
                    <xdr:row>10</xdr:row>
                    <xdr:rowOff>9525</xdr:rowOff>
                  </to>
                </anchor>
              </controlPr>
            </control>
          </mc:Choice>
        </mc:AlternateContent>
        <mc:AlternateContent xmlns:mc="http://schemas.openxmlformats.org/markup-compatibility/2006">
          <mc:Choice Requires="x14">
            <control shapeId="1749031" r:id="rId44" name="Option Button 39">
              <controlPr defaultSize="0" autoFill="0" autoLine="0" autoPict="0">
                <anchor moveWithCells="1">
                  <from>
                    <xdr:col>22</xdr:col>
                    <xdr:colOff>47625</xdr:colOff>
                    <xdr:row>10</xdr:row>
                    <xdr:rowOff>0</xdr:rowOff>
                  </from>
                  <to>
                    <xdr:col>23</xdr:col>
                    <xdr:colOff>95250</xdr:colOff>
                    <xdr:row>10</xdr:row>
                    <xdr:rowOff>190500</xdr:rowOff>
                  </to>
                </anchor>
              </controlPr>
            </control>
          </mc:Choice>
        </mc:AlternateContent>
        <mc:AlternateContent xmlns:mc="http://schemas.openxmlformats.org/markup-compatibility/2006">
          <mc:Choice Requires="x14">
            <control shapeId="1749032" r:id="rId45" name="Option Button 40">
              <controlPr defaultSize="0" autoFill="0" autoLine="0" autoPict="0">
                <anchor moveWithCells="1">
                  <from>
                    <xdr:col>23</xdr:col>
                    <xdr:colOff>171450</xdr:colOff>
                    <xdr:row>10</xdr:row>
                    <xdr:rowOff>28575</xdr:rowOff>
                  </from>
                  <to>
                    <xdr:col>24</xdr:col>
                    <xdr:colOff>200025</xdr:colOff>
                    <xdr:row>10</xdr:row>
                    <xdr:rowOff>171450</xdr:rowOff>
                  </to>
                </anchor>
              </controlPr>
            </control>
          </mc:Choice>
        </mc:AlternateContent>
        <mc:AlternateContent xmlns:mc="http://schemas.openxmlformats.org/markup-compatibility/2006">
          <mc:Choice Requires="x14">
            <control shapeId="1749033" r:id="rId46" name="Option Button 41">
              <controlPr defaultSize="0" autoFill="0" autoLine="0" autoPict="0">
                <anchor moveWithCells="1">
                  <from>
                    <xdr:col>24</xdr:col>
                    <xdr:colOff>266700</xdr:colOff>
                    <xdr:row>10</xdr:row>
                    <xdr:rowOff>9525</xdr:rowOff>
                  </from>
                  <to>
                    <xdr:col>26</xdr:col>
                    <xdr:colOff>28575</xdr:colOff>
                    <xdr:row>10</xdr:row>
                    <xdr:rowOff>190500</xdr:rowOff>
                  </to>
                </anchor>
              </controlPr>
            </control>
          </mc:Choice>
        </mc:AlternateContent>
        <mc:AlternateContent xmlns:mc="http://schemas.openxmlformats.org/markup-compatibility/2006">
          <mc:Choice Requires="x14">
            <control shapeId="1749034" r:id="rId47" name="Option Button 42">
              <controlPr defaultSize="0" autoFill="0" autoLine="0" autoPict="0">
                <anchor moveWithCells="1">
                  <from>
                    <xdr:col>26</xdr:col>
                    <xdr:colOff>161925</xdr:colOff>
                    <xdr:row>10</xdr:row>
                    <xdr:rowOff>19050</xdr:rowOff>
                  </from>
                  <to>
                    <xdr:col>27</xdr:col>
                    <xdr:colOff>190500</xdr:colOff>
                    <xdr:row>10</xdr:row>
                    <xdr:rowOff>180975</xdr:rowOff>
                  </to>
                </anchor>
              </controlPr>
            </control>
          </mc:Choice>
        </mc:AlternateContent>
        <mc:AlternateContent xmlns:mc="http://schemas.openxmlformats.org/markup-compatibility/2006">
          <mc:Choice Requires="x14">
            <control shapeId="1749035" r:id="rId48" name="Option Button 43">
              <controlPr defaultSize="0" autoFill="0" autoLine="0" autoPict="0">
                <anchor>
                  <from>
                    <xdr:col>28</xdr:col>
                    <xdr:colOff>76200</xdr:colOff>
                    <xdr:row>10</xdr:row>
                    <xdr:rowOff>9525</xdr:rowOff>
                  </from>
                  <to>
                    <xdr:col>29</xdr:col>
                    <xdr:colOff>104775</xdr:colOff>
                    <xdr:row>10</xdr:row>
                    <xdr:rowOff>190500</xdr:rowOff>
                  </to>
                </anchor>
              </controlPr>
            </control>
          </mc:Choice>
        </mc:AlternateContent>
        <mc:AlternateContent xmlns:mc="http://schemas.openxmlformats.org/markup-compatibility/2006">
          <mc:Choice Requires="x14">
            <control shapeId="1749036" r:id="rId49" name="Option Button 44">
              <controlPr defaultSize="0" autoFill="0" autoLine="0" autoPict="0">
                <anchor moveWithCells="1">
                  <from>
                    <xdr:col>8</xdr:col>
                    <xdr:colOff>57150</xdr:colOff>
                    <xdr:row>27</xdr:row>
                    <xdr:rowOff>171450</xdr:rowOff>
                  </from>
                  <to>
                    <xdr:col>9</xdr:col>
                    <xdr:colOff>104775</xdr:colOff>
                    <xdr:row>29</xdr:row>
                    <xdr:rowOff>28575</xdr:rowOff>
                  </to>
                </anchor>
              </controlPr>
            </control>
          </mc:Choice>
        </mc:AlternateContent>
        <mc:AlternateContent xmlns:mc="http://schemas.openxmlformats.org/markup-compatibility/2006">
          <mc:Choice Requires="x14">
            <control shapeId="1749037" r:id="rId50" name="Option Button 45">
              <controlPr defaultSize="0" autoFill="0" autoLine="0" autoPict="0">
                <anchor moveWithCells="1">
                  <from>
                    <xdr:col>16</xdr:col>
                    <xdr:colOff>152400</xdr:colOff>
                    <xdr:row>28</xdr:row>
                    <xdr:rowOff>0</xdr:rowOff>
                  </from>
                  <to>
                    <xdr:col>18</xdr:col>
                    <xdr:colOff>38100</xdr:colOff>
                    <xdr:row>28</xdr:row>
                    <xdr:rowOff>171450</xdr:rowOff>
                  </to>
                </anchor>
              </controlPr>
            </control>
          </mc:Choice>
        </mc:AlternateContent>
        <mc:AlternateContent xmlns:mc="http://schemas.openxmlformats.org/markup-compatibility/2006">
          <mc:Choice Requires="x14">
            <control shapeId="1749038" r:id="rId51" name="Option Button 46">
              <controlPr defaultSize="0" autoFill="0" autoLine="0" autoPict="0">
                <anchor moveWithCells="1">
                  <from>
                    <xdr:col>7</xdr:col>
                    <xdr:colOff>228600</xdr:colOff>
                    <xdr:row>29</xdr:row>
                    <xdr:rowOff>9525</xdr:rowOff>
                  </from>
                  <to>
                    <xdr:col>9</xdr:col>
                    <xdr:colOff>85725</xdr:colOff>
                    <xdr:row>30</xdr:row>
                    <xdr:rowOff>19050</xdr:rowOff>
                  </to>
                </anchor>
              </controlPr>
            </control>
          </mc:Choice>
        </mc:AlternateContent>
        <mc:AlternateContent xmlns:mc="http://schemas.openxmlformats.org/markup-compatibility/2006">
          <mc:Choice Requires="x14">
            <control shapeId="1749039" r:id="rId52" name="Option Button 47">
              <controlPr defaultSize="0" autoFill="0" autoLine="0" autoPict="0">
                <anchor moveWithCells="1">
                  <from>
                    <xdr:col>14</xdr:col>
                    <xdr:colOff>152400</xdr:colOff>
                    <xdr:row>28</xdr:row>
                    <xdr:rowOff>161925</xdr:rowOff>
                  </from>
                  <to>
                    <xdr:col>16</xdr:col>
                    <xdr:colOff>38100</xdr:colOff>
                    <xdr:row>30</xdr:row>
                    <xdr:rowOff>19050</xdr:rowOff>
                  </to>
                </anchor>
              </controlPr>
            </control>
          </mc:Choice>
        </mc:AlternateContent>
        <mc:AlternateContent xmlns:mc="http://schemas.openxmlformats.org/markup-compatibility/2006">
          <mc:Choice Requires="x14">
            <control shapeId="1749040" r:id="rId53" name="Option Button 48">
              <controlPr defaultSize="0" autoFill="0" autoLine="0" autoPict="0">
                <anchor moveWithCells="1">
                  <from>
                    <xdr:col>21</xdr:col>
                    <xdr:colOff>85725</xdr:colOff>
                    <xdr:row>29</xdr:row>
                    <xdr:rowOff>19050</xdr:rowOff>
                  </from>
                  <to>
                    <xdr:col>22</xdr:col>
                    <xdr:colOff>104775</xdr:colOff>
                    <xdr:row>29</xdr:row>
                    <xdr:rowOff>171450</xdr:rowOff>
                  </to>
                </anchor>
              </controlPr>
            </control>
          </mc:Choice>
        </mc:AlternateContent>
        <mc:AlternateContent xmlns:mc="http://schemas.openxmlformats.org/markup-compatibility/2006">
          <mc:Choice Requires="x14">
            <control shapeId="1749041" r:id="rId54" name="Option Button 49">
              <controlPr defaultSize="0" autoFill="0" autoLine="0" autoPict="0">
                <anchor moveWithCells="1">
                  <from>
                    <xdr:col>22</xdr:col>
                    <xdr:colOff>114300</xdr:colOff>
                    <xdr:row>29</xdr:row>
                    <xdr:rowOff>0</xdr:rowOff>
                  </from>
                  <to>
                    <xdr:col>23</xdr:col>
                    <xdr:colOff>142875</xdr:colOff>
                    <xdr:row>30</xdr:row>
                    <xdr:rowOff>9525</xdr:rowOff>
                  </to>
                </anchor>
              </controlPr>
            </control>
          </mc:Choice>
        </mc:AlternateContent>
        <mc:AlternateContent xmlns:mc="http://schemas.openxmlformats.org/markup-compatibility/2006">
          <mc:Choice Requires="x14">
            <control shapeId="1749042" r:id="rId55" name="Option Button 50">
              <controlPr defaultSize="0" autoFill="0" autoLine="0" autoPict="0">
                <anchor moveWithCells="1">
                  <from>
                    <xdr:col>26</xdr:col>
                    <xdr:colOff>152400</xdr:colOff>
                    <xdr:row>29</xdr:row>
                    <xdr:rowOff>0</xdr:rowOff>
                  </from>
                  <to>
                    <xdr:col>27</xdr:col>
                    <xdr:colOff>171450</xdr:colOff>
                    <xdr:row>30</xdr:row>
                    <xdr:rowOff>19050</xdr:rowOff>
                  </to>
                </anchor>
              </controlPr>
            </control>
          </mc:Choice>
        </mc:AlternateContent>
        <mc:AlternateContent xmlns:mc="http://schemas.openxmlformats.org/markup-compatibility/2006">
          <mc:Choice Requires="x14">
            <control shapeId="1749043" r:id="rId56" name="Option Button 51">
              <controlPr defaultSize="0" autoFill="0" autoLine="0" autoPict="0">
                <anchor moveWithCells="1">
                  <from>
                    <xdr:col>27</xdr:col>
                    <xdr:colOff>171450</xdr:colOff>
                    <xdr:row>29</xdr:row>
                    <xdr:rowOff>9525</xdr:rowOff>
                  </from>
                  <to>
                    <xdr:col>28</xdr:col>
                    <xdr:colOff>180975</xdr:colOff>
                    <xdr:row>30</xdr:row>
                    <xdr:rowOff>9525</xdr:rowOff>
                  </to>
                </anchor>
              </controlPr>
            </control>
          </mc:Choice>
        </mc:AlternateContent>
        <mc:AlternateContent xmlns:mc="http://schemas.openxmlformats.org/markup-compatibility/2006">
          <mc:Choice Requires="x14">
            <control shapeId="1749044" r:id="rId57" name="Option Button 52">
              <controlPr defaultSize="0" autoFill="0" autoLine="0" autoPict="0">
                <anchor moveWithCells="1">
                  <from>
                    <xdr:col>28</xdr:col>
                    <xdr:colOff>200025</xdr:colOff>
                    <xdr:row>29</xdr:row>
                    <xdr:rowOff>28575</xdr:rowOff>
                  </from>
                  <to>
                    <xdr:col>29</xdr:col>
                    <xdr:colOff>219075</xdr:colOff>
                    <xdr:row>29</xdr:row>
                    <xdr:rowOff>171450</xdr:rowOff>
                  </to>
                </anchor>
              </controlPr>
            </control>
          </mc:Choice>
        </mc:AlternateContent>
        <mc:AlternateContent xmlns:mc="http://schemas.openxmlformats.org/markup-compatibility/2006">
          <mc:Choice Requires="x14">
            <control shapeId="1749045" r:id="rId58" name="Option Button 53">
              <controlPr defaultSize="0" autoFill="0" autoLine="0" autoPict="0">
                <anchor moveWithCells="1">
                  <from>
                    <xdr:col>12</xdr:col>
                    <xdr:colOff>76200</xdr:colOff>
                    <xdr:row>33</xdr:row>
                    <xdr:rowOff>19050</xdr:rowOff>
                  </from>
                  <to>
                    <xdr:col>13</xdr:col>
                    <xdr:colOff>161925</xdr:colOff>
                    <xdr:row>33</xdr:row>
                    <xdr:rowOff>161925</xdr:rowOff>
                  </to>
                </anchor>
              </controlPr>
            </control>
          </mc:Choice>
        </mc:AlternateContent>
        <mc:AlternateContent xmlns:mc="http://schemas.openxmlformats.org/markup-compatibility/2006">
          <mc:Choice Requires="x14">
            <control shapeId="1749046" r:id="rId59" name="Option Button 54">
              <controlPr defaultSize="0" autoFill="0" autoLine="0" autoPict="0">
                <anchor moveWithCells="1">
                  <from>
                    <xdr:col>28</xdr:col>
                    <xdr:colOff>104775</xdr:colOff>
                    <xdr:row>33</xdr:row>
                    <xdr:rowOff>9525</xdr:rowOff>
                  </from>
                  <to>
                    <xdr:col>29</xdr:col>
                    <xdr:colOff>123825</xdr:colOff>
                    <xdr:row>34</xdr:row>
                    <xdr:rowOff>0</xdr:rowOff>
                  </to>
                </anchor>
              </controlPr>
            </control>
          </mc:Choice>
        </mc:AlternateContent>
        <mc:AlternateContent xmlns:mc="http://schemas.openxmlformats.org/markup-compatibility/2006">
          <mc:Choice Requires="x14">
            <control shapeId="1749047" r:id="rId60" name="Option Button 55">
              <controlPr defaultSize="0" autoFill="0" autoLine="0" autoPict="0">
                <anchor moveWithCells="1">
                  <from>
                    <xdr:col>12</xdr:col>
                    <xdr:colOff>0</xdr:colOff>
                    <xdr:row>33</xdr:row>
                    <xdr:rowOff>171450</xdr:rowOff>
                  </from>
                  <to>
                    <xdr:col>13</xdr:col>
                    <xdr:colOff>85725</xdr:colOff>
                    <xdr:row>35</xdr:row>
                    <xdr:rowOff>19050</xdr:rowOff>
                  </to>
                </anchor>
              </controlPr>
            </control>
          </mc:Choice>
        </mc:AlternateContent>
        <mc:AlternateContent xmlns:mc="http://schemas.openxmlformats.org/markup-compatibility/2006">
          <mc:Choice Requires="x14">
            <control shapeId="1749048" r:id="rId61" name="Option Button 56">
              <controlPr defaultSize="0" autoFill="0" autoLine="0" autoPict="0">
                <anchor moveWithCells="1">
                  <from>
                    <xdr:col>17</xdr:col>
                    <xdr:colOff>0</xdr:colOff>
                    <xdr:row>34</xdr:row>
                    <xdr:rowOff>9525</xdr:rowOff>
                  </from>
                  <to>
                    <xdr:col>18</xdr:col>
                    <xdr:colOff>47625</xdr:colOff>
                    <xdr:row>35</xdr:row>
                    <xdr:rowOff>9525</xdr:rowOff>
                  </to>
                </anchor>
              </controlPr>
            </control>
          </mc:Choice>
        </mc:AlternateContent>
        <mc:AlternateContent xmlns:mc="http://schemas.openxmlformats.org/markup-compatibility/2006">
          <mc:Choice Requires="x14">
            <control shapeId="1749049" r:id="rId62" name="Option Button 57">
              <controlPr defaultSize="0" autoFill="0" autoLine="0" autoPict="0">
                <anchor moveWithCells="1">
                  <from>
                    <xdr:col>21</xdr:col>
                    <xdr:colOff>0</xdr:colOff>
                    <xdr:row>33</xdr:row>
                    <xdr:rowOff>180975</xdr:rowOff>
                  </from>
                  <to>
                    <xdr:col>22</xdr:col>
                    <xdr:colOff>9525</xdr:colOff>
                    <xdr:row>35</xdr:row>
                    <xdr:rowOff>9525</xdr:rowOff>
                  </to>
                </anchor>
              </controlPr>
            </control>
          </mc:Choice>
        </mc:AlternateContent>
        <mc:AlternateContent xmlns:mc="http://schemas.openxmlformats.org/markup-compatibility/2006">
          <mc:Choice Requires="x14">
            <control shapeId="1749050" r:id="rId63" name="Check Box 58">
              <controlPr defaultSize="0" autoFill="0" autoLine="0" autoPict="0">
                <anchor moveWithCells="1" sizeWithCells="1">
                  <from>
                    <xdr:col>8</xdr:col>
                    <xdr:colOff>0</xdr:colOff>
                    <xdr:row>36</xdr:row>
                    <xdr:rowOff>28575</xdr:rowOff>
                  </from>
                  <to>
                    <xdr:col>9</xdr:col>
                    <xdr:colOff>47625</xdr:colOff>
                    <xdr:row>36</xdr:row>
                    <xdr:rowOff>161925</xdr:rowOff>
                  </to>
                </anchor>
              </controlPr>
            </control>
          </mc:Choice>
        </mc:AlternateContent>
        <mc:AlternateContent xmlns:mc="http://schemas.openxmlformats.org/markup-compatibility/2006">
          <mc:Choice Requires="x14">
            <control shapeId="1749051" r:id="rId64" name="Check Box 59">
              <controlPr defaultSize="0" autoFill="0" autoLine="0" autoPict="0">
                <anchor moveWithCells="1" sizeWithCells="1">
                  <from>
                    <xdr:col>10</xdr:col>
                    <xdr:colOff>152400</xdr:colOff>
                    <xdr:row>36</xdr:row>
                    <xdr:rowOff>28575</xdr:rowOff>
                  </from>
                  <to>
                    <xdr:col>11</xdr:col>
                    <xdr:colOff>171450</xdr:colOff>
                    <xdr:row>36</xdr:row>
                    <xdr:rowOff>161925</xdr:rowOff>
                  </to>
                </anchor>
              </controlPr>
            </control>
          </mc:Choice>
        </mc:AlternateContent>
        <mc:AlternateContent xmlns:mc="http://schemas.openxmlformats.org/markup-compatibility/2006">
          <mc:Choice Requires="x14">
            <control shapeId="1749052" r:id="rId65" name="Check Box 60">
              <controlPr defaultSize="0" autoFill="0" autoLine="0" autoPict="0">
                <anchor moveWithCells="1" sizeWithCells="1">
                  <from>
                    <xdr:col>13</xdr:col>
                    <xdr:colOff>142875</xdr:colOff>
                    <xdr:row>36</xdr:row>
                    <xdr:rowOff>28575</xdr:rowOff>
                  </from>
                  <to>
                    <xdr:col>16</xdr:col>
                    <xdr:colOff>47625</xdr:colOff>
                    <xdr:row>36</xdr:row>
                    <xdr:rowOff>161925</xdr:rowOff>
                  </to>
                </anchor>
              </controlPr>
            </control>
          </mc:Choice>
        </mc:AlternateContent>
        <mc:AlternateContent xmlns:mc="http://schemas.openxmlformats.org/markup-compatibility/2006">
          <mc:Choice Requires="x14">
            <control shapeId="1749053" r:id="rId66" name="Check Box 61">
              <controlPr defaultSize="0" autoFill="0" autoLine="0" autoPict="0">
                <anchor moveWithCells="1" sizeWithCells="1">
                  <from>
                    <xdr:col>8</xdr:col>
                    <xdr:colOff>0</xdr:colOff>
                    <xdr:row>37</xdr:row>
                    <xdr:rowOff>28575</xdr:rowOff>
                  </from>
                  <to>
                    <xdr:col>9</xdr:col>
                    <xdr:colOff>47625</xdr:colOff>
                    <xdr:row>37</xdr:row>
                    <xdr:rowOff>161925</xdr:rowOff>
                  </to>
                </anchor>
              </controlPr>
            </control>
          </mc:Choice>
        </mc:AlternateContent>
        <mc:AlternateContent xmlns:mc="http://schemas.openxmlformats.org/markup-compatibility/2006">
          <mc:Choice Requires="x14">
            <control shapeId="1749054" r:id="rId67" name="Check Box 62">
              <controlPr defaultSize="0" autoFill="0" autoLine="0" autoPict="0">
                <anchor moveWithCells="1" sizeWithCells="1">
                  <from>
                    <xdr:col>10</xdr:col>
                    <xdr:colOff>19050</xdr:colOff>
                    <xdr:row>37</xdr:row>
                    <xdr:rowOff>28575</xdr:rowOff>
                  </from>
                  <to>
                    <xdr:col>11</xdr:col>
                    <xdr:colOff>28575</xdr:colOff>
                    <xdr:row>37</xdr:row>
                    <xdr:rowOff>161925</xdr:rowOff>
                  </to>
                </anchor>
              </controlPr>
            </control>
          </mc:Choice>
        </mc:AlternateContent>
        <mc:AlternateContent xmlns:mc="http://schemas.openxmlformats.org/markup-compatibility/2006">
          <mc:Choice Requires="x14">
            <control shapeId="1749055" r:id="rId68" name="Check Box 63">
              <controlPr defaultSize="0" autoFill="0" autoLine="0" autoPict="0">
                <anchor moveWithCells="1" sizeWithCells="1">
                  <from>
                    <xdr:col>13</xdr:col>
                    <xdr:colOff>142875</xdr:colOff>
                    <xdr:row>37</xdr:row>
                    <xdr:rowOff>28575</xdr:rowOff>
                  </from>
                  <to>
                    <xdr:col>16</xdr:col>
                    <xdr:colOff>47625</xdr:colOff>
                    <xdr:row>37</xdr:row>
                    <xdr:rowOff>161925</xdr:rowOff>
                  </to>
                </anchor>
              </controlPr>
            </control>
          </mc:Choice>
        </mc:AlternateContent>
        <mc:AlternateContent xmlns:mc="http://schemas.openxmlformats.org/markup-compatibility/2006">
          <mc:Choice Requires="x14">
            <control shapeId="1749056" r:id="rId69" name="Check Box 64">
              <controlPr defaultSize="0" autoFill="0" autoLine="0" autoPict="0">
                <anchor moveWithCells="1" sizeWithCells="1">
                  <from>
                    <xdr:col>19</xdr:col>
                    <xdr:colOff>57150</xdr:colOff>
                    <xdr:row>37</xdr:row>
                    <xdr:rowOff>28575</xdr:rowOff>
                  </from>
                  <to>
                    <xdr:col>21</xdr:col>
                    <xdr:colOff>19050</xdr:colOff>
                    <xdr:row>37</xdr:row>
                    <xdr:rowOff>161925</xdr:rowOff>
                  </to>
                </anchor>
              </controlPr>
            </control>
          </mc:Choice>
        </mc:AlternateContent>
        <mc:AlternateContent xmlns:mc="http://schemas.openxmlformats.org/markup-compatibility/2006">
          <mc:Choice Requires="x14">
            <control shapeId="1749057" r:id="rId70" name="Check Box 65">
              <controlPr defaultSize="0" autoFill="0" autoLine="0" autoPict="0">
                <anchor moveWithCells="1" sizeWithCells="1">
                  <from>
                    <xdr:col>22</xdr:col>
                    <xdr:colOff>180975</xdr:colOff>
                    <xdr:row>37</xdr:row>
                    <xdr:rowOff>28575</xdr:rowOff>
                  </from>
                  <to>
                    <xdr:col>24</xdr:col>
                    <xdr:colOff>133350</xdr:colOff>
                    <xdr:row>37</xdr:row>
                    <xdr:rowOff>161925</xdr:rowOff>
                  </to>
                </anchor>
              </controlPr>
            </control>
          </mc:Choice>
        </mc:AlternateContent>
        <mc:AlternateContent xmlns:mc="http://schemas.openxmlformats.org/markup-compatibility/2006">
          <mc:Choice Requires="x14">
            <control shapeId="1749058" r:id="rId71" name="Option Button 66">
              <controlPr defaultSize="0" autoFill="0" autoLine="0" autoPict="0">
                <anchor moveWithCells="1">
                  <from>
                    <xdr:col>9</xdr:col>
                    <xdr:colOff>95250</xdr:colOff>
                    <xdr:row>38</xdr:row>
                    <xdr:rowOff>28575</xdr:rowOff>
                  </from>
                  <to>
                    <xdr:col>10</xdr:col>
                    <xdr:colOff>142875</xdr:colOff>
                    <xdr:row>40</xdr:row>
                    <xdr:rowOff>28575</xdr:rowOff>
                  </to>
                </anchor>
              </controlPr>
            </control>
          </mc:Choice>
        </mc:AlternateContent>
        <mc:AlternateContent xmlns:mc="http://schemas.openxmlformats.org/markup-compatibility/2006">
          <mc:Choice Requires="x14">
            <control shapeId="1749059" r:id="rId72" name="Option Button 67">
              <controlPr defaultSize="0" autoFill="0" autoLine="0" autoPict="0">
                <anchor moveWithCells="1">
                  <from>
                    <xdr:col>11</xdr:col>
                    <xdr:colOff>9525</xdr:colOff>
                    <xdr:row>39</xdr:row>
                    <xdr:rowOff>9525</xdr:rowOff>
                  </from>
                  <to>
                    <xdr:col>12</xdr:col>
                    <xdr:colOff>95250</xdr:colOff>
                    <xdr:row>39</xdr:row>
                    <xdr:rowOff>180975</xdr:rowOff>
                  </to>
                </anchor>
              </controlPr>
            </control>
          </mc:Choice>
        </mc:AlternateContent>
        <mc:AlternateContent xmlns:mc="http://schemas.openxmlformats.org/markup-compatibility/2006">
          <mc:Choice Requires="x14">
            <control shapeId="1749060" r:id="rId73" name="Option Button 68">
              <controlPr defaultSize="0" autoFill="0" autoLine="0" autoPict="0">
                <anchor moveWithCells="1">
                  <from>
                    <xdr:col>20</xdr:col>
                    <xdr:colOff>95250</xdr:colOff>
                    <xdr:row>39</xdr:row>
                    <xdr:rowOff>19050</xdr:rowOff>
                  </from>
                  <to>
                    <xdr:col>21</xdr:col>
                    <xdr:colOff>104775</xdr:colOff>
                    <xdr:row>39</xdr:row>
                    <xdr:rowOff>171450</xdr:rowOff>
                  </to>
                </anchor>
              </controlPr>
            </control>
          </mc:Choice>
        </mc:AlternateContent>
        <mc:AlternateContent xmlns:mc="http://schemas.openxmlformats.org/markup-compatibility/2006">
          <mc:Choice Requires="x14">
            <control shapeId="1749061" r:id="rId74" name="Option Button 69">
              <controlPr defaultSize="0" autoFill="0" autoLine="0" autoPict="0">
                <anchor moveWithCells="1">
                  <from>
                    <xdr:col>21</xdr:col>
                    <xdr:colOff>171450</xdr:colOff>
                    <xdr:row>39</xdr:row>
                    <xdr:rowOff>19050</xdr:rowOff>
                  </from>
                  <to>
                    <xdr:col>22</xdr:col>
                    <xdr:colOff>180975</xdr:colOff>
                    <xdr:row>39</xdr:row>
                    <xdr:rowOff>180975</xdr:rowOff>
                  </to>
                </anchor>
              </controlPr>
            </control>
          </mc:Choice>
        </mc:AlternateContent>
        <mc:AlternateContent xmlns:mc="http://schemas.openxmlformats.org/markup-compatibility/2006">
          <mc:Choice Requires="x14">
            <control shapeId="1749062" r:id="rId75" name="Option Button 70">
              <controlPr defaultSize="0" autoFill="0" autoLine="0" autoPict="0">
                <anchor moveWithCells="1">
                  <from>
                    <xdr:col>10</xdr:col>
                    <xdr:colOff>104775</xdr:colOff>
                    <xdr:row>40</xdr:row>
                    <xdr:rowOff>19050</xdr:rowOff>
                  </from>
                  <to>
                    <xdr:col>11</xdr:col>
                    <xdr:colOff>190500</xdr:colOff>
                    <xdr:row>40</xdr:row>
                    <xdr:rowOff>161925</xdr:rowOff>
                  </to>
                </anchor>
              </controlPr>
            </control>
          </mc:Choice>
        </mc:AlternateContent>
        <mc:AlternateContent xmlns:mc="http://schemas.openxmlformats.org/markup-compatibility/2006">
          <mc:Choice Requires="x14">
            <control shapeId="1749063" r:id="rId76" name="Option Button 71">
              <controlPr defaultSize="0" autoFill="0" autoLine="0" autoPict="0">
                <anchor moveWithCells="1">
                  <from>
                    <xdr:col>12</xdr:col>
                    <xdr:colOff>57150</xdr:colOff>
                    <xdr:row>40</xdr:row>
                    <xdr:rowOff>9525</xdr:rowOff>
                  </from>
                  <to>
                    <xdr:col>13</xdr:col>
                    <xdr:colOff>133350</xdr:colOff>
                    <xdr:row>40</xdr:row>
                    <xdr:rowOff>171450</xdr:rowOff>
                  </to>
                </anchor>
              </controlPr>
            </control>
          </mc:Choice>
        </mc:AlternateContent>
        <mc:AlternateContent xmlns:mc="http://schemas.openxmlformats.org/markup-compatibility/2006">
          <mc:Choice Requires="x14">
            <control shapeId="1749064" r:id="rId77" name="Option Button 72">
              <controlPr defaultSize="0" autoFill="0" autoLine="0" autoPict="0">
                <anchor moveWithCells="1">
                  <from>
                    <xdr:col>10</xdr:col>
                    <xdr:colOff>104775</xdr:colOff>
                    <xdr:row>41</xdr:row>
                    <xdr:rowOff>0</xdr:rowOff>
                  </from>
                  <to>
                    <xdr:col>11</xdr:col>
                    <xdr:colOff>190500</xdr:colOff>
                    <xdr:row>42</xdr:row>
                    <xdr:rowOff>0</xdr:rowOff>
                  </to>
                </anchor>
              </controlPr>
            </control>
          </mc:Choice>
        </mc:AlternateContent>
        <mc:AlternateContent xmlns:mc="http://schemas.openxmlformats.org/markup-compatibility/2006">
          <mc:Choice Requires="x14">
            <control shapeId="1749065" r:id="rId78" name="Option Button 73">
              <controlPr defaultSize="0" autoFill="0" autoLine="0" autoPict="0">
                <anchor moveWithCells="1">
                  <from>
                    <xdr:col>12</xdr:col>
                    <xdr:colOff>57150</xdr:colOff>
                    <xdr:row>41</xdr:row>
                    <xdr:rowOff>9525</xdr:rowOff>
                  </from>
                  <to>
                    <xdr:col>13</xdr:col>
                    <xdr:colOff>133350</xdr:colOff>
                    <xdr:row>41</xdr:row>
                    <xdr:rowOff>171450</xdr:rowOff>
                  </to>
                </anchor>
              </controlPr>
            </control>
          </mc:Choice>
        </mc:AlternateContent>
        <mc:AlternateContent xmlns:mc="http://schemas.openxmlformats.org/markup-compatibility/2006">
          <mc:Choice Requires="x14">
            <control shapeId="1749066" r:id="rId79" name="Check Box 74">
              <controlPr defaultSize="0" autoFill="0" autoLine="0" autoPict="0">
                <anchor moveWithCells="1" sizeWithCells="1">
                  <from>
                    <xdr:col>14</xdr:col>
                    <xdr:colOff>200025</xdr:colOff>
                    <xdr:row>40</xdr:row>
                    <xdr:rowOff>28575</xdr:rowOff>
                  </from>
                  <to>
                    <xdr:col>17</xdr:col>
                    <xdr:colOff>142875</xdr:colOff>
                    <xdr:row>40</xdr:row>
                    <xdr:rowOff>161925</xdr:rowOff>
                  </to>
                </anchor>
              </controlPr>
            </control>
          </mc:Choice>
        </mc:AlternateContent>
        <mc:AlternateContent xmlns:mc="http://schemas.openxmlformats.org/markup-compatibility/2006">
          <mc:Choice Requires="x14">
            <control shapeId="1749067" r:id="rId80" name="Check Box 75">
              <controlPr defaultSize="0" autoFill="0" autoLine="0" autoPict="0">
                <anchor moveWithCells="1" sizeWithCells="1">
                  <from>
                    <xdr:col>17</xdr:col>
                    <xdr:colOff>228600</xdr:colOff>
                    <xdr:row>40</xdr:row>
                    <xdr:rowOff>28575</xdr:rowOff>
                  </from>
                  <to>
                    <xdr:col>20</xdr:col>
                    <xdr:colOff>66675</xdr:colOff>
                    <xdr:row>40</xdr:row>
                    <xdr:rowOff>161925</xdr:rowOff>
                  </to>
                </anchor>
              </controlPr>
            </control>
          </mc:Choice>
        </mc:AlternateContent>
        <mc:AlternateContent xmlns:mc="http://schemas.openxmlformats.org/markup-compatibility/2006">
          <mc:Choice Requires="x14">
            <control shapeId="1749068" r:id="rId81" name="Check Box 76">
              <controlPr defaultSize="0" autoFill="0" autoLine="0" autoPict="0">
                <anchor moveWithCells="1" sizeWithCells="1">
                  <from>
                    <xdr:col>21</xdr:col>
                    <xdr:colOff>0</xdr:colOff>
                    <xdr:row>40</xdr:row>
                    <xdr:rowOff>28575</xdr:rowOff>
                  </from>
                  <to>
                    <xdr:col>22</xdr:col>
                    <xdr:colOff>228600</xdr:colOff>
                    <xdr:row>40</xdr:row>
                    <xdr:rowOff>161925</xdr:rowOff>
                  </to>
                </anchor>
              </controlPr>
            </control>
          </mc:Choice>
        </mc:AlternateContent>
        <mc:AlternateContent xmlns:mc="http://schemas.openxmlformats.org/markup-compatibility/2006">
          <mc:Choice Requires="x14">
            <control shapeId="1749069" r:id="rId82" name="Check Box 77">
              <controlPr defaultSize="0" autoFill="0" autoLine="0" autoPict="0">
                <anchor moveWithCells="1" sizeWithCells="1">
                  <from>
                    <xdr:col>24</xdr:col>
                    <xdr:colOff>219075</xdr:colOff>
                    <xdr:row>40</xdr:row>
                    <xdr:rowOff>28575</xdr:rowOff>
                  </from>
                  <to>
                    <xdr:col>26</xdr:col>
                    <xdr:colOff>190500</xdr:colOff>
                    <xdr:row>40</xdr:row>
                    <xdr:rowOff>171450</xdr:rowOff>
                  </to>
                </anchor>
              </controlPr>
            </control>
          </mc:Choice>
        </mc:AlternateContent>
        <mc:AlternateContent xmlns:mc="http://schemas.openxmlformats.org/markup-compatibility/2006">
          <mc:Choice Requires="x14">
            <control shapeId="1749070" r:id="rId83" name="Check Box 78">
              <controlPr defaultSize="0" autoFill="0" autoLine="0" autoPict="0">
                <anchor moveWithCells="1" sizeWithCells="1">
                  <from>
                    <xdr:col>14</xdr:col>
                    <xdr:colOff>200025</xdr:colOff>
                    <xdr:row>41</xdr:row>
                    <xdr:rowOff>28575</xdr:rowOff>
                  </from>
                  <to>
                    <xdr:col>17</xdr:col>
                    <xdr:colOff>142875</xdr:colOff>
                    <xdr:row>41</xdr:row>
                    <xdr:rowOff>161925</xdr:rowOff>
                  </to>
                </anchor>
              </controlPr>
            </control>
          </mc:Choice>
        </mc:AlternateContent>
        <mc:AlternateContent xmlns:mc="http://schemas.openxmlformats.org/markup-compatibility/2006">
          <mc:Choice Requires="x14">
            <control shapeId="1749071" r:id="rId84" name="Check Box 79">
              <controlPr defaultSize="0" autoFill="0" autoLine="0" autoPict="0">
                <anchor moveWithCells="1" sizeWithCells="1">
                  <from>
                    <xdr:col>17</xdr:col>
                    <xdr:colOff>228600</xdr:colOff>
                    <xdr:row>41</xdr:row>
                    <xdr:rowOff>28575</xdr:rowOff>
                  </from>
                  <to>
                    <xdr:col>20</xdr:col>
                    <xdr:colOff>66675</xdr:colOff>
                    <xdr:row>41</xdr:row>
                    <xdr:rowOff>161925</xdr:rowOff>
                  </to>
                </anchor>
              </controlPr>
            </control>
          </mc:Choice>
        </mc:AlternateContent>
        <mc:AlternateContent xmlns:mc="http://schemas.openxmlformats.org/markup-compatibility/2006">
          <mc:Choice Requires="x14">
            <control shapeId="1749072" r:id="rId85" name="Check Box 80">
              <controlPr defaultSize="0" autoFill="0" autoLine="0" autoPict="0">
                <anchor moveWithCells="1" sizeWithCells="1">
                  <from>
                    <xdr:col>21</xdr:col>
                    <xdr:colOff>0</xdr:colOff>
                    <xdr:row>41</xdr:row>
                    <xdr:rowOff>28575</xdr:rowOff>
                  </from>
                  <to>
                    <xdr:col>22</xdr:col>
                    <xdr:colOff>228600</xdr:colOff>
                    <xdr:row>41</xdr:row>
                    <xdr:rowOff>161925</xdr:rowOff>
                  </to>
                </anchor>
              </controlPr>
            </control>
          </mc:Choice>
        </mc:AlternateContent>
        <mc:AlternateContent xmlns:mc="http://schemas.openxmlformats.org/markup-compatibility/2006">
          <mc:Choice Requires="x14">
            <control shapeId="1749073" r:id="rId86" name="Check Box 81">
              <controlPr defaultSize="0" autoFill="0" autoLine="0" autoPict="0">
                <anchor moveWithCells="1" sizeWithCells="1">
                  <from>
                    <xdr:col>24</xdr:col>
                    <xdr:colOff>219075</xdr:colOff>
                    <xdr:row>41</xdr:row>
                    <xdr:rowOff>28575</xdr:rowOff>
                  </from>
                  <to>
                    <xdr:col>26</xdr:col>
                    <xdr:colOff>209550</xdr:colOff>
                    <xdr:row>41</xdr:row>
                    <xdr:rowOff>161925</xdr:rowOff>
                  </to>
                </anchor>
              </controlPr>
            </control>
          </mc:Choice>
        </mc:AlternateContent>
        <mc:AlternateContent xmlns:mc="http://schemas.openxmlformats.org/markup-compatibility/2006">
          <mc:Choice Requires="x14">
            <control shapeId="1749074" r:id="rId87" name="Check Box 82">
              <controlPr defaultSize="0" autoFill="0" autoLine="0" autoPict="0">
                <anchor moveWithCells="1" sizeWithCells="1">
                  <from>
                    <xdr:col>15</xdr:col>
                    <xdr:colOff>200025</xdr:colOff>
                    <xdr:row>42</xdr:row>
                    <xdr:rowOff>28575</xdr:rowOff>
                  </from>
                  <to>
                    <xdr:col>18</xdr:col>
                    <xdr:colOff>104775</xdr:colOff>
                    <xdr:row>42</xdr:row>
                    <xdr:rowOff>161925</xdr:rowOff>
                  </to>
                </anchor>
              </controlPr>
            </control>
          </mc:Choice>
        </mc:AlternateContent>
        <mc:AlternateContent xmlns:mc="http://schemas.openxmlformats.org/markup-compatibility/2006">
          <mc:Choice Requires="x14">
            <control shapeId="1749075" r:id="rId88" name="Check Box 83">
              <controlPr defaultSize="0" autoFill="0" autoLine="0" autoPict="0">
                <anchor moveWithCells="1" sizeWithCells="1">
                  <from>
                    <xdr:col>8</xdr:col>
                    <xdr:colOff>0</xdr:colOff>
                    <xdr:row>43</xdr:row>
                    <xdr:rowOff>19050</xdr:rowOff>
                  </from>
                  <to>
                    <xdr:col>10</xdr:col>
                    <xdr:colOff>104775</xdr:colOff>
                    <xdr:row>43</xdr:row>
                    <xdr:rowOff>152400</xdr:rowOff>
                  </to>
                </anchor>
              </controlPr>
            </control>
          </mc:Choice>
        </mc:AlternateContent>
        <mc:AlternateContent xmlns:mc="http://schemas.openxmlformats.org/markup-compatibility/2006">
          <mc:Choice Requires="x14">
            <control shapeId="1749076" r:id="rId89" name="Check Box 84">
              <controlPr defaultSize="0" autoFill="0" autoLine="0" autoPict="0">
                <anchor moveWithCells="1" sizeWithCells="1">
                  <from>
                    <xdr:col>12</xdr:col>
                    <xdr:colOff>28575</xdr:colOff>
                    <xdr:row>43</xdr:row>
                    <xdr:rowOff>19050</xdr:rowOff>
                  </from>
                  <to>
                    <xdr:col>14</xdr:col>
                    <xdr:colOff>133350</xdr:colOff>
                    <xdr:row>43</xdr:row>
                    <xdr:rowOff>152400</xdr:rowOff>
                  </to>
                </anchor>
              </controlPr>
            </control>
          </mc:Choice>
        </mc:AlternateContent>
        <mc:AlternateContent xmlns:mc="http://schemas.openxmlformats.org/markup-compatibility/2006">
          <mc:Choice Requires="x14">
            <control shapeId="1749077" r:id="rId90" name="Check Box 85">
              <controlPr defaultSize="0" autoFill="0" autoLine="0" autoPict="0">
                <anchor moveWithCells="1" sizeWithCells="1">
                  <from>
                    <xdr:col>17</xdr:col>
                    <xdr:colOff>0</xdr:colOff>
                    <xdr:row>43</xdr:row>
                    <xdr:rowOff>19050</xdr:rowOff>
                  </from>
                  <to>
                    <xdr:col>19</xdr:col>
                    <xdr:colOff>104775</xdr:colOff>
                    <xdr:row>43</xdr:row>
                    <xdr:rowOff>152400</xdr:rowOff>
                  </to>
                </anchor>
              </controlPr>
            </control>
          </mc:Choice>
        </mc:AlternateContent>
        <mc:AlternateContent xmlns:mc="http://schemas.openxmlformats.org/markup-compatibility/2006">
          <mc:Choice Requires="x14">
            <control shapeId="1749078" r:id="rId91" name="Option Button 86">
              <controlPr defaultSize="0" autoFill="0" autoLine="0" autoPict="0">
                <anchor moveWithCells="1">
                  <from>
                    <xdr:col>11</xdr:col>
                    <xdr:colOff>9525</xdr:colOff>
                    <xdr:row>57</xdr:row>
                    <xdr:rowOff>38100</xdr:rowOff>
                  </from>
                  <to>
                    <xdr:col>12</xdr:col>
                    <xdr:colOff>95250</xdr:colOff>
                    <xdr:row>58</xdr:row>
                    <xdr:rowOff>9525</xdr:rowOff>
                  </to>
                </anchor>
              </controlPr>
            </control>
          </mc:Choice>
        </mc:AlternateContent>
        <mc:AlternateContent xmlns:mc="http://schemas.openxmlformats.org/markup-compatibility/2006">
          <mc:Choice Requires="x14">
            <control shapeId="1749079" r:id="rId92" name="Option Button 87">
              <controlPr defaultSize="0" autoFill="0" autoLine="0" autoPict="0">
                <anchor moveWithCells="1">
                  <from>
                    <xdr:col>12</xdr:col>
                    <xdr:colOff>152400</xdr:colOff>
                    <xdr:row>57</xdr:row>
                    <xdr:rowOff>38100</xdr:rowOff>
                  </from>
                  <to>
                    <xdr:col>14</xdr:col>
                    <xdr:colOff>38100</xdr:colOff>
                    <xdr:row>58</xdr:row>
                    <xdr:rowOff>9525</xdr:rowOff>
                  </to>
                </anchor>
              </controlPr>
            </control>
          </mc:Choice>
        </mc:AlternateContent>
        <mc:AlternateContent xmlns:mc="http://schemas.openxmlformats.org/markup-compatibility/2006">
          <mc:Choice Requires="x14">
            <control shapeId="1749080" r:id="rId93" name="Option Button 88">
              <controlPr defaultSize="0" autoFill="0" autoLine="0" autoPict="0">
                <anchor moveWithCells="1">
                  <from>
                    <xdr:col>14</xdr:col>
                    <xdr:colOff>104775</xdr:colOff>
                    <xdr:row>57</xdr:row>
                    <xdr:rowOff>19050</xdr:rowOff>
                  </from>
                  <to>
                    <xdr:col>15</xdr:col>
                    <xdr:colOff>180975</xdr:colOff>
                    <xdr:row>58</xdr:row>
                    <xdr:rowOff>19050</xdr:rowOff>
                  </to>
                </anchor>
              </controlPr>
            </control>
          </mc:Choice>
        </mc:AlternateContent>
        <mc:AlternateContent xmlns:mc="http://schemas.openxmlformats.org/markup-compatibility/2006">
          <mc:Choice Requires="x14">
            <control shapeId="1749081" r:id="rId94" name="Option Button 89">
              <controlPr defaultSize="0" autoFill="0" autoLine="0" autoPict="0">
                <anchor moveWithCells="1">
                  <from>
                    <xdr:col>16</xdr:col>
                    <xdr:colOff>47625</xdr:colOff>
                    <xdr:row>57</xdr:row>
                    <xdr:rowOff>28575</xdr:rowOff>
                  </from>
                  <to>
                    <xdr:col>17</xdr:col>
                    <xdr:colOff>171450</xdr:colOff>
                    <xdr:row>58</xdr:row>
                    <xdr:rowOff>19050</xdr:rowOff>
                  </to>
                </anchor>
              </controlPr>
            </control>
          </mc:Choice>
        </mc:AlternateContent>
        <mc:AlternateContent xmlns:mc="http://schemas.openxmlformats.org/markup-compatibility/2006">
          <mc:Choice Requires="x14">
            <control shapeId="1749082" r:id="rId95" name="Option Button 90">
              <controlPr defaultSize="0" autoFill="0" autoLine="0" autoPict="0">
                <anchor moveWithCells="1">
                  <from>
                    <xdr:col>18</xdr:col>
                    <xdr:colOff>0</xdr:colOff>
                    <xdr:row>57</xdr:row>
                    <xdr:rowOff>38100</xdr:rowOff>
                  </from>
                  <to>
                    <xdr:col>19</xdr:col>
                    <xdr:colOff>123825</xdr:colOff>
                    <xdr:row>58</xdr:row>
                    <xdr:rowOff>9525</xdr:rowOff>
                  </to>
                </anchor>
              </controlPr>
            </control>
          </mc:Choice>
        </mc:AlternateContent>
        <mc:AlternateContent xmlns:mc="http://schemas.openxmlformats.org/markup-compatibility/2006">
          <mc:Choice Requires="x14">
            <control shapeId="1749083" r:id="rId96" name="Option Button 91">
              <controlPr defaultSize="0" autoFill="0" autoLine="0" autoPict="0">
                <anchor moveWithCells="1">
                  <from>
                    <xdr:col>19</xdr:col>
                    <xdr:colOff>190500</xdr:colOff>
                    <xdr:row>57</xdr:row>
                    <xdr:rowOff>38100</xdr:rowOff>
                  </from>
                  <to>
                    <xdr:col>20</xdr:col>
                    <xdr:colOff>200025</xdr:colOff>
                    <xdr:row>58</xdr:row>
                    <xdr:rowOff>9525</xdr:rowOff>
                  </to>
                </anchor>
              </controlPr>
            </control>
          </mc:Choice>
        </mc:AlternateContent>
        <mc:AlternateContent xmlns:mc="http://schemas.openxmlformats.org/markup-compatibility/2006">
          <mc:Choice Requires="x14">
            <control shapeId="1749084" r:id="rId97" name="Option Button 92">
              <controlPr defaultSize="0" autoFill="0" autoLine="0" autoPict="0">
                <anchor moveWithCells="1">
                  <from>
                    <xdr:col>20</xdr:col>
                    <xdr:colOff>266700</xdr:colOff>
                    <xdr:row>57</xdr:row>
                    <xdr:rowOff>38100</xdr:rowOff>
                  </from>
                  <to>
                    <xdr:col>22</xdr:col>
                    <xdr:colOff>0</xdr:colOff>
                    <xdr:row>58</xdr:row>
                    <xdr:rowOff>9525</xdr:rowOff>
                  </to>
                </anchor>
              </controlPr>
            </control>
          </mc:Choice>
        </mc:AlternateContent>
        <mc:AlternateContent xmlns:mc="http://schemas.openxmlformats.org/markup-compatibility/2006">
          <mc:Choice Requires="x14">
            <control shapeId="1749085" r:id="rId98" name="Option Button 93">
              <controlPr defaultSize="0" autoFill="0" autoLine="0" autoPict="0">
                <anchor moveWithCells="1">
                  <from>
                    <xdr:col>22</xdr:col>
                    <xdr:colOff>66675</xdr:colOff>
                    <xdr:row>57</xdr:row>
                    <xdr:rowOff>19050</xdr:rowOff>
                  </from>
                  <to>
                    <xdr:col>23</xdr:col>
                    <xdr:colOff>95250</xdr:colOff>
                    <xdr:row>58</xdr:row>
                    <xdr:rowOff>19050</xdr:rowOff>
                  </to>
                </anchor>
              </controlPr>
            </control>
          </mc:Choice>
        </mc:AlternateContent>
        <mc:AlternateContent xmlns:mc="http://schemas.openxmlformats.org/markup-compatibility/2006">
          <mc:Choice Requires="x14">
            <control shapeId="1749086" r:id="rId99" name="Option Button 94">
              <controlPr defaultSize="0" autoFill="0" autoLine="0" autoPict="0">
                <anchor moveWithCells="1">
                  <from>
                    <xdr:col>23</xdr:col>
                    <xdr:colOff>152400</xdr:colOff>
                    <xdr:row>57</xdr:row>
                    <xdr:rowOff>38100</xdr:rowOff>
                  </from>
                  <to>
                    <xdr:col>24</xdr:col>
                    <xdr:colOff>171450</xdr:colOff>
                    <xdr:row>58</xdr:row>
                    <xdr:rowOff>9525</xdr:rowOff>
                  </to>
                </anchor>
              </controlPr>
            </control>
          </mc:Choice>
        </mc:AlternateContent>
        <mc:AlternateContent xmlns:mc="http://schemas.openxmlformats.org/markup-compatibility/2006">
          <mc:Choice Requires="x14">
            <control shapeId="1749087" r:id="rId100" name="Option Button 95">
              <controlPr defaultSize="0" autoFill="0" autoLine="0" autoPict="0">
                <anchor moveWithCells="1">
                  <from>
                    <xdr:col>24</xdr:col>
                    <xdr:colOff>228600</xdr:colOff>
                    <xdr:row>57</xdr:row>
                    <xdr:rowOff>38100</xdr:rowOff>
                  </from>
                  <to>
                    <xdr:col>25</xdr:col>
                    <xdr:colOff>247650</xdr:colOff>
                    <xdr:row>58</xdr:row>
                    <xdr:rowOff>9525</xdr:rowOff>
                  </to>
                </anchor>
              </controlPr>
            </control>
          </mc:Choice>
        </mc:AlternateContent>
        <mc:AlternateContent xmlns:mc="http://schemas.openxmlformats.org/markup-compatibility/2006">
          <mc:Choice Requires="x14">
            <control shapeId="1749088" r:id="rId101" name="Option Button 96">
              <controlPr defaultSize="0" autoFill="0" autoLine="0" autoPict="0">
                <anchor moveWithCells="1">
                  <from>
                    <xdr:col>26</xdr:col>
                    <xdr:colOff>47625</xdr:colOff>
                    <xdr:row>57</xdr:row>
                    <xdr:rowOff>28575</xdr:rowOff>
                  </from>
                  <to>
                    <xdr:col>27</xdr:col>
                    <xdr:colOff>66675</xdr:colOff>
                    <xdr:row>58</xdr:row>
                    <xdr:rowOff>19050</xdr:rowOff>
                  </to>
                </anchor>
              </controlPr>
            </control>
          </mc:Choice>
        </mc:AlternateContent>
        <mc:AlternateContent xmlns:mc="http://schemas.openxmlformats.org/markup-compatibility/2006">
          <mc:Choice Requires="x14">
            <control shapeId="1749089" r:id="rId102" name="Check Box 97">
              <controlPr defaultSize="0" autoFill="0" autoLine="0" autoPict="0">
                <anchor moveWithCells="1" sizeWithCells="1">
                  <from>
                    <xdr:col>9</xdr:col>
                    <xdr:colOff>142875</xdr:colOff>
                    <xdr:row>29</xdr:row>
                    <xdr:rowOff>28575</xdr:rowOff>
                  </from>
                  <to>
                    <xdr:col>10</xdr:col>
                    <xdr:colOff>133350</xdr:colOff>
                    <xdr:row>29</xdr:row>
                    <xdr:rowOff>161925</xdr:rowOff>
                  </to>
                </anchor>
              </controlPr>
            </control>
          </mc:Choice>
        </mc:AlternateContent>
        <mc:AlternateContent xmlns:mc="http://schemas.openxmlformats.org/markup-compatibility/2006">
          <mc:Choice Requires="x14">
            <control shapeId="1749090" r:id="rId103" name="Check Box 98">
              <controlPr defaultSize="0" autoFill="0" autoLine="0" autoPict="0">
                <anchor moveWithCells="1" sizeWithCells="1">
                  <from>
                    <xdr:col>11</xdr:col>
                    <xdr:colOff>95250</xdr:colOff>
                    <xdr:row>29</xdr:row>
                    <xdr:rowOff>28575</xdr:rowOff>
                  </from>
                  <to>
                    <xdr:col>12</xdr:col>
                    <xdr:colOff>95250</xdr:colOff>
                    <xdr:row>29</xdr:row>
                    <xdr:rowOff>161925</xdr:rowOff>
                  </to>
                </anchor>
              </controlPr>
            </control>
          </mc:Choice>
        </mc:AlternateContent>
        <mc:AlternateContent xmlns:mc="http://schemas.openxmlformats.org/markup-compatibility/2006">
          <mc:Choice Requires="x14">
            <control shapeId="1749091" r:id="rId104" name="Option Button 99">
              <controlPr defaultSize="0" autoFill="0" autoLine="0" autoPict="0">
                <anchor moveWithCells="1">
                  <from>
                    <xdr:col>8</xdr:col>
                    <xdr:colOff>0</xdr:colOff>
                    <xdr:row>42</xdr:row>
                    <xdr:rowOff>9525</xdr:rowOff>
                  </from>
                  <to>
                    <xdr:col>9</xdr:col>
                    <xdr:colOff>123825</xdr:colOff>
                    <xdr:row>43</xdr:row>
                    <xdr:rowOff>0</xdr:rowOff>
                  </to>
                </anchor>
              </controlPr>
            </control>
          </mc:Choice>
        </mc:AlternateContent>
        <mc:AlternateContent xmlns:mc="http://schemas.openxmlformats.org/markup-compatibility/2006">
          <mc:Choice Requires="x14">
            <control shapeId="1749092" r:id="rId105" name="Option Button 100">
              <controlPr defaultSize="0" autoFill="0" autoLine="0" autoPict="0">
                <anchor moveWithCells="1">
                  <from>
                    <xdr:col>10</xdr:col>
                    <xdr:colOff>104775</xdr:colOff>
                    <xdr:row>42</xdr:row>
                    <xdr:rowOff>19050</xdr:rowOff>
                  </from>
                  <to>
                    <xdr:col>11</xdr:col>
                    <xdr:colOff>190500</xdr:colOff>
                    <xdr:row>42</xdr:row>
                    <xdr:rowOff>171450</xdr:rowOff>
                  </to>
                </anchor>
              </controlPr>
            </control>
          </mc:Choice>
        </mc:AlternateContent>
        <mc:AlternateContent xmlns:mc="http://schemas.openxmlformats.org/markup-compatibility/2006">
          <mc:Choice Requires="x14">
            <control shapeId="1749093" r:id="rId106" name="Option Button 101">
              <controlPr defaultSize="0" autoFill="0" autoLine="0" autoPict="0">
                <anchor moveWithCells="1">
                  <from>
                    <xdr:col>11</xdr:col>
                    <xdr:colOff>9525</xdr:colOff>
                    <xdr:row>58</xdr:row>
                    <xdr:rowOff>28575</xdr:rowOff>
                  </from>
                  <to>
                    <xdr:col>12</xdr:col>
                    <xdr:colOff>95250</xdr:colOff>
                    <xdr:row>58</xdr:row>
                    <xdr:rowOff>180975</xdr:rowOff>
                  </to>
                </anchor>
              </controlPr>
            </control>
          </mc:Choice>
        </mc:AlternateContent>
        <mc:AlternateContent xmlns:mc="http://schemas.openxmlformats.org/markup-compatibility/2006">
          <mc:Choice Requires="x14">
            <control shapeId="1749094" r:id="rId107" name="Option Button 102">
              <controlPr defaultSize="0" autoFill="0" autoLine="0" autoPict="0">
                <anchor moveWithCells="1">
                  <from>
                    <xdr:col>14</xdr:col>
                    <xdr:colOff>104775</xdr:colOff>
                    <xdr:row>58</xdr:row>
                    <xdr:rowOff>19050</xdr:rowOff>
                  </from>
                  <to>
                    <xdr:col>15</xdr:col>
                    <xdr:colOff>190500</xdr:colOff>
                    <xdr:row>59</xdr:row>
                    <xdr:rowOff>9525</xdr:rowOff>
                  </to>
                </anchor>
              </controlPr>
            </control>
          </mc:Choice>
        </mc:AlternateContent>
        <mc:AlternateContent xmlns:mc="http://schemas.openxmlformats.org/markup-compatibility/2006">
          <mc:Choice Requires="x14">
            <control shapeId="1749095" r:id="rId108" name="Option Button 103">
              <controlPr defaultSize="0" autoFill="0" autoLine="0" autoPict="0">
                <anchor moveWithCells="1">
                  <from>
                    <xdr:col>18</xdr:col>
                    <xdr:colOff>0</xdr:colOff>
                    <xdr:row>58</xdr:row>
                    <xdr:rowOff>9525</xdr:rowOff>
                  </from>
                  <to>
                    <xdr:col>19</xdr:col>
                    <xdr:colOff>123825</xdr:colOff>
                    <xdr:row>59</xdr:row>
                    <xdr:rowOff>19050</xdr:rowOff>
                  </to>
                </anchor>
              </controlPr>
            </control>
          </mc:Choice>
        </mc:AlternateContent>
        <mc:AlternateContent xmlns:mc="http://schemas.openxmlformats.org/markup-compatibility/2006">
          <mc:Choice Requires="x14">
            <control shapeId="1749096" r:id="rId109" name="Option Button 104">
              <controlPr defaultSize="0" autoFill="0" autoLine="0" autoPict="0">
                <anchor moveWithCells="1">
                  <from>
                    <xdr:col>20</xdr:col>
                    <xdr:colOff>266700</xdr:colOff>
                    <xdr:row>58</xdr:row>
                    <xdr:rowOff>19050</xdr:rowOff>
                  </from>
                  <to>
                    <xdr:col>22</xdr:col>
                    <xdr:colOff>0</xdr:colOff>
                    <xdr:row>59</xdr:row>
                    <xdr:rowOff>9525</xdr:rowOff>
                  </to>
                </anchor>
              </controlPr>
            </control>
          </mc:Choice>
        </mc:AlternateContent>
        <mc:AlternateContent xmlns:mc="http://schemas.openxmlformats.org/markup-compatibility/2006">
          <mc:Choice Requires="x14">
            <control shapeId="1749097" r:id="rId110" name="Option Button 105">
              <controlPr defaultSize="0" autoFill="0" autoLine="0" autoPict="0">
                <anchor moveWithCells="1">
                  <from>
                    <xdr:col>23</xdr:col>
                    <xdr:colOff>152400</xdr:colOff>
                    <xdr:row>58</xdr:row>
                    <xdr:rowOff>19050</xdr:rowOff>
                  </from>
                  <to>
                    <xdr:col>24</xdr:col>
                    <xdr:colOff>171450</xdr:colOff>
                    <xdr:row>59</xdr:row>
                    <xdr:rowOff>9525</xdr:rowOff>
                  </to>
                </anchor>
              </controlPr>
            </control>
          </mc:Choice>
        </mc:AlternateContent>
        <mc:AlternateContent xmlns:mc="http://schemas.openxmlformats.org/markup-compatibility/2006">
          <mc:Choice Requires="x14">
            <control shapeId="1749098" r:id="rId111" name="Group Box 106">
              <controlPr defaultSize="0" autoFill="0" autoPict="0">
                <anchor moveWithCells="1">
                  <from>
                    <xdr:col>25</xdr:col>
                    <xdr:colOff>257175</xdr:colOff>
                    <xdr:row>3</xdr:row>
                    <xdr:rowOff>95250</xdr:rowOff>
                  </from>
                  <to>
                    <xdr:col>31</xdr:col>
                    <xdr:colOff>123825</xdr:colOff>
                    <xdr:row>5</xdr:row>
                    <xdr:rowOff>95250</xdr:rowOff>
                  </to>
                </anchor>
              </controlPr>
            </control>
          </mc:Choice>
        </mc:AlternateContent>
        <mc:AlternateContent xmlns:mc="http://schemas.openxmlformats.org/markup-compatibility/2006">
          <mc:Choice Requires="x14">
            <control shapeId="1749099" r:id="rId112" name="Group Box 107">
              <controlPr defaultSize="0" autoFill="0" autoPict="0">
                <anchor moveWithCells="1">
                  <from>
                    <xdr:col>25</xdr:col>
                    <xdr:colOff>247650</xdr:colOff>
                    <xdr:row>5</xdr:row>
                    <xdr:rowOff>114300</xdr:rowOff>
                  </from>
                  <to>
                    <xdr:col>31</xdr:col>
                    <xdr:colOff>133350</xdr:colOff>
                    <xdr:row>7</xdr:row>
                    <xdr:rowOff>85725</xdr:rowOff>
                  </to>
                </anchor>
              </controlPr>
            </control>
          </mc:Choice>
        </mc:AlternateContent>
        <mc:AlternateContent xmlns:mc="http://schemas.openxmlformats.org/markup-compatibility/2006">
          <mc:Choice Requires="x14">
            <control shapeId="1749100" r:id="rId113" name="Group Box 108">
              <controlPr defaultSize="0" autoFill="0" autoPict="0">
                <anchor moveWithCells="1">
                  <from>
                    <xdr:col>25</xdr:col>
                    <xdr:colOff>247650</xdr:colOff>
                    <xdr:row>6</xdr:row>
                    <xdr:rowOff>114300</xdr:rowOff>
                  </from>
                  <to>
                    <xdr:col>31</xdr:col>
                    <xdr:colOff>142875</xdr:colOff>
                    <xdr:row>9</xdr:row>
                    <xdr:rowOff>19050</xdr:rowOff>
                  </to>
                </anchor>
              </controlPr>
            </control>
          </mc:Choice>
        </mc:AlternateContent>
        <mc:AlternateContent xmlns:mc="http://schemas.openxmlformats.org/markup-compatibility/2006">
          <mc:Choice Requires="x14">
            <control shapeId="1749101" r:id="rId114" name="Group Box 109">
              <controlPr defaultSize="0" autoFill="0" autoPict="0">
                <anchor moveWithCells="1">
                  <from>
                    <xdr:col>21</xdr:col>
                    <xdr:colOff>257175</xdr:colOff>
                    <xdr:row>7</xdr:row>
                    <xdr:rowOff>161925</xdr:rowOff>
                  </from>
                  <to>
                    <xdr:col>31</xdr:col>
                    <xdr:colOff>123825</xdr:colOff>
                    <xdr:row>10</xdr:row>
                    <xdr:rowOff>66675</xdr:rowOff>
                  </to>
                </anchor>
              </controlPr>
            </control>
          </mc:Choice>
        </mc:AlternateContent>
        <mc:AlternateContent xmlns:mc="http://schemas.openxmlformats.org/markup-compatibility/2006">
          <mc:Choice Requires="x14">
            <control shapeId="1749102" r:id="rId115" name="Group Box 110">
              <controlPr defaultSize="0" autoFill="0" autoPict="0">
                <anchor moveWithCells="1">
                  <from>
                    <xdr:col>21</xdr:col>
                    <xdr:colOff>247650</xdr:colOff>
                    <xdr:row>9</xdr:row>
                    <xdr:rowOff>152400</xdr:rowOff>
                  </from>
                  <to>
                    <xdr:col>31</xdr:col>
                    <xdr:colOff>19050</xdr:colOff>
                    <xdr:row>11</xdr:row>
                    <xdr:rowOff>66675</xdr:rowOff>
                  </to>
                </anchor>
              </controlPr>
            </control>
          </mc:Choice>
        </mc:AlternateContent>
        <mc:AlternateContent xmlns:mc="http://schemas.openxmlformats.org/markup-compatibility/2006">
          <mc:Choice Requires="x14">
            <control shapeId="1749103" r:id="rId116" name="Group Box 111">
              <controlPr defaultSize="0" autoFill="0" autoPict="0">
                <anchor moveWithCells="1">
                  <from>
                    <xdr:col>11</xdr:col>
                    <xdr:colOff>123825</xdr:colOff>
                    <xdr:row>13</xdr:row>
                    <xdr:rowOff>57150</xdr:rowOff>
                  </from>
                  <to>
                    <xdr:col>16</xdr:col>
                    <xdr:colOff>142875</xdr:colOff>
                    <xdr:row>15</xdr:row>
                    <xdr:rowOff>85725</xdr:rowOff>
                  </to>
                </anchor>
              </controlPr>
            </control>
          </mc:Choice>
        </mc:AlternateContent>
        <mc:AlternateContent xmlns:mc="http://schemas.openxmlformats.org/markup-compatibility/2006">
          <mc:Choice Requires="x14">
            <control shapeId="1749104" r:id="rId117" name="Group Box 112">
              <controlPr defaultSize="0" autoFill="0" autoPict="0">
                <anchor moveWithCells="1">
                  <from>
                    <xdr:col>19</xdr:col>
                    <xdr:colOff>247650</xdr:colOff>
                    <xdr:row>13</xdr:row>
                    <xdr:rowOff>104775</xdr:rowOff>
                  </from>
                  <to>
                    <xdr:col>23</xdr:col>
                    <xdr:colOff>104775</xdr:colOff>
                    <xdr:row>15</xdr:row>
                    <xdr:rowOff>66675</xdr:rowOff>
                  </to>
                </anchor>
              </controlPr>
            </control>
          </mc:Choice>
        </mc:AlternateContent>
        <mc:AlternateContent xmlns:mc="http://schemas.openxmlformats.org/markup-compatibility/2006">
          <mc:Choice Requires="x14">
            <control shapeId="1749105" r:id="rId118" name="Group Box 113">
              <controlPr defaultSize="0" autoFill="0" autoPict="0">
                <anchor moveWithCells="1">
                  <from>
                    <xdr:col>20</xdr:col>
                    <xdr:colOff>180975</xdr:colOff>
                    <xdr:row>14</xdr:row>
                    <xdr:rowOff>66675</xdr:rowOff>
                  </from>
                  <to>
                    <xdr:col>24</xdr:col>
                    <xdr:colOff>133350</xdr:colOff>
                    <xdr:row>16</xdr:row>
                    <xdr:rowOff>133350</xdr:rowOff>
                  </to>
                </anchor>
              </controlPr>
            </control>
          </mc:Choice>
        </mc:AlternateContent>
        <mc:AlternateContent xmlns:mc="http://schemas.openxmlformats.org/markup-compatibility/2006">
          <mc:Choice Requires="x14">
            <control shapeId="1749106" r:id="rId119" name="Group Box 114">
              <controlPr defaultSize="0" autoFill="0" autoPict="0">
                <anchor moveWithCells="1">
                  <from>
                    <xdr:col>7</xdr:col>
                    <xdr:colOff>152400</xdr:colOff>
                    <xdr:row>18</xdr:row>
                    <xdr:rowOff>57150</xdr:rowOff>
                  </from>
                  <to>
                    <xdr:col>18</xdr:col>
                    <xdr:colOff>95250</xdr:colOff>
                    <xdr:row>21</xdr:row>
                    <xdr:rowOff>123825</xdr:rowOff>
                  </to>
                </anchor>
              </controlPr>
            </control>
          </mc:Choice>
        </mc:AlternateContent>
        <mc:AlternateContent xmlns:mc="http://schemas.openxmlformats.org/markup-compatibility/2006">
          <mc:Choice Requires="x14">
            <control shapeId="1749107" r:id="rId120" name="Group Box 115">
              <controlPr defaultSize="0" autoFill="0" autoPict="0">
                <anchor moveWithCells="1">
                  <from>
                    <xdr:col>19</xdr:col>
                    <xdr:colOff>180975</xdr:colOff>
                    <xdr:row>21</xdr:row>
                    <xdr:rowOff>95250</xdr:rowOff>
                  </from>
                  <to>
                    <xdr:col>23</xdr:col>
                    <xdr:colOff>161925</xdr:colOff>
                    <xdr:row>23</xdr:row>
                    <xdr:rowOff>85725</xdr:rowOff>
                  </to>
                </anchor>
              </controlPr>
            </control>
          </mc:Choice>
        </mc:AlternateContent>
        <mc:AlternateContent xmlns:mc="http://schemas.openxmlformats.org/markup-compatibility/2006">
          <mc:Choice Requires="x14">
            <control shapeId="1749108" r:id="rId121" name="Group Box 116">
              <controlPr defaultSize="0" autoFill="0" autoPict="0">
                <anchor moveWithCells="1">
                  <from>
                    <xdr:col>7</xdr:col>
                    <xdr:colOff>152400</xdr:colOff>
                    <xdr:row>21</xdr:row>
                    <xdr:rowOff>57150</xdr:rowOff>
                  </from>
                  <to>
                    <xdr:col>26</xdr:col>
                    <xdr:colOff>114300</xdr:colOff>
                    <xdr:row>23</xdr:row>
                    <xdr:rowOff>133350</xdr:rowOff>
                  </to>
                </anchor>
              </controlPr>
            </control>
          </mc:Choice>
        </mc:AlternateContent>
        <mc:AlternateContent xmlns:mc="http://schemas.openxmlformats.org/markup-compatibility/2006">
          <mc:Choice Requires="x14">
            <control shapeId="1749109" r:id="rId122" name="Group Box 117">
              <controlPr defaultSize="0" autoFill="0" autoPict="0">
                <anchor moveWithCells="1">
                  <from>
                    <xdr:col>7</xdr:col>
                    <xdr:colOff>123825</xdr:colOff>
                    <xdr:row>27</xdr:row>
                    <xdr:rowOff>114300</xdr:rowOff>
                  </from>
                  <to>
                    <xdr:col>20</xdr:col>
                    <xdr:colOff>209550</xdr:colOff>
                    <xdr:row>29</xdr:row>
                    <xdr:rowOff>95250</xdr:rowOff>
                  </to>
                </anchor>
              </controlPr>
            </control>
          </mc:Choice>
        </mc:AlternateContent>
        <mc:AlternateContent xmlns:mc="http://schemas.openxmlformats.org/markup-compatibility/2006">
          <mc:Choice Requires="x14">
            <control shapeId="1749110" r:id="rId123" name="Group Box 118">
              <controlPr defaultSize="0" autoFill="0" autoPict="0">
                <anchor moveWithCells="1">
                  <from>
                    <xdr:col>7</xdr:col>
                    <xdr:colOff>123825</xdr:colOff>
                    <xdr:row>28</xdr:row>
                    <xdr:rowOff>104775</xdr:rowOff>
                  </from>
                  <to>
                    <xdr:col>17</xdr:col>
                    <xdr:colOff>9525</xdr:colOff>
                    <xdr:row>30</xdr:row>
                    <xdr:rowOff>133350</xdr:rowOff>
                  </to>
                </anchor>
              </controlPr>
            </control>
          </mc:Choice>
        </mc:AlternateContent>
        <mc:AlternateContent xmlns:mc="http://schemas.openxmlformats.org/markup-compatibility/2006">
          <mc:Choice Requires="x14">
            <control shapeId="1749111" r:id="rId124" name="Group Box 119">
              <controlPr defaultSize="0" autoFill="0" autoPict="0">
                <anchor moveWithCells="1">
                  <from>
                    <xdr:col>20</xdr:col>
                    <xdr:colOff>228600</xdr:colOff>
                    <xdr:row>28</xdr:row>
                    <xdr:rowOff>104775</xdr:rowOff>
                  </from>
                  <to>
                    <xdr:col>24</xdr:col>
                    <xdr:colOff>47625</xdr:colOff>
                    <xdr:row>30</xdr:row>
                    <xdr:rowOff>104775</xdr:rowOff>
                  </to>
                </anchor>
              </controlPr>
            </control>
          </mc:Choice>
        </mc:AlternateContent>
        <mc:AlternateContent xmlns:mc="http://schemas.openxmlformats.org/markup-compatibility/2006">
          <mc:Choice Requires="x14">
            <control shapeId="1749112" r:id="rId125" name="Group Box 120">
              <controlPr defaultSize="0" autoFill="0" autoPict="0">
                <anchor moveWithCells="1">
                  <from>
                    <xdr:col>25</xdr:col>
                    <xdr:colOff>257175</xdr:colOff>
                    <xdr:row>28</xdr:row>
                    <xdr:rowOff>66675</xdr:rowOff>
                  </from>
                  <to>
                    <xdr:col>31</xdr:col>
                    <xdr:colOff>47625</xdr:colOff>
                    <xdr:row>30</xdr:row>
                    <xdr:rowOff>142875</xdr:rowOff>
                  </to>
                </anchor>
              </controlPr>
            </control>
          </mc:Choice>
        </mc:AlternateContent>
        <mc:AlternateContent xmlns:mc="http://schemas.openxmlformats.org/markup-compatibility/2006">
          <mc:Choice Requires="x14">
            <control shapeId="1749113" r:id="rId126" name="Group Box 121">
              <controlPr defaultSize="0" autoFill="0" autoPict="0">
                <anchor moveWithCells="1">
                  <from>
                    <xdr:col>11</xdr:col>
                    <xdr:colOff>104775</xdr:colOff>
                    <xdr:row>31</xdr:row>
                    <xdr:rowOff>95250</xdr:rowOff>
                  </from>
                  <to>
                    <xdr:col>30</xdr:col>
                    <xdr:colOff>123825</xdr:colOff>
                    <xdr:row>34</xdr:row>
                    <xdr:rowOff>95250</xdr:rowOff>
                  </to>
                </anchor>
              </controlPr>
            </control>
          </mc:Choice>
        </mc:AlternateContent>
        <mc:AlternateContent xmlns:mc="http://schemas.openxmlformats.org/markup-compatibility/2006">
          <mc:Choice Requires="x14">
            <control shapeId="1749114" r:id="rId127" name="Group Box 122">
              <controlPr defaultSize="0" autoFill="0" autoPict="0">
                <anchor moveWithCells="1">
                  <from>
                    <xdr:col>11</xdr:col>
                    <xdr:colOff>9525</xdr:colOff>
                    <xdr:row>33</xdr:row>
                    <xdr:rowOff>123825</xdr:rowOff>
                  </from>
                  <to>
                    <xdr:col>24</xdr:col>
                    <xdr:colOff>247650</xdr:colOff>
                    <xdr:row>36</xdr:row>
                    <xdr:rowOff>66675</xdr:rowOff>
                  </to>
                </anchor>
              </controlPr>
            </control>
          </mc:Choice>
        </mc:AlternateContent>
        <mc:AlternateContent xmlns:mc="http://schemas.openxmlformats.org/markup-compatibility/2006">
          <mc:Choice Requires="x14">
            <control shapeId="1749115" r:id="rId128" name="Group Box 123">
              <controlPr defaultSize="0" autoFill="0" autoPict="0">
                <anchor moveWithCells="1">
                  <from>
                    <xdr:col>8</xdr:col>
                    <xdr:colOff>133350</xdr:colOff>
                    <xdr:row>37</xdr:row>
                    <xdr:rowOff>66675</xdr:rowOff>
                  </from>
                  <to>
                    <xdr:col>13</xdr:col>
                    <xdr:colOff>180975</xdr:colOff>
                    <xdr:row>40</xdr:row>
                    <xdr:rowOff>104775</xdr:rowOff>
                  </to>
                </anchor>
              </controlPr>
            </control>
          </mc:Choice>
        </mc:AlternateContent>
        <mc:AlternateContent xmlns:mc="http://schemas.openxmlformats.org/markup-compatibility/2006">
          <mc:Choice Requires="x14">
            <control shapeId="1749116" r:id="rId129" name="Group Box 124">
              <controlPr defaultSize="0" autoFill="0" autoPict="0">
                <anchor moveWithCells="1">
                  <from>
                    <xdr:col>19</xdr:col>
                    <xdr:colOff>219075</xdr:colOff>
                    <xdr:row>37</xdr:row>
                    <xdr:rowOff>95250</xdr:rowOff>
                  </from>
                  <to>
                    <xdr:col>23</xdr:col>
                    <xdr:colOff>76200</xdr:colOff>
                    <xdr:row>40</xdr:row>
                    <xdr:rowOff>142875</xdr:rowOff>
                  </to>
                </anchor>
              </controlPr>
            </control>
          </mc:Choice>
        </mc:AlternateContent>
        <mc:AlternateContent xmlns:mc="http://schemas.openxmlformats.org/markup-compatibility/2006">
          <mc:Choice Requires="x14">
            <control shapeId="1749117" r:id="rId130" name="Group Box 125">
              <controlPr defaultSize="0" autoFill="0" autoPict="0">
                <anchor moveWithCells="1">
                  <from>
                    <xdr:col>10</xdr:col>
                    <xdr:colOff>28575</xdr:colOff>
                    <xdr:row>39</xdr:row>
                    <xdr:rowOff>114300</xdr:rowOff>
                  </from>
                  <to>
                    <xdr:col>14</xdr:col>
                    <xdr:colOff>152400</xdr:colOff>
                    <xdr:row>41</xdr:row>
                    <xdr:rowOff>76200</xdr:rowOff>
                  </to>
                </anchor>
              </controlPr>
            </control>
          </mc:Choice>
        </mc:AlternateContent>
        <mc:AlternateContent xmlns:mc="http://schemas.openxmlformats.org/markup-compatibility/2006">
          <mc:Choice Requires="x14">
            <control shapeId="1749118" r:id="rId131" name="Group Box 126">
              <controlPr defaultSize="0" autoFill="0" autoPict="0">
                <anchor moveWithCells="1">
                  <from>
                    <xdr:col>10</xdr:col>
                    <xdr:colOff>19050</xdr:colOff>
                    <xdr:row>40</xdr:row>
                    <xdr:rowOff>123825</xdr:rowOff>
                  </from>
                  <to>
                    <xdr:col>14</xdr:col>
                    <xdr:colOff>142875</xdr:colOff>
                    <xdr:row>42</xdr:row>
                    <xdr:rowOff>57150</xdr:rowOff>
                  </to>
                </anchor>
              </controlPr>
            </control>
          </mc:Choice>
        </mc:AlternateContent>
        <mc:AlternateContent xmlns:mc="http://schemas.openxmlformats.org/markup-compatibility/2006">
          <mc:Choice Requires="x14">
            <control shapeId="1749119" r:id="rId132" name="Group Box 127">
              <controlPr defaultSize="0" autoFill="0" autoPict="0">
                <anchor moveWithCells="1">
                  <from>
                    <xdr:col>7</xdr:col>
                    <xdr:colOff>133350</xdr:colOff>
                    <xdr:row>41</xdr:row>
                    <xdr:rowOff>47625</xdr:rowOff>
                  </from>
                  <to>
                    <xdr:col>15</xdr:col>
                    <xdr:colOff>142875</xdr:colOff>
                    <xdr:row>43</xdr:row>
                    <xdr:rowOff>142875</xdr:rowOff>
                  </to>
                </anchor>
              </controlPr>
            </control>
          </mc:Choice>
        </mc:AlternateContent>
        <mc:AlternateContent xmlns:mc="http://schemas.openxmlformats.org/markup-compatibility/2006">
          <mc:Choice Requires="x14">
            <control shapeId="1749120" r:id="rId133" name="Group Box 128">
              <controlPr defaultSize="0" autoFill="0" autoPict="0">
                <anchor moveWithCells="1">
                  <from>
                    <xdr:col>10</xdr:col>
                    <xdr:colOff>66675</xdr:colOff>
                    <xdr:row>56</xdr:row>
                    <xdr:rowOff>66675</xdr:rowOff>
                  </from>
                  <to>
                    <xdr:col>28</xdr:col>
                    <xdr:colOff>76200</xdr:colOff>
                    <xdr:row>58</xdr:row>
                    <xdr:rowOff>85725</xdr:rowOff>
                  </to>
                </anchor>
              </controlPr>
            </control>
          </mc:Choice>
        </mc:AlternateContent>
        <mc:AlternateContent xmlns:mc="http://schemas.openxmlformats.org/markup-compatibility/2006">
          <mc:Choice Requires="x14">
            <control shapeId="1749121" r:id="rId134" name="Group Box 129">
              <controlPr defaultSize="0" autoFill="0" autoPict="0">
                <anchor moveWithCells="1">
                  <from>
                    <xdr:col>10</xdr:col>
                    <xdr:colOff>66675</xdr:colOff>
                    <xdr:row>57</xdr:row>
                    <xdr:rowOff>104775</xdr:rowOff>
                  </from>
                  <to>
                    <xdr:col>26</xdr:col>
                    <xdr:colOff>142875</xdr:colOff>
                    <xdr:row>59</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88</vt:i4>
      </vt:variant>
    </vt:vector>
  </HeadingPairs>
  <TitlesOfParts>
    <vt:vector size="113" baseType="lpstr">
      <vt:lpstr>基本情報</vt:lpstr>
      <vt:lpstr>連携施設マスタ</vt:lpstr>
      <vt:lpstr>オーバービュー</vt:lpstr>
      <vt:lpstr>急性期医師</vt:lpstr>
      <vt:lpstr>急性期薬剤</vt:lpstr>
      <vt:lpstr>急性期看護師</vt:lpstr>
      <vt:lpstr>急性期リハビリ</vt:lpstr>
      <vt:lpstr>急性期MSW</vt:lpstr>
      <vt:lpstr>急性期摂食嚥下</vt:lpstr>
      <vt:lpstr>回復期医師</vt:lpstr>
      <vt:lpstr>回復期薬剤</vt:lpstr>
      <vt:lpstr>回復期看護師</vt:lpstr>
      <vt:lpstr>回復期リハビリ</vt:lpstr>
      <vt:lpstr>回復期MSW</vt:lpstr>
      <vt:lpstr>回復期摂食嚥下</vt:lpstr>
      <vt:lpstr>生活期医師</vt:lpstr>
      <vt:lpstr>スタッフ用パス</vt:lpstr>
      <vt:lpstr>患者用パス</vt:lpstr>
      <vt:lpstr>地域連携シート</vt:lpstr>
      <vt:lpstr>ADL</vt:lpstr>
      <vt:lpstr>FIM</vt:lpstr>
      <vt:lpstr>長谷川</vt:lpstr>
      <vt:lpstr>マスタ</vt:lpstr>
      <vt:lpstr>郵便番号</vt:lpstr>
      <vt:lpstr>Data</vt:lpstr>
      <vt:lpstr>FIMレーダーグラフ</vt:lpstr>
      <vt:lpstr>mRS</vt:lpstr>
      <vt:lpstr>ｍRSCD</vt:lpstr>
      <vt:lpstr>mRSCD2</vt:lpstr>
      <vt:lpstr>ADL!Print_Area</vt:lpstr>
      <vt:lpstr>オーバービュー!Print_Area</vt:lpstr>
      <vt:lpstr>回復期リハビリ!Print_Area</vt:lpstr>
      <vt:lpstr>回復期医師!Print_Area</vt:lpstr>
      <vt:lpstr>回復期看護師!Print_Area</vt:lpstr>
      <vt:lpstr>回復期摂食嚥下!Print_Area</vt:lpstr>
      <vt:lpstr>回復期薬剤!Print_Area</vt:lpstr>
      <vt:lpstr>患者用パス!Print_Area</vt:lpstr>
      <vt:lpstr>基本情報!Print_Area</vt:lpstr>
      <vt:lpstr>急性期MSW!Print_Area</vt:lpstr>
      <vt:lpstr>急性期リハビリ!Print_Area</vt:lpstr>
      <vt:lpstr>急性期医師!Print_Area</vt:lpstr>
      <vt:lpstr>急性期看護師!Print_Area</vt:lpstr>
      <vt:lpstr>急性期摂食嚥下!Print_Area</vt:lpstr>
      <vt:lpstr>急性期薬剤!Print_Area</vt:lpstr>
      <vt:lpstr>生活期医師!Print_Area</vt:lpstr>
      <vt:lpstr>地域連携シート!Print_Area</vt:lpstr>
      <vt:lpstr>連携施設マスタ!Print_Area</vt:lpstr>
      <vt:lpstr>くも膜下出血合併症</vt:lpstr>
      <vt:lpstr>くも膜下出血病型</vt:lpstr>
      <vt:lpstr>ケアマネ事業所名</vt:lpstr>
      <vt:lpstr>ケアマネ連絡先FAX</vt:lpstr>
      <vt:lpstr>ケアマネ連絡先TEL</vt:lpstr>
      <vt:lpstr>バリアンスＣＤ</vt:lpstr>
      <vt:lpstr>バリアンスリスト</vt:lpstr>
      <vt:lpstr>介護療養施設コード</vt:lpstr>
      <vt:lpstr>介護療養施設マスタ</vt:lpstr>
      <vt:lpstr>介護療養施設名</vt:lpstr>
      <vt:lpstr>介護療養入所日</vt:lpstr>
      <vt:lpstr>介護療養連絡先FAX</vt:lpstr>
      <vt:lpstr>介護療養連絡先TEL</vt:lpstr>
      <vt:lpstr>介護療養連絡担当</vt:lpstr>
      <vt:lpstr>回復期を担う施設マスタ</vt:lpstr>
      <vt:lpstr>回復期施設コード</vt:lpstr>
      <vt:lpstr>回復期施設名</vt:lpstr>
      <vt:lpstr>回復期退院時ｍRS</vt:lpstr>
      <vt:lpstr>回復期退院日</vt:lpstr>
      <vt:lpstr>回復期転帰</vt:lpstr>
      <vt:lpstr>回復期転帰施設名</vt:lpstr>
      <vt:lpstr>回復期入院日</vt:lpstr>
      <vt:lpstr>回復期連絡先FAX</vt:lpstr>
      <vt:lpstr>回復期連絡先TEL</vt:lpstr>
      <vt:lpstr>回復期連絡担当</vt:lpstr>
      <vt:lpstr>患者氏名</vt:lpstr>
      <vt:lpstr>患者住所１</vt:lpstr>
      <vt:lpstr>患者住所２</vt:lpstr>
      <vt:lpstr>患者性</vt:lpstr>
      <vt:lpstr>患者生年月日</vt:lpstr>
      <vt:lpstr>患者年齢</vt:lpstr>
      <vt:lpstr>患者郵便番号</vt:lpstr>
      <vt:lpstr>急性期施設コード</vt:lpstr>
      <vt:lpstr>急性期施設名</vt:lpstr>
      <vt:lpstr>急性期退院日</vt:lpstr>
      <vt:lpstr>急性期入院日</vt:lpstr>
      <vt:lpstr>急性期連絡先FAX</vt:lpstr>
      <vt:lpstr>急性期連絡先TEL</vt:lpstr>
      <vt:lpstr>急性期連絡担当</vt:lpstr>
      <vt:lpstr>計画管理病院マスタ</vt:lpstr>
      <vt:lpstr>合併症１</vt:lpstr>
      <vt:lpstr>合併症２</vt:lpstr>
      <vt:lpstr>合併症３</vt:lpstr>
      <vt:lpstr>治療</vt:lpstr>
      <vt:lpstr>治療１</vt:lpstr>
      <vt:lpstr>治療１実施年月日</vt:lpstr>
      <vt:lpstr>治療２</vt:lpstr>
      <vt:lpstr>治療２実施年月日</vt:lpstr>
      <vt:lpstr>治療３</vt:lpstr>
      <vt:lpstr>治療３実施年月日</vt:lpstr>
      <vt:lpstr>診断名</vt:lpstr>
      <vt:lpstr>生活期を担う施設マスタ</vt:lpstr>
      <vt:lpstr>生活期施設コード</vt:lpstr>
      <vt:lpstr>生活期施設名</vt:lpstr>
      <vt:lpstr>生活期受診日</vt:lpstr>
      <vt:lpstr>生活期連絡先FAX</vt:lpstr>
      <vt:lpstr>生活期連絡先TEL</vt:lpstr>
      <vt:lpstr>生活期連絡担当</vt:lpstr>
      <vt:lpstr>脳梗塞合併症</vt:lpstr>
      <vt:lpstr>脳梗塞病型</vt:lpstr>
      <vt:lpstr>脳内出血合併症</vt:lpstr>
      <vt:lpstr>脳内出血病型</vt:lpstr>
      <vt:lpstr>発症年月日</vt:lpstr>
      <vt:lpstr>病型</vt:lpstr>
      <vt:lpstr>保険算定</vt:lpstr>
      <vt:lpstr>郵便番号</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京都府医師会</dc:creator>
  <dc:description>2011/12/18</dc:description>
  <cp:lastModifiedBy>ki</cp:lastModifiedBy>
  <cp:lastPrinted>2019-03-04T10:01:53Z</cp:lastPrinted>
  <dcterms:created xsi:type="dcterms:W3CDTF">2011-07-19T23:55:59Z</dcterms:created>
  <dcterms:modified xsi:type="dcterms:W3CDTF">2019-03-08T01:38:43Z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b8fda908-18a5-49c6-8370-671b1f168813</vt:lpwstr>
  </property>
</Properties>
</file>